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6.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7.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8.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9.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0.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1.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2.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13.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D:\tyferre\frequent\Grants\funded active\Aussie modeling\"/>
    </mc:Choice>
  </mc:AlternateContent>
  <xr:revisionPtr revIDLastSave="0" documentId="13_ncr:1_{469821FF-9FBB-4CD7-914C-D2A800F24E65}" xr6:coauthVersionLast="47" xr6:coauthVersionMax="47" xr10:uidLastSave="{00000000-0000-0000-0000-000000000000}"/>
  <bookViews>
    <workbookView xWindow="-120" yWindow="-120" windowWidth="38640" windowHeight="21240" firstSheet="1" activeTab="12" xr2:uid="{21A8E8F7-8D17-499D-BFC5-7574A6044386}"/>
  </bookViews>
  <sheets>
    <sheet name="Instructions" sheetId="23" r:id="rId1"/>
    <sheet name="QuickPlay" sheetId="20" r:id="rId2"/>
    <sheet name="QuickPlay Score" sheetId="22" r:id="rId3"/>
    <sheet name="Game Level 0.0" sheetId="12" r:id="rId4"/>
    <sheet name="Game Level 0.1" sheetId="10" r:id="rId5"/>
    <sheet name="Game Level 0.2" sheetId="11" r:id="rId6"/>
    <sheet name="Game Level 0.3" sheetId="13" r:id="rId7"/>
    <sheet name="Game Level 0.4" sheetId="14" r:id="rId8"/>
    <sheet name="Game Level 1" sheetId="1" r:id="rId9"/>
    <sheet name="Game Level 2" sheetId="15" r:id="rId10"/>
    <sheet name="Game Level 3" sheetId="16" r:id="rId11"/>
    <sheet name="Game Level 4" sheetId="17" r:id="rId12"/>
    <sheet name="Game Level 5" sheetId="18" r:id="rId13"/>
    <sheet name="blank" sheetId="5" r:id="rId14"/>
    <sheet name="truth model" sheetId="4" r:id="rId15"/>
    <sheet name="practice truth model" sheetId="19" r:id="rId16"/>
    <sheet name="quick game" sheetId="21" r:id="rId17"/>
  </sheets>
  <calcPr calcId="191029" calcMode="manual"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8" i="22" l="1"/>
  <c r="D19" i="22"/>
  <c r="D20" i="22"/>
  <c r="D21" i="22"/>
  <c r="D17" i="22"/>
  <c r="AM20" i="21"/>
  <c r="AL20" i="21"/>
  <c r="AK20" i="21"/>
  <c r="AJ20" i="21"/>
  <c r="AI20" i="21"/>
  <c r="AH20" i="21"/>
  <c r="AG20" i="21"/>
  <c r="AF20" i="21"/>
  <c r="AE20" i="21"/>
  <c r="AD20" i="21"/>
  <c r="AM19" i="21"/>
  <c r="AL19" i="21"/>
  <c r="AK19" i="21"/>
  <c r="AJ19" i="21"/>
  <c r="AI19" i="21"/>
  <c r="AH19" i="21"/>
  <c r="AG19" i="21"/>
  <c r="AF19" i="21"/>
  <c r="AE19" i="21"/>
  <c r="AD19" i="21"/>
  <c r="AM18" i="21"/>
  <c r="AL18" i="21"/>
  <c r="AK18" i="21"/>
  <c r="AJ18" i="21"/>
  <c r="AI18" i="21"/>
  <c r="AH18" i="21"/>
  <c r="AG18" i="21"/>
  <c r="AF18" i="21"/>
  <c r="AE18" i="21"/>
  <c r="AD18" i="21"/>
  <c r="AM17" i="21"/>
  <c r="AL17" i="21"/>
  <c r="AK17" i="21"/>
  <c r="AJ17" i="21"/>
  <c r="AI17" i="21"/>
  <c r="AH17" i="21"/>
  <c r="AG17" i="21"/>
  <c r="AF17" i="21"/>
  <c r="AE17" i="21"/>
  <c r="AD17" i="21"/>
  <c r="AE15" i="21"/>
  <c r="AF15" i="21"/>
  <c r="AG15" i="21"/>
  <c r="AH15" i="21"/>
  <c r="AI15" i="21"/>
  <c r="AJ15" i="21"/>
  <c r="AK15" i="21"/>
  <c r="AL15" i="21"/>
  <c r="AM15" i="21"/>
  <c r="AD16" i="21"/>
  <c r="AD15" i="21"/>
  <c r="F26" i="16" l="1"/>
  <c r="F27" i="16"/>
  <c r="F28" i="16"/>
  <c r="F25" i="16"/>
  <c r="F26" i="15"/>
  <c r="F27" i="15"/>
  <c r="F28" i="15"/>
  <c r="F25" i="15"/>
  <c r="H192" i="16"/>
  <c r="H189" i="16"/>
  <c r="H186" i="16"/>
  <c r="H183" i="16"/>
  <c r="H180" i="16"/>
  <c r="H177" i="16"/>
  <c r="H174" i="16"/>
  <c r="H171" i="16"/>
  <c r="H168" i="16"/>
  <c r="H165" i="16"/>
  <c r="H162" i="16"/>
  <c r="H159" i="16"/>
  <c r="H156" i="16"/>
  <c r="H153" i="16"/>
  <c r="H150" i="16"/>
  <c r="H147" i="16"/>
  <c r="H144" i="16"/>
  <c r="H141" i="16"/>
  <c r="H138" i="16"/>
  <c r="H135" i="16"/>
  <c r="H132" i="16"/>
  <c r="H129" i="16"/>
  <c r="H126" i="16"/>
  <c r="H123" i="16"/>
  <c r="H120" i="16"/>
  <c r="H117" i="16"/>
  <c r="H114" i="16"/>
  <c r="H111" i="16"/>
  <c r="H108" i="16"/>
  <c r="H105" i="16"/>
  <c r="H102" i="16"/>
  <c r="H99" i="16"/>
  <c r="H96" i="16"/>
  <c r="H93" i="16"/>
  <c r="H90" i="16"/>
  <c r="H84" i="16"/>
  <c r="H87" i="16"/>
  <c r="H81" i="16"/>
  <c r="H78" i="16"/>
  <c r="H75" i="16"/>
  <c r="C17" i="22"/>
  <c r="C18" i="22"/>
  <c r="C19" i="22"/>
  <c r="C20" i="22"/>
  <c r="C21" i="22"/>
  <c r="C16" i="22"/>
  <c r="AF26" i="22"/>
  <c r="AE26" i="22"/>
  <c r="V267" i="4"/>
  <c r="U267" i="4"/>
  <c r="T267" i="4"/>
  <c r="S267" i="4"/>
  <c r="R267" i="4"/>
  <c r="Q267" i="4"/>
  <c r="P267" i="4"/>
  <c r="O267" i="4"/>
  <c r="N267" i="4"/>
  <c r="V266" i="4"/>
  <c r="U266" i="4"/>
  <c r="T266" i="4"/>
  <c r="S266" i="4"/>
  <c r="R266" i="4"/>
  <c r="Q266" i="4"/>
  <c r="P266" i="4"/>
  <c r="O266" i="4"/>
  <c r="N266" i="4"/>
  <c r="V265" i="4"/>
  <c r="U265" i="4"/>
  <c r="T265" i="4"/>
  <c r="S265" i="4"/>
  <c r="R265" i="4"/>
  <c r="Q265" i="4"/>
  <c r="P265" i="4"/>
  <c r="O265" i="4"/>
  <c r="N265" i="4"/>
  <c r="V264" i="4"/>
  <c r="U264" i="4"/>
  <c r="T264" i="4"/>
  <c r="S264" i="4"/>
  <c r="R264" i="4"/>
  <c r="Q264" i="4"/>
  <c r="P264" i="4"/>
  <c r="O264" i="4"/>
  <c r="N264" i="4"/>
  <c r="V263" i="4"/>
  <c r="U263" i="4"/>
  <c r="T263" i="4"/>
  <c r="S263" i="4"/>
  <c r="R263" i="4"/>
  <c r="Q263" i="4"/>
  <c r="P263" i="4"/>
  <c r="O263" i="4"/>
  <c r="N263" i="4"/>
  <c r="V262" i="4"/>
  <c r="U262" i="4"/>
  <c r="T262" i="4"/>
  <c r="S262" i="4"/>
  <c r="R262" i="4"/>
  <c r="Q262" i="4"/>
  <c r="P262" i="4"/>
  <c r="O262" i="4"/>
  <c r="N262" i="4"/>
  <c r="V261" i="4"/>
  <c r="U261" i="4"/>
  <c r="T261" i="4"/>
  <c r="S261" i="4"/>
  <c r="R261" i="4"/>
  <c r="Q261" i="4"/>
  <c r="P261" i="4"/>
  <c r="O261" i="4"/>
  <c r="N261" i="4"/>
  <c r="V260" i="4"/>
  <c r="U260" i="4"/>
  <c r="T260" i="4"/>
  <c r="S260" i="4"/>
  <c r="R260" i="4"/>
  <c r="Q260" i="4"/>
  <c r="P260" i="4"/>
  <c r="O260" i="4"/>
  <c r="N260" i="4"/>
  <c r="V259" i="4"/>
  <c r="U259" i="4"/>
  <c r="T259" i="4"/>
  <c r="S259" i="4"/>
  <c r="R259" i="4"/>
  <c r="Q259" i="4"/>
  <c r="P259" i="4"/>
  <c r="O259" i="4"/>
  <c r="N259" i="4"/>
  <c r="V258" i="4"/>
  <c r="U258" i="4"/>
  <c r="T258" i="4"/>
  <c r="S258" i="4"/>
  <c r="R258" i="4"/>
  <c r="Q258" i="4"/>
  <c r="P258" i="4"/>
  <c r="O258" i="4"/>
  <c r="N258" i="4"/>
  <c r="V257" i="4"/>
  <c r="U257" i="4"/>
  <c r="T257" i="4"/>
  <c r="S257" i="4"/>
  <c r="R257" i="4"/>
  <c r="Q257" i="4"/>
  <c r="P257" i="4"/>
  <c r="O257" i="4"/>
  <c r="N257" i="4"/>
  <c r="V256" i="4"/>
  <c r="U256" i="4"/>
  <c r="T256" i="4"/>
  <c r="S256" i="4"/>
  <c r="R256" i="4"/>
  <c r="Q256" i="4"/>
  <c r="P256" i="4"/>
  <c r="O256" i="4"/>
  <c r="N256" i="4"/>
  <c r="V255" i="4"/>
  <c r="U255" i="4"/>
  <c r="T255" i="4"/>
  <c r="S255" i="4"/>
  <c r="R255" i="4"/>
  <c r="Q255" i="4"/>
  <c r="P255" i="4"/>
  <c r="O255" i="4"/>
  <c r="N255" i="4"/>
  <c r="V254" i="4"/>
  <c r="U254" i="4"/>
  <c r="T254" i="4"/>
  <c r="S254" i="4"/>
  <c r="R254" i="4"/>
  <c r="Q254" i="4"/>
  <c r="P254" i="4"/>
  <c r="O254" i="4"/>
  <c r="N254" i="4"/>
  <c r="V253" i="4"/>
  <c r="U253" i="4"/>
  <c r="T253" i="4"/>
  <c r="S253" i="4"/>
  <c r="R253" i="4"/>
  <c r="Q253" i="4"/>
  <c r="P253" i="4"/>
  <c r="O253" i="4"/>
  <c r="N253" i="4"/>
  <c r="V252" i="4"/>
  <c r="U252" i="4"/>
  <c r="T252" i="4"/>
  <c r="S252" i="4"/>
  <c r="R252" i="4"/>
  <c r="Q252" i="4"/>
  <c r="P252" i="4"/>
  <c r="O252" i="4"/>
  <c r="N252" i="4"/>
  <c r="V251" i="4"/>
  <c r="U251" i="4"/>
  <c r="T251" i="4"/>
  <c r="S251" i="4"/>
  <c r="R251" i="4"/>
  <c r="Q251" i="4"/>
  <c r="P251" i="4"/>
  <c r="O251" i="4"/>
  <c r="N251" i="4"/>
  <c r="V250" i="4"/>
  <c r="U250" i="4"/>
  <c r="T250" i="4"/>
  <c r="S250" i="4"/>
  <c r="R250" i="4"/>
  <c r="Q250" i="4"/>
  <c r="P250" i="4"/>
  <c r="O250" i="4"/>
  <c r="N250" i="4"/>
  <c r="V249" i="4"/>
  <c r="U249" i="4"/>
  <c r="T249" i="4"/>
  <c r="S249" i="4"/>
  <c r="R249" i="4"/>
  <c r="Q249" i="4"/>
  <c r="P249" i="4"/>
  <c r="O249" i="4"/>
  <c r="N249" i="4"/>
  <c r="V248" i="4"/>
  <c r="U248" i="4"/>
  <c r="T248" i="4"/>
  <c r="S248" i="4"/>
  <c r="R248" i="4"/>
  <c r="Q248" i="4"/>
  <c r="P248" i="4"/>
  <c r="O248" i="4"/>
  <c r="N248" i="4"/>
  <c r="V247" i="4"/>
  <c r="U247" i="4"/>
  <c r="T247" i="4"/>
  <c r="S247" i="4"/>
  <c r="R247" i="4"/>
  <c r="Q247" i="4"/>
  <c r="P247" i="4"/>
  <c r="O247" i="4"/>
  <c r="N247" i="4"/>
  <c r="V246" i="4"/>
  <c r="U246" i="4"/>
  <c r="T246" i="4"/>
  <c r="S246" i="4"/>
  <c r="R246" i="4"/>
  <c r="Q246" i="4"/>
  <c r="P246" i="4"/>
  <c r="O246" i="4"/>
  <c r="N246" i="4"/>
  <c r="V245" i="4"/>
  <c r="U245" i="4"/>
  <c r="T245" i="4"/>
  <c r="S245" i="4"/>
  <c r="R245" i="4"/>
  <c r="Q245" i="4"/>
  <c r="P245" i="4"/>
  <c r="O245" i="4"/>
  <c r="N245" i="4"/>
  <c r="V244" i="4"/>
  <c r="U244" i="4"/>
  <c r="T244" i="4"/>
  <c r="S244" i="4"/>
  <c r="R244" i="4"/>
  <c r="Q244" i="4"/>
  <c r="P244" i="4"/>
  <c r="O244" i="4"/>
  <c r="N244" i="4"/>
  <c r="V243" i="4"/>
  <c r="U243" i="4"/>
  <c r="T243" i="4"/>
  <c r="S243" i="4"/>
  <c r="R243" i="4"/>
  <c r="Q243" i="4"/>
  <c r="P243" i="4"/>
  <c r="O243" i="4"/>
  <c r="N243" i="4"/>
  <c r="V242" i="4"/>
  <c r="U242" i="4"/>
  <c r="T242" i="4"/>
  <c r="S242" i="4"/>
  <c r="R242" i="4"/>
  <c r="Q242" i="4"/>
  <c r="P242" i="4"/>
  <c r="O242" i="4"/>
  <c r="N242" i="4"/>
  <c r="V241" i="4"/>
  <c r="U241" i="4"/>
  <c r="T241" i="4"/>
  <c r="S241" i="4"/>
  <c r="R241" i="4"/>
  <c r="Q241" i="4"/>
  <c r="P241" i="4"/>
  <c r="O241" i="4"/>
  <c r="N241" i="4"/>
  <c r="V240" i="4"/>
  <c r="U240" i="4"/>
  <c r="T240" i="4"/>
  <c r="S240" i="4"/>
  <c r="R240" i="4"/>
  <c r="Q240" i="4"/>
  <c r="P240" i="4"/>
  <c r="O240" i="4"/>
  <c r="N240" i="4"/>
  <c r="V239" i="4"/>
  <c r="U239" i="4"/>
  <c r="T239" i="4"/>
  <c r="S239" i="4"/>
  <c r="R239" i="4"/>
  <c r="Q239" i="4"/>
  <c r="P239" i="4"/>
  <c r="O239" i="4"/>
  <c r="N239" i="4"/>
  <c r="V238" i="4"/>
  <c r="U238" i="4"/>
  <c r="T238" i="4"/>
  <c r="S238" i="4"/>
  <c r="R238" i="4"/>
  <c r="Q238" i="4"/>
  <c r="P238" i="4"/>
  <c r="O238" i="4"/>
  <c r="N238" i="4"/>
  <c r="V237" i="4"/>
  <c r="U237" i="4"/>
  <c r="T237" i="4"/>
  <c r="S237" i="4"/>
  <c r="R237" i="4"/>
  <c r="Q237" i="4"/>
  <c r="P237" i="4"/>
  <c r="O237" i="4"/>
  <c r="N237" i="4"/>
  <c r="V236" i="4"/>
  <c r="U236" i="4"/>
  <c r="T236" i="4"/>
  <c r="S236" i="4"/>
  <c r="R236" i="4"/>
  <c r="Q236" i="4"/>
  <c r="P236" i="4"/>
  <c r="O236" i="4"/>
  <c r="N236" i="4"/>
  <c r="V235" i="4"/>
  <c r="U235" i="4"/>
  <c r="T235" i="4"/>
  <c r="S235" i="4"/>
  <c r="R235" i="4"/>
  <c r="Q235" i="4"/>
  <c r="P235" i="4"/>
  <c r="O235" i="4"/>
  <c r="N235" i="4"/>
  <c r="V234" i="4"/>
  <c r="U234" i="4"/>
  <c r="T234" i="4"/>
  <c r="S234" i="4"/>
  <c r="R234" i="4"/>
  <c r="Q234" i="4"/>
  <c r="P234" i="4"/>
  <c r="O234" i="4"/>
  <c r="N234" i="4"/>
  <c r="V233" i="4"/>
  <c r="U233" i="4"/>
  <c r="T233" i="4"/>
  <c r="S233" i="4"/>
  <c r="R233" i="4"/>
  <c r="Q233" i="4"/>
  <c r="P233" i="4"/>
  <c r="O233" i="4"/>
  <c r="N233" i="4"/>
  <c r="V232" i="4"/>
  <c r="U232" i="4"/>
  <c r="T232" i="4"/>
  <c r="S232" i="4"/>
  <c r="R232" i="4"/>
  <c r="Q232" i="4"/>
  <c r="P232" i="4"/>
  <c r="O232" i="4"/>
  <c r="N232" i="4"/>
  <c r="V231" i="4"/>
  <c r="U231" i="4"/>
  <c r="T231" i="4"/>
  <c r="S231" i="4"/>
  <c r="R231" i="4"/>
  <c r="Q231" i="4"/>
  <c r="P231" i="4"/>
  <c r="O231" i="4"/>
  <c r="N231" i="4"/>
  <c r="V230" i="4"/>
  <c r="U230" i="4"/>
  <c r="T230" i="4"/>
  <c r="S230" i="4"/>
  <c r="R230" i="4"/>
  <c r="Q230" i="4"/>
  <c r="P230" i="4"/>
  <c r="O230" i="4"/>
  <c r="N230" i="4"/>
  <c r="V229" i="4"/>
  <c r="U229" i="4"/>
  <c r="T229" i="4"/>
  <c r="S229" i="4"/>
  <c r="R229" i="4"/>
  <c r="Q229" i="4"/>
  <c r="P229" i="4"/>
  <c r="O229" i="4"/>
  <c r="N229" i="4"/>
  <c r="V228" i="4"/>
  <c r="U228" i="4"/>
  <c r="T228" i="4"/>
  <c r="S228" i="4"/>
  <c r="R228" i="4"/>
  <c r="Q228" i="4"/>
  <c r="P228" i="4"/>
  <c r="O228" i="4"/>
  <c r="N228" i="4"/>
  <c r="V227" i="4"/>
  <c r="U227" i="4"/>
  <c r="T227" i="4"/>
  <c r="S227" i="4"/>
  <c r="R227" i="4"/>
  <c r="Q227" i="4"/>
  <c r="P227" i="4"/>
  <c r="O227" i="4"/>
  <c r="N227" i="4"/>
  <c r="V226" i="4"/>
  <c r="U226" i="4"/>
  <c r="T226" i="4"/>
  <c r="S226" i="4"/>
  <c r="R226" i="4"/>
  <c r="Q226" i="4"/>
  <c r="P226" i="4"/>
  <c r="O226" i="4"/>
  <c r="N226" i="4"/>
  <c r="V225" i="4"/>
  <c r="U225" i="4"/>
  <c r="T225" i="4"/>
  <c r="S225" i="4"/>
  <c r="R225" i="4"/>
  <c r="Q225" i="4"/>
  <c r="P225" i="4"/>
  <c r="O225" i="4"/>
  <c r="N225" i="4"/>
  <c r="V224" i="4"/>
  <c r="U224" i="4"/>
  <c r="T224" i="4"/>
  <c r="S224" i="4"/>
  <c r="R224" i="4"/>
  <c r="Q224" i="4"/>
  <c r="P224" i="4"/>
  <c r="O224" i="4"/>
  <c r="N224" i="4"/>
  <c r="V223" i="4"/>
  <c r="U223" i="4"/>
  <c r="T223" i="4"/>
  <c r="S223" i="4"/>
  <c r="R223" i="4"/>
  <c r="Q223" i="4"/>
  <c r="P223" i="4"/>
  <c r="O223" i="4"/>
  <c r="N223" i="4"/>
  <c r="V222" i="4"/>
  <c r="U222" i="4"/>
  <c r="T222" i="4"/>
  <c r="S222" i="4"/>
  <c r="R222" i="4"/>
  <c r="Q222" i="4"/>
  <c r="P222" i="4"/>
  <c r="O222" i="4"/>
  <c r="N222" i="4"/>
  <c r="V221" i="4"/>
  <c r="U221" i="4"/>
  <c r="T221" i="4"/>
  <c r="S221" i="4"/>
  <c r="R221" i="4"/>
  <c r="Q221" i="4"/>
  <c r="P221" i="4"/>
  <c r="O221" i="4"/>
  <c r="N221" i="4"/>
  <c r="V220" i="4"/>
  <c r="U220" i="4"/>
  <c r="T220" i="4"/>
  <c r="S220" i="4"/>
  <c r="R220" i="4"/>
  <c r="Q220" i="4"/>
  <c r="P220" i="4"/>
  <c r="O220" i="4"/>
  <c r="N220" i="4"/>
  <c r="V219" i="4"/>
  <c r="U219" i="4"/>
  <c r="T219" i="4"/>
  <c r="S219" i="4"/>
  <c r="R219" i="4"/>
  <c r="Q219" i="4"/>
  <c r="P219" i="4"/>
  <c r="O219" i="4"/>
  <c r="N219" i="4"/>
  <c r="V218" i="4"/>
  <c r="U218" i="4"/>
  <c r="T218" i="4"/>
  <c r="S218" i="4"/>
  <c r="R218" i="4"/>
  <c r="Q218" i="4"/>
  <c r="P218" i="4"/>
  <c r="O218" i="4"/>
  <c r="N218" i="4"/>
  <c r="V217" i="4"/>
  <c r="U217" i="4"/>
  <c r="T217" i="4"/>
  <c r="S217" i="4"/>
  <c r="R217" i="4"/>
  <c r="Q217" i="4"/>
  <c r="P217" i="4"/>
  <c r="O217" i="4"/>
  <c r="N217" i="4"/>
  <c r="V216" i="4"/>
  <c r="U216" i="4"/>
  <c r="T216" i="4"/>
  <c r="S216" i="4"/>
  <c r="R216" i="4"/>
  <c r="Q216" i="4"/>
  <c r="P216" i="4"/>
  <c r="O216" i="4"/>
  <c r="N216" i="4"/>
  <c r="V215" i="4"/>
  <c r="U215" i="4"/>
  <c r="T215" i="4"/>
  <c r="S215" i="4"/>
  <c r="R215" i="4"/>
  <c r="Q215" i="4"/>
  <c r="P215" i="4"/>
  <c r="O215" i="4"/>
  <c r="N215" i="4"/>
  <c r="V214" i="4"/>
  <c r="U214" i="4"/>
  <c r="T214" i="4"/>
  <c r="S214" i="4"/>
  <c r="R214" i="4"/>
  <c r="Q214" i="4"/>
  <c r="P214" i="4"/>
  <c r="O214" i="4"/>
  <c r="N214" i="4"/>
  <c r="V213" i="4"/>
  <c r="U213" i="4"/>
  <c r="T213" i="4"/>
  <c r="S213" i="4"/>
  <c r="R213" i="4"/>
  <c r="Q213" i="4"/>
  <c r="P213" i="4"/>
  <c r="O213" i="4"/>
  <c r="N213" i="4"/>
  <c r="V212" i="4"/>
  <c r="U212" i="4"/>
  <c r="T212" i="4"/>
  <c r="S212" i="4"/>
  <c r="R212" i="4"/>
  <c r="Q212" i="4"/>
  <c r="P212" i="4"/>
  <c r="O212" i="4"/>
  <c r="N212" i="4"/>
  <c r="V211" i="4"/>
  <c r="U211" i="4"/>
  <c r="T211" i="4"/>
  <c r="S211" i="4"/>
  <c r="R211" i="4"/>
  <c r="Q211" i="4"/>
  <c r="P211" i="4"/>
  <c r="O211" i="4"/>
  <c r="N211" i="4"/>
  <c r="V210" i="4"/>
  <c r="U210" i="4"/>
  <c r="T210" i="4"/>
  <c r="S210" i="4"/>
  <c r="R210" i="4"/>
  <c r="Q210" i="4"/>
  <c r="P210" i="4"/>
  <c r="O210" i="4"/>
  <c r="N210" i="4"/>
  <c r="V209" i="4"/>
  <c r="U209" i="4"/>
  <c r="T209" i="4"/>
  <c r="S209" i="4"/>
  <c r="R209" i="4"/>
  <c r="Q209" i="4"/>
  <c r="P209" i="4"/>
  <c r="O209" i="4"/>
  <c r="N209" i="4"/>
  <c r="V208" i="4"/>
  <c r="U208" i="4"/>
  <c r="T208" i="4"/>
  <c r="S208" i="4"/>
  <c r="R208" i="4"/>
  <c r="Q208" i="4"/>
  <c r="P208" i="4"/>
  <c r="O208" i="4"/>
  <c r="N208" i="4"/>
  <c r="V207" i="4"/>
  <c r="U207" i="4"/>
  <c r="T207" i="4"/>
  <c r="S207" i="4"/>
  <c r="R207" i="4"/>
  <c r="Q207" i="4"/>
  <c r="P207" i="4"/>
  <c r="O207" i="4"/>
  <c r="N207" i="4"/>
  <c r="V206" i="4"/>
  <c r="U206" i="4"/>
  <c r="T206" i="4"/>
  <c r="S206" i="4"/>
  <c r="R206" i="4"/>
  <c r="Q206" i="4"/>
  <c r="P206" i="4"/>
  <c r="O206" i="4"/>
  <c r="N206" i="4"/>
  <c r="V205" i="4"/>
  <c r="U205" i="4"/>
  <c r="T205" i="4"/>
  <c r="S205" i="4"/>
  <c r="R205" i="4"/>
  <c r="Q205" i="4"/>
  <c r="P205" i="4"/>
  <c r="O205" i="4"/>
  <c r="N205" i="4"/>
  <c r="V204" i="4"/>
  <c r="U204" i="4"/>
  <c r="T204" i="4"/>
  <c r="S204" i="4"/>
  <c r="R204" i="4"/>
  <c r="Q204" i="4"/>
  <c r="P204" i="4"/>
  <c r="O204" i="4"/>
  <c r="N204" i="4"/>
  <c r="V203" i="4"/>
  <c r="U203" i="4"/>
  <c r="T203" i="4"/>
  <c r="S203" i="4"/>
  <c r="R203" i="4"/>
  <c r="Q203" i="4"/>
  <c r="P203" i="4"/>
  <c r="O203" i="4"/>
  <c r="N203" i="4"/>
  <c r="V202" i="4"/>
  <c r="U202" i="4"/>
  <c r="T202" i="4"/>
  <c r="S202" i="4"/>
  <c r="R202" i="4"/>
  <c r="Q202" i="4"/>
  <c r="P202" i="4"/>
  <c r="O202" i="4"/>
  <c r="N202" i="4"/>
  <c r="V201" i="4"/>
  <c r="U201" i="4"/>
  <c r="T201" i="4"/>
  <c r="S201" i="4"/>
  <c r="R201" i="4"/>
  <c r="Q201" i="4"/>
  <c r="P201" i="4"/>
  <c r="O201" i="4"/>
  <c r="N201" i="4"/>
  <c r="V200" i="4"/>
  <c r="U200" i="4"/>
  <c r="T200" i="4"/>
  <c r="S200" i="4"/>
  <c r="R200" i="4"/>
  <c r="Q200" i="4"/>
  <c r="P200" i="4"/>
  <c r="O200" i="4"/>
  <c r="N200" i="4"/>
  <c r="V199" i="4"/>
  <c r="U199" i="4"/>
  <c r="T199" i="4"/>
  <c r="S199" i="4"/>
  <c r="R199" i="4"/>
  <c r="Q199" i="4"/>
  <c r="P199" i="4"/>
  <c r="O199" i="4"/>
  <c r="N199" i="4"/>
  <c r="V198" i="4"/>
  <c r="U198" i="4"/>
  <c r="T198" i="4"/>
  <c r="S198" i="4"/>
  <c r="R198" i="4"/>
  <c r="Q198" i="4"/>
  <c r="P198" i="4"/>
  <c r="O198" i="4"/>
  <c r="N198" i="4"/>
  <c r="V197" i="4"/>
  <c r="U197" i="4"/>
  <c r="T197" i="4"/>
  <c r="S197" i="4"/>
  <c r="R197" i="4"/>
  <c r="Q197" i="4"/>
  <c r="P197" i="4"/>
  <c r="O197" i="4"/>
  <c r="N197" i="4"/>
  <c r="V196" i="4"/>
  <c r="U196" i="4"/>
  <c r="T196" i="4"/>
  <c r="S196" i="4"/>
  <c r="R196" i="4"/>
  <c r="Q196" i="4"/>
  <c r="P196" i="4"/>
  <c r="O196" i="4"/>
  <c r="N196" i="4"/>
  <c r="V195" i="4"/>
  <c r="U195" i="4"/>
  <c r="T195" i="4"/>
  <c r="S195" i="4"/>
  <c r="R195" i="4"/>
  <c r="Q195" i="4"/>
  <c r="P195" i="4"/>
  <c r="O195" i="4"/>
  <c r="N195" i="4"/>
  <c r="V194" i="4"/>
  <c r="U194" i="4"/>
  <c r="T194" i="4"/>
  <c r="S194" i="4"/>
  <c r="R194" i="4"/>
  <c r="Q194" i="4"/>
  <c r="P194" i="4"/>
  <c r="O194" i="4"/>
  <c r="N194" i="4"/>
  <c r="V193" i="4"/>
  <c r="U193" i="4"/>
  <c r="T193" i="4"/>
  <c r="S193" i="4"/>
  <c r="R193" i="4"/>
  <c r="Q193" i="4"/>
  <c r="P193" i="4"/>
  <c r="O193" i="4"/>
  <c r="N193" i="4"/>
  <c r="V192" i="4"/>
  <c r="U192" i="4"/>
  <c r="T192" i="4"/>
  <c r="S192" i="4"/>
  <c r="R192" i="4"/>
  <c r="Q192" i="4"/>
  <c r="P192" i="4"/>
  <c r="O192" i="4"/>
  <c r="N192" i="4"/>
  <c r="V191" i="4"/>
  <c r="U191" i="4"/>
  <c r="T191" i="4"/>
  <c r="S191" i="4"/>
  <c r="R191" i="4"/>
  <c r="Q191" i="4"/>
  <c r="P191" i="4"/>
  <c r="O191" i="4"/>
  <c r="N191" i="4"/>
  <c r="V190" i="4"/>
  <c r="U190" i="4"/>
  <c r="T190" i="4"/>
  <c r="S190" i="4"/>
  <c r="R190" i="4"/>
  <c r="Q190" i="4"/>
  <c r="P190" i="4"/>
  <c r="O190" i="4"/>
  <c r="N190" i="4"/>
  <c r="V189" i="4"/>
  <c r="U189" i="4"/>
  <c r="T189" i="4"/>
  <c r="S189" i="4"/>
  <c r="R189" i="4"/>
  <c r="Q189" i="4"/>
  <c r="P189" i="4"/>
  <c r="O189" i="4"/>
  <c r="N189" i="4"/>
  <c r="V188" i="4"/>
  <c r="U188" i="4"/>
  <c r="T188" i="4"/>
  <c r="S188" i="4"/>
  <c r="R188" i="4"/>
  <c r="Q188" i="4"/>
  <c r="P188" i="4"/>
  <c r="O188" i="4"/>
  <c r="N188" i="4"/>
  <c r="V187" i="4"/>
  <c r="U187" i="4"/>
  <c r="T187" i="4"/>
  <c r="S187" i="4"/>
  <c r="R187" i="4"/>
  <c r="Q187" i="4"/>
  <c r="P187" i="4"/>
  <c r="O187" i="4"/>
  <c r="N187" i="4"/>
  <c r="V186" i="4"/>
  <c r="U186" i="4"/>
  <c r="T186" i="4"/>
  <c r="S186" i="4"/>
  <c r="R186" i="4"/>
  <c r="Q186" i="4"/>
  <c r="P186" i="4"/>
  <c r="O186" i="4"/>
  <c r="N186" i="4"/>
  <c r="V185" i="4"/>
  <c r="U185" i="4"/>
  <c r="T185" i="4"/>
  <c r="S185" i="4"/>
  <c r="R185" i="4"/>
  <c r="Q185" i="4"/>
  <c r="P185" i="4"/>
  <c r="O185" i="4"/>
  <c r="N185" i="4"/>
  <c r="V184" i="4"/>
  <c r="U184" i="4"/>
  <c r="T184" i="4"/>
  <c r="S184" i="4"/>
  <c r="R184" i="4"/>
  <c r="Q184" i="4"/>
  <c r="P184" i="4"/>
  <c r="O184" i="4"/>
  <c r="N184" i="4"/>
  <c r="V183" i="4"/>
  <c r="U183" i="4"/>
  <c r="T183" i="4"/>
  <c r="S183" i="4"/>
  <c r="R183" i="4"/>
  <c r="Q183" i="4"/>
  <c r="P183" i="4"/>
  <c r="O183" i="4"/>
  <c r="N183" i="4"/>
  <c r="V182" i="4"/>
  <c r="U182" i="4"/>
  <c r="T182" i="4"/>
  <c r="S182" i="4"/>
  <c r="R182" i="4"/>
  <c r="Q182" i="4"/>
  <c r="P182" i="4"/>
  <c r="O182" i="4"/>
  <c r="N182" i="4"/>
  <c r="V181" i="4"/>
  <c r="U181" i="4"/>
  <c r="T181" i="4"/>
  <c r="S181" i="4"/>
  <c r="R181" i="4"/>
  <c r="Q181" i="4"/>
  <c r="P181" i="4"/>
  <c r="O181" i="4"/>
  <c r="N181" i="4"/>
  <c r="V180" i="4"/>
  <c r="U180" i="4"/>
  <c r="T180" i="4"/>
  <c r="S180" i="4"/>
  <c r="R180" i="4"/>
  <c r="Q180" i="4"/>
  <c r="P180" i="4"/>
  <c r="O180" i="4"/>
  <c r="N180" i="4"/>
  <c r="V179" i="4"/>
  <c r="U179" i="4"/>
  <c r="T179" i="4"/>
  <c r="S179" i="4"/>
  <c r="R179" i="4"/>
  <c r="Q179" i="4"/>
  <c r="P179" i="4"/>
  <c r="O179" i="4"/>
  <c r="N179" i="4"/>
  <c r="V178" i="4"/>
  <c r="U178" i="4"/>
  <c r="T178" i="4"/>
  <c r="S178" i="4"/>
  <c r="R178" i="4"/>
  <c r="Q178" i="4"/>
  <c r="P178" i="4"/>
  <c r="O178" i="4"/>
  <c r="N178" i="4"/>
  <c r="V177" i="4"/>
  <c r="U177" i="4"/>
  <c r="T177" i="4"/>
  <c r="S177" i="4"/>
  <c r="R177" i="4"/>
  <c r="Q177" i="4"/>
  <c r="P177" i="4"/>
  <c r="O177" i="4"/>
  <c r="N177" i="4"/>
  <c r="V176" i="4"/>
  <c r="U176" i="4"/>
  <c r="T176" i="4"/>
  <c r="S176" i="4"/>
  <c r="R176" i="4"/>
  <c r="Q176" i="4"/>
  <c r="P176" i="4"/>
  <c r="O176" i="4"/>
  <c r="N176" i="4"/>
  <c r="V175" i="4"/>
  <c r="U175" i="4"/>
  <c r="T175" i="4"/>
  <c r="S175" i="4"/>
  <c r="R175" i="4"/>
  <c r="Q175" i="4"/>
  <c r="P175" i="4"/>
  <c r="O175" i="4"/>
  <c r="N175" i="4"/>
  <c r="V174" i="4"/>
  <c r="U174" i="4"/>
  <c r="T174" i="4"/>
  <c r="S174" i="4"/>
  <c r="R174" i="4"/>
  <c r="Q174" i="4"/>
  <c r="P174" i="4"/>
  <c r="O174" i="4"/>
  <c r="N174" i="4"/>
  <c r="V173" i="4"/>
  <c r="U173" i="4"/>
  <c r="T173" i="4"/>
  <c r="S173" i="4"/>
  <c r="R173" i="4"/>
  <c r="Q173" i="4"/>
  <c r="P173" i="4"/>
  <c r="O173" i="4"/>
  <c r="N173" i="4"/>
  <c r="V172" i="4"/>
  <c r="U172" i="4"/>
  <c r="T172" i="4"/>
  <c r="S172" i="4"/>
  <c r="R172" i="4"/>
  <c r="Q172" i="4"/>
  <c r="P172" i="4"/>
  <c r="O172" i="4"/>
  <c r="N172" i="4"/>
  <c r="V171" i="4"/>
  <c r="U171" i="4"/>
  <c r="T171" i="4"/>
  <c r="S171" i="4"/>
  <c r="R171" i="4"/>
  <c r="Q171" i="4"/>
  <c r="P171" i="4"/>
  <c r="O171" i="4"/>
  <c r="N171" i="4"/>
  <c r="V170" i="4"/>
  <c r="U170" i="4"/>
  <c r="T170" i="4"/>
  <c r="S170" i="4"/>
  <c r="R170" i="4"/>
  <c r="Q170" i="4"/>
  <c r="P170" i="4"/>
  <c r="O170" i="4"/>
  <c r="N170" i="4"/>
  <c r="V169" i="4"/>
  <c r="U169" i="4"/>
  <c r="T169" i="4"/>
  <c r="S169" i="4"/>
  <c r="R169" i="4"/>
  <c r="Q169" i="4"/>
  <c r="P169" i="4"/>
  <c r="O169" i="4"/>
  <c r="N169" i="4"/>
  <c r="V168" i="4"/>
  <c r="U168" i="4"/>
  <c r="T168" i="4"/>
  <c r="S168" i="4"/>
  <c r="R168" i="4"/>
  <c r="Q168" i="4"/>
  <c r="P168" i="4"/>
  <c r="O168" i="4"/>
  <c r="N168" i="4"/>
  <c r="V167" i="4"/>
  <c r="U167" i="4"/>
  <c r="T167" i="4"/>
  <c r="S167" i="4"/>
  <c r="R167" i="4"/>
  <c r="Q167" i="4"/>
  <c r="P167" i="4"/>
  <c r="O167" i="4"/>
  <c r="N167" i="4"/>
  <c r="V166" i="4"/>
  <c r="U166" i="4"/>
  <c r="T166" i="4"/>
  <c r="S166" i="4"/>
  <c r="R166" i="4"/>
  <c r="Q166" i="4"/>
  <c r="P166" i="4"/>
  <c r="O166" i="4"/>
  <c r="N166" i="4"/>
  <c r="V165" i="4"/>
  <c r="U165" i="4"/>
  <c r="T165" i="4"/>
  <c r="S165" i="4"/>
  <c r="R165" i="4"/>
  <c r="Q165" i="4"/>
  <c r="P165" i="4"/>
  <c r="O165" i="4"/>
  <c r="N165" i="4"/>
  <c r="V164" i="4"/>
  <c r="U164" i="4"/>
  <c r="T164" i="4"/>
  <c r="S164" i="4"/>
  <c r="R164" i="4"/>
  <c r="Q164" i="4"/>
  <c r="P164" i="4"/>
  <c r="O164" i="4"/>
  <c r="N164" i="4"/>
  <c r="V163" i="4"/>
  <c r="U163" i="4"/>
  <c r="T163" i="4"/>
  <c r="S163" i="4"/>
  <c r="R163" i="4"/>
  <c r="Q163" i="4"/>
  <c r="P163" i="4"/>
  <c r="O163" i="4"/>
  <c r="N163" i="4"/>
  <c r="V162" i="4"/>
  <c r="U162" i="4"/>
  <c r="T162" i="4"/>
  <c r="S162" i="4"/>
  <c r="R162" i="4"/>
  <c r="Q162" i="4"/>
  <c r="P162" i="4"/>
  <c r="O162" i="4"/>
  <c r="N162" i="4"/>
  <c r="V161" i="4"/>
  <c r="U161" i="4"/>
  <c r="T161" i="4"/>
  <c r="S161" i="4"/>
  <c r="R161" i="4"/>
  <c r="Q161" i="4"/>
  <c r="P161" i="4"/>
  <c r="O161" i="4"/>
  <c r="N161" i="4"/>
  <c r="V160" i="4"/>
  <c r="U160" i="4"/>
  <c r="T160" i="4"/>
  <c r="S160" i="4"/>
  <c r="R160" i="4"/>
  <c r="Q160" i="4"/>
  <c r="P160" i="4"/>
  <c r="O160" i="4"/>
  <c r="N160" i="4"/>
  <c r="V159" i="4"/>
  <c r="U159" i="4"/>
  <c r="T159" i="4"/>
  <c r="S159" i="4"/>
  <c r="R159" i="4"/>
  <c r="Q159" i="4"/>
  <c r="P159" i="4"/>
  <c r="O159" i="4"/>
  <c r="N159" i="4"/>
  <c r="V158" i="4"/>
  <c r="U158" i="4"/>
  <c r="T158" i="4"/>
  <c r="S158" i="4"/>
  <c r="R158" i="4"/>
  <c r="Q158" i="4"/>
  <c r="P158" i="4"/>
  <c r="O158" i="4"/>
  <c r="N158" i="4"/>
  <c r="V157" i="4"/>
  <c r="U157" i="4"/>
  <c r="T157" i="4"/>
  <c r="S157" i="4"/>
  <c r="R157" i="4"/>
  <c r="Q157" i="4"/>
  <c r="P157" i="4"/>
  <c r="O157" i="4"/>
  <c r="N157" i="4"/>
  <c r="V156" i="4"/>
  <c r="U156" i="4"/>
  <c r="T156" i="4"/>
  <c r="S156" i="4"/>
  <c r="R156" i="4"/>
  <c r="Q156" i="4"/>
  <c r="P156" i="4"/>
  <c r="O156" i="4"/>
  <c r="N156" i="4"/>
  <c r="V155" i="4"/>
  <c r="U155" i="4"/>
  <c r="T155" i="4"/>
  <c r="S155" i="4"/>
  <c r="R155" i="4"/>
  <c r="Q155" i="4"/>
  <c r="P155" i="4"/>
  <c r="O155" i="4"/>
  <c r="N155" i="4"/>
  <c r="V154" i="4"/>
  <c r="U154" i="4"/>
  <c r="T154" i="4"/>
  <c r="S154" i="4"/>
  <c r="R154" i="4"/>
  <c r="Q154" i="4"/>
  <c r="P154" i="4"/>
  <c r="O154" i="4"/>
  <c r="N154" i="4"/>
  <c r="V153" i="4"/>
  <c r="U153" i="4"/>
  <c r="T153" i="4"/>
  <c r="S153" i="4"/>
  <c r="R153" i="4"/>
  <c r="Q153" i="4"/>
  <c r="P153" i="4"/>
  <c r="O153" i="4"/>
  <c r="N153" i="4"/>
  <c r="V152" i="4"/>
  <c r="U152" i="4"/>
  <c r="T152" i="4"/>
  <c r="S152" i="4"/>
  <c r="R152" i="4"/>
  <c r="Q152" i="4"/>
  <c r="P152" i="4"/>
  <c r="O152" i="4"/>
  <c r="N152" i="4"/>
  <c r="V151" i="4"/>
  <c r="U151" i="4"/>
  <c r="T151" i="4"/>
  <c r="S151" i="4"/>
  <c r="R151" i="4"/>
  <c r="Q151" i="4"/>
  <c r="P151" i="4"/>
  <c r="O151" i="4"/>
  <c r="N151" i="4"/>
  <c r="V150" i="4"/>
  <c r="U150" i="4"/>
  <c r="T150" i="4"/>
  <c r="S150" i="4"/>
  <c r="R150" i="4"/>
  <c r="Q150" i="4"/>
  <c r="P150" i="4"/>
  <c r="O150" i="4"/>
  <c r="N150" i="4"/>
  <c r="V149" i="4"/>
  <c r="U149" i="4"/>
  <c r="T149" i="4"/>
  <c r="S149" i="4"/>
  <c r="R149" i="4"/>
  <c r="Q149" i="4"/>
  <c r="P149" i="4"/>
  <c r="O149" i="4"/>
  <c r="N149" i="4"/>
  <c r="V148" i="4"/>
  <c r="U148" i="4"/>
  <c r="T148" i="4"/>
  <c r="S148" i="4"/>
  <c r="R148" i="4"/>
  <c r="Q148" i="4"/>
  <c r="P148" i="4"/>
  <c r="O148" i="4"/>
  <c r="N148" i="4"/>
  <c r="V147" i="4"/>
  <c r="U147" i="4"/>
  <c r="T147" i="4"/>
  <c r="S147" i="4"/>
  <c r="R147" i="4"/>
  <c r="Q147" i="4"/>
  <c r="P147" i="4"/>
  <c r="O147" i="4"/>
  <c r="N147" i="4"/>
  <c r="V146" i="4"/>
  <c r="U146" i="4"/>
  <c r="T146" i="4"/>
  <c r="S146" i="4"/>
  <c r="R146" i="4"/>
  <c r="Q146" i="4"/>
  <c r="P146" i="4"/>
  <c r="O146" i="4"/>
  <c r="N146" i="4"/>
  <c r="V145" i="4"/>
  <c r="U145" i="4"/>
  <c r="T145" i="4"/>
  <c r="S145" i="4"/>
  <c r="R145" i="4"/>
  <c r="Q145" i="4"/>
  <c r="P145" i="4"/>
  <c r="O145" i="4"/>
  <c r="N145" i="4"/>
  <c r="V144" i="4"/>
  <c r="U144" i="4"/>
  <c r="T144" i="4"/>
  <c r="S144" i="4"/>
  <c r="R144" i="4"/>
  <c r="Q144" i="4"/>
  <c r="P144" i="4"/>
  <c r="O144" i="4"/>
  <c r="N144" i="4"/>
  <c r="V143" i="4"/>
  <c r="U143" i="4"/>
  <c r="T143" i="4"/>
  <c r="S143" i="4"/>
  <c r="R143" i="4"/>
  <c r="Q143" i="4"/>
  <c r="P143" i="4"/>
  <c r="O143" i="4"/>
  <c r="N143" i="4"/>
  <c r="V142" i="4"/>
  <c r="U142" i="4"/>
  <c r="T142" i="4"/>
  <c r="S142" i="4"/>
  <c r="R142" i="4"/>
  <c r="Q142" i="4"/>
  <c r="P142" i="4"/>
  <c r="O142" i="4"/>
  <c r="N142" i="4"/>
  <c r="V141" i="4"/>
  <c r="U141" i="4"/>
  <c r="T141" i="4"/>
  <c r="S141" i="4"/>
  <c r="R141" i="4"/>
  <c r="Q141" i="4"/>
  <c r="P141" i="4"/>
  <c r="O141" i="4"/>
  <c r="N141" i="4"/>
  <c r="V140" i="4"/>
  <c r="U140" i="4"/>
  <c r="T140" i="4"/>
  <c r="S140" i="4"/>
  <c r="R140" i="4"/>
  <c r="Q140" i="4"/>
  <c r="P140" i="4"/>
  <c r="O140" i="4"/>
  <c r="N140" i="4"/>
  <c r="V139" i="4"/>
  <c r="U139" i="4"/>
  <c r="T139" i="4"/>
  <c r="S139" i="4"/>
  <c r="R139" i="4"/>
  <c r="Q139" i="4"/>
  <c r="P139" i="4"/>
  <c r="O139" i="4"/>
  <c r="N139" i="4"/>
  <c r="V138" i="4"/>
  <c r="U138" i="4"/>
  <c r="T138" i="4"/>
  <c r="S138" i="4"/>
  <c r="R138" i="4"/>
  <c r="Q138" i="4"/>
  <c r="P138" i="4"/>
  <c r="O138" i="4"/>
  <c r="N138" i="4"/>
  <c r="V137" i="4"/>
  <c r="U137" i="4"/>
  <c r="T137" i="4"/>
  <c r="S137" i="4"/>
  <c r="R137" i="4"/>
  <c r="Q137" i="4"/>
  <c r="P137" i="4"/>
  <c r="O137" i="4"/>
  <c r="N137" i="4"/>
  <c r="V136" i="4"/>
  <c r="U136" i="4"/>
  <c r="T136" i="4"/>
  <c r="S136" i="4"/>
  <c r="R136" i="4"/>
  <c r="Q136" i="4"/>
  <c r="P136" i="4"/>
  <c r="O136" i="4"/>
  <c r="N136" i="4"/>
  <c r="V135" i="4"/>
  <c r="U135" i="4"/>
  <c r="T135" i="4"/>
  <c r="S135" i="4"/>
  <c r="R135" i="4"/>
  <c r="Q135" i="4"/>
  <c r="P135" i="4"/>
  <c r="O135" i="4"/>
  <c r="N135" i="4"/>
  <c r="V134" i="4"/>
  <c r="U134" i="4"/>
  <c r="T134" i="4"/>
  <c r="S134" i="4"/>
  <c r="R134" i="4"/>
  <c r="Q134" i="4"/>
  <c r="P134" i="4"/>
  <c r="O134" i="4"/>
  <c r="N134" i="4"/>
  <c r="V133" i="4"/>
  <c r="U133" i="4"/>
  <c r="T133" i="4"/>
  <c r="S133" i="4"/>
  <c r="R133" i="4"/>
  <c r="Q133" i="4"/>
  <c r="P133" i="4"/>
  <c r="O133" i="4"/>
  <c r="N133" i="4"/>
  <c r="V132" i="4"/>
  <c r="U132" i="4"/>
  <c r="T132" i="4"/>
  <c r="S132" i="4"/>
  <c r="R132" i="4"/>
  <c r="Q132" i="4"/>
  <c r="P132" i="4"/>
  <c r="O132" i="4"/>
  <c r="N132" i="4"/>
  <c r="V131" i="4"/>
  <c r="U131" i="4"/>
  <c r="T131" i="4"/>
  <c r="S131" i="4"/>
  <c r="R131" i="4"/>
  <c r="Q131" i="4"/>
  <c r="P131" i="4"/>
  <c r="O131" i="4"/>
  <c r="N131" i="4"/>
  <c r="V130" i="4"/>
  <c r="U130" i="4"/>
  <c r="T130" i="4"/>
  <c r="S130" i="4"/>
  <c r="R130" i="4"/>
  <c r="Q130" i="4"/>
  <c r="P130" i="4"/>
  <c r="O130" i="4"/>
  <c r="N130" i="4"/>
  <c r="V129" i="4"/>
  <c r="U129" i="4"/>
  <c r="T129" i="4"/>
  <c r="S129" i="4"/>
  <c r="R129" i="4"/>
  <c r="Q129" i="4"/>
  <c r="P129" i="4"/>
  <c r="O129" i="4"/>
  <c r="N129" i="4"/>
  <c r="V128" i="4"/>
  <c r="U128" i="4"/>
  <c r="T128" i="4"/>
  <c r="S128" i="4"/>
  <c r="R128" i="4"/>
  <c r="Q128" i="4"/>
  <c r="P128" i="4"/>
  <c r="O128" i="4"/>
  <c r="N128" i="4"/>
  <c r="V127" i="4"/>
  <c r="U127" i="4"/>
  <c r="T127" i="4"/>
  <c r="S127" i="4"/>
  <c r="R127" i="4"/>
  <c r="Q127" i="4"/>
  <c r="P127" i="4"/>
  <c r="O127" i="4"/>
  <c r="N127" i="4"/>
  <c r="V126" i="4"/>
  <c r="U126" i="4"/>
  <c r="T126" i="4"/>
  <c r="S126" i="4"/>
  <c r="R126" i="4"/>
  <c r="Q126" i="4"/>
  <c r="P126" i="4"/>
  <c r="O126" i="4"/>
  <c r="N126" i="4"/>
  <c r="V125" i="4"/>
  <c r="U125" i="4"/>
  <c r="T125" i="4"/>
  <c r="S125" i="4"/>
  <c r="R125" i="4"/>
  <c r="Q125" i="4"/>
  <c r="P125" i="4"/>
  <c r="O125" i="4"/>
  <c r="N125" i="4"/>
  <c r="V124" i="4"/>
  <c r="U124" i="4"/>
  <c r="T124" i="4"/>
  <c r="S124" i="4"/>
  <c r="R124" i="4"/>
  <c r="Q124" i="4"/>
  <c r="P124" i="4"/>
  <c r="O124" i="4"/>
  <c r="N124" i="4"/>
  <c r="V123" i="4"/>
  <c r="U123" i="4"/>
  <c r="T123" i="4"/>
  <c r="S123" i="4"/>
  <c r="R123" i="4"/>
  <c r="Q123" i="4"/>
  <c r="P123" i="4"/>
  <c r="O123" i="4"/>
  <c r="N123" i="4"/>
  <c r="V122" i="4"/>
  <c r="U122" i="4"/>
  <c r="T122" i="4"/>
  <c r="S122" i="4"/>
  <c r="R122" i="4"/>
  <c r="Q122" i="4"/>
  <c r="P122" i="4"/>
  <c r="O122" i="4"/>
  <c r="N122" i="4"/>
  <c r="V121" i="4"/>
  <c r="U121" i="4"/>
  <c r="T121" i="4"/>
  <c r="S121" i="4"/>
  <c r="R121" i="4"/>
  <c r="Q121" i="4"/>
  <c r="P121" i="4"/>
  <c r="O121" i="4"/>
  <c r="N121" i="4"/>
  <c r="V120" i="4"/>
  <c r="U120" i="4"/>
  <c r="T120" i="4"/>
  <c r="S120" i="4"/>
  <c r="R120" i="4"/>
  <c r="Q120" i="4"/>
  <c r="P120" i="4"/>
  <c r="O120" i="4"/>
  <c r="N120" i="4"/>
  <c r="V119" i="4"/>
  <c r="U119" i="4"/>
  <c r="T119" i="4"/>
  <c r="S119" i="4"/>
  <c r="R119" i="4"/>
  <c r="Q119" i="4"/>
  <c r="P119" i="4"/>
  <c r="O119" i="4"/>
  <c r="N119" i="4"/>
  <c r="V118" i="4"/>
  <c r="U118" i="4"/>
  <c r="T118" i="4"/>
  <c r="S118" i="4"/>
  <c r="R118" i="4"/>
  <c r="Q118" i="4"/>
  <c r="P118" i="4"/>
  <c r="O118" i="4"/>
  <c r="N118" i="4"/>
  <c r="V117" i="4"/>
  <c r="U117" i="4"/>
  <c r="T117" i="4"/>
  <c r="S117" i="4"/>
  <c r="R117" i="4"/>
  <c r="Q117" i="4"/>
  <c r="P117" i="4"/>
  <c r="O117" i="4"/>
  <c r="N117" i="4"/>
  <c r="V116" i="4"/>
  <c r="U116" i="4"/>
  <c r="T116" i="4"/>
  <c r="S116" i="4"/>
  <c r="R116" i="4"/>
  <c r="Q116" i="4"/>
  <c r="P116" i="4"/>
  <c r="O116" i="4"/>
  <c r="N116" i="4"/>
  <c r="V115" i="4"/>
  <c r="U115" i="4"/>
  <c r="T115" i="4"/>
  <c r="S115" i="4"/>
  <c r="R115" i="4"/>
  <c r="Q115" i="4"/>
  <c r="P115" i="4"/>
  <c r="O115" i="4"/>
  <c r="N115" i="4"/>
  <c r="V114" i="4"/>
  <c r="U114" i="4"/>
  <c r="T114" i="4"/>
  <c r="S114" i="4"/>
  <c r="R114" i="4"/>
  <c r="Q114" i="4"/>
  <c r="P114" i="4"/>
  <c r="O114" i="4"/>
  <c r="N114" i="4"/>
  <c r="V113" i="4"/>
  <c r="U113" i="4"/>
  <c r="T113" i="4"/>
  <c r="S113" i="4"/>
  <c r="R113" i="4"/>
  <c r="Q113" i="4"/>
  <c r="P113" i="4"/>
  <c r="O113" i="4"/>
  <c r="N113" i="4"/>
  <c r="V112" i="4"/>
  <c r="U112" i="4"/>
  <c r="T112" i="4"/>
  <c r="S112" i="4"/>
  <c r="R112" i="4"/>
  <c r="Q112" i="4"/>
  <c r="P112" i="4"/>
  <c r="O112" i="4"/>
  <c r="N112" i="4"/>
  <c r="V111" i="4"/>
  <c r="U111" i="4"/>
  <c r="T111" i="4"/>
  <c r="S111" i="4"/>
  <c r="R111" i="4"/>
  <c r="Q111" i="4"/>
  <c r="P111" i="4"/>
  <c r="O111" i="4"/>
  <c r="N111" i="4"/>
  <c r="V110" i="4"/>
  <c r="U110" i="4"/>
  <c r="T110" i="4"/>
  <c r="S110" i="4"/>
  <c r="R110" i="4"/>
  <c r="Q110" i="4"/>
  <c r="P110" i="4"/>
  <c r="O110" i="4"/>
  <c r="N110" i="4"/>
  <c r="V109" i="4"/>
  <c r="U109" i="4"/>
  <c r="T109" i="4"/>
  <c r="S109" i="4"/>
  <c r="R109" i="4"/>
  <c r="Q109" i="4"/>
  <c r="P109" i="4"/>
  <c r="O109" i="4"/>
  <c r="N109" i="4"/>
  <c r="V108" i="4"/>
  <c r="U108" i="4"/>
  <c r="T108" i="4"/>
  <c r="S108" i="4"/>
  <c r="R108" i="4"/>
  <c r="Q108" i="4"/>
  <c r="P108" i="4"/>
  <c r="O108" i="4"/>
  <c r="N108" i="4"/>
  <c r="V107" i="4"/>
  <c r="U107" i="4"/>
  <c r="T107" i="4"/>
  <c r="S107" i="4"/>
  <c r="R107" i="4"/>
  <c r="Q107" i="4"/>
  <c r="P107" i="4"/>
  <c r="O107" i="4"/>
  <c r="N107" i="4"/>
  <c r="V106" i="4"/>
  <c r="U106" i="4"/>
  <c r="T106" i="4"/>
  <c r="S106" i="4"/>
  <c r="R106" i="4"/>
  <c r="Q106" i="4"/>
  <c r="P106" i="4"/>
  <c r="O106" i="4"/>
  <c r="N106" i="4"/>
  <c r="V105" i="4"/>
  <c r="U105" i="4"/>
  <c r="T105" i="4"/>
  <c r="S105" i="4"/>
  <c r="R105" i="4"/>
  <c r="Q105" i="4"/>
  <c r="P105" i="4"/>
  <c r="O105" i="4"/>
  <c r="N105" i="4"/>
  <c r="V104" i="4"/>
  <c r="U104" i="4"/>
  <c r="T104" i="4"/>
  <c r="S104" i="4"/>
  <c r="R104" i="4"/>
  <c r="Q104" i="4"/>
  <c r="P104" i="4"/>
  <c r="O104" i="4"/>
  <c r="N104" i="4"/>
  <c r="V103" i="4"/>
  <c r="U103" i="4"/>
  <c r="T103" i="4"/>
  <c r="S103" i="4"/>
  <c r="R103" i="4"/>
  <c r="Q103" i="4"/>
  <c r="P103" i="4"/>
  <c r="O103" i="4"/>
  <c r="N103" i="4"/>
  <c r="V102" i="4"/>
  <c r="U102" i="4"/>
  <c r="T102" i="4"/>
  <c r="S102" i="4"/>
  <c r="R102" i="4"/>
  <c r="Q102" i="4"/>
  <c r="P102" i="4"/>
  <c r="O102" i="4"/>
  <c r="N102" i="4"/>
  <c r="V101" i="4"/>
  <c r="U101" i="4"/>
  <c r="T101" i="4"/>
  <c r="S101" i="4"/>
  <c r="R101" i="4"/>
  <c r="Q101" i="4"/>
  <c r="P101" i="4"/>
  <c r="O101" i="4"/>
  <c r="N101" i="4"/>
  <c r="V100" i="4"/>
  <c r="U100" i="4"/>
  <c r="T100" i="4"/>
  <c r="S100" i="4"/>
  <c r="R100" i="4"/>
  <c r="Q100" i="4"/>
  <c r="P100" i="4"/>
  <c r="O100" i="4"/>
  <c r="N100" i="4"/>
  <c r="V99" i="4"/>
  <c r="U99" i="4"/>
  <c r="T99" i="4"/>
  <c r="S99" i="4"/>
  <c r="R99" i="4"/>
  <c r="Q99" i="4"/>
  <c r="P99" i="4"/>
  <c r="O99" i="4"/>
  <c r="N99" i="4"/>
  <c r="V98" i="4"/>
  <c r="U98" i="4"/>
  <c r="T98" i="4"/>
  <c r="S98" i="4"/>
  <c r="R98" i="4"/>
  <c r="Q98" i="4"/>
  <c r="P98" i="4"/>
  <c r="O98" i="4"/>
  <c r="N98" i="4"/>
  <c r="V97" i="4"/>
  <c r="U97" i="4"/>
  <c r="T97" i="4"/>
  <c r="S97" i="4"/>
  <c r="R97" i="4"/>
  <c r="Q97" i="4"/>
  <c r="P97" i="4"/>
  <c r="O97" i="4"/>
  <c r="N97" i="4"/>
  <c r="V96" i="4"/>
  <c r="U96" i="4"/>
  <c r="T96" i="4"/>
  <c r="S96" i="4"/>
  <c r="R96" i="4"/>
  <c r="Q96" i="4"/>
  <c r="P96" i="4"/>
  <c r="O96" i="4"/>
  <c r="N96" i="4"/>
  <c r="V95" i="4"/>
  <c r="U95" i="4"/>
  <c r="T95" i="4"/>
  <c r="S95" i="4"/>
  <c r="R95" i="4"/>
  <c r="Q95" i="4"/>
  <c r="P95" i="4"/>
  <c r="O95" i="4"/>
  <c r="N95" i="4"/>
  <c r="V94" i="4"/>
  <c r="U94" i="4"/>
  <c r="T94" i="4"/>
  <c r="S94" i="4"/>
  <c r="R94" i="4"/>
  <c r="Q94" i="4"/>
  <c r="P94" i="4"/>
  <c r="O94" i="4"/>
  <c r="N94" i="4"/>
  <c r="V93" i="4"/>
  <c r="U93" i="4"/>
  <c r="T93" i="4"/>
  <c r="S93" i="4"/>
  <c r="R93" i="4"/>
  <c r="Q93" i="4"/>
  <c r="P93" i="4"/>
  <c r="O93" i="4"/>
  <c r="N93" i="4"/>
  <c r="V92" i="4"/>
  <c r="U92" i="4"/>
  <c r="T92" i="4"/>
  <c r="S92" i="4"/>
  <c r="R92" i="4"/>
  <c r="Q92" i="4"/>
  <c r="P92" i="4"/>
  <c r="O92" i="4"/>
  <c r="N92" i="4"/>
  <c r="V91" i="4"/>
  <c r="U91" i="4"/>
  <c r="T91" i="4"/>
  <c r="S91" i="4"/>
  <c r="R91" i="4"/>
  <c r="Q91" i="4"/>
  <c r="P91" i="4"/>
  <c r="O91" i="4"/>
  <c r="N91" i="4"/>
  <c r="V90" i="4"/>
  <c r="U90" i="4"/>
  <c r="T90" i="4"/>
  <c r="S90" i="4"/>
  <c r="R90" i="4"/>
  <c r="Q90" i="4"/>
  <c r="P90" i="4"/>
  <c r="O90" i="4"/>
  <c r="N90" i="4"/>
  <c r="V89" i="4"/>
  <c r="U89" i="4"/>
  <c r="T89" i="4"/>
  <c r="S89" i="4"/>
  <c r="R89" i="4"/>
  <c r="Q89" i="4"/>
  <c r="P89" i="4"/>
  <c r="O89" i="4"/>
  <c r="N89" i="4"/>
  <c r="V88" i="4"/>
  <c r="U88" i="4"/>
  <c r="T88" i="4"/>
  <c r="S88" i="4"/>
  <c r="R88" i="4"/>
  <c r="Q88" i="4"/>
  <c r="P88" i="4"/>
  <c r="O88" i="4"/>
  <c r="N88" i="4"/>
  <c r="V87" i="4"/>
  <c r="U87" i="4"/>
  <c r="T87" i="4"/>
  <c r="S87" i="4"/>
  <c r="R87" i="4"/>
  <c r="Q87" i="4"/>
  <c r="P87" i="4"/>
  <c r="O87" i="4"/>
  <c r="N87" i="4"/>
  <c r="V86" i="4"/>
  <c r="U86" i="4"/>
  <c r="T86" i="4"/>
  <c r="S86" i="4"/>
  <c r="R86" i="4"/>
  <c r="Q86" i="4"/>
  <c r="P86" i="4"/>
  <c r="O86" i="4"/>
  <c r="N86" i="4"/>
  <c r="V85" i="4"/>
  <c r="U85" i="4"/>
  <c r="T85" i="4"/>
  <c r="S85" i="4"/>
  <c r="R85" i="4"/>
  <c r="Q85" i="4"/>
  <c r="P85" i="4"/>
  <c r="O85" i="4"/>
  <c r="N85" i="4"/>
  <c r="V84" i="4"/>
  <c r="U84" i="4"/>
  <c r="T84" i="4"/>
  <c r="S84" i="4"/>
  <c r="R84" i="4"/>
  <c r="Q84" i="4"/>
  <c r="P84" i="4"/>
  <c r="O84" i="4"/>
  <c r="N84" i="4"/>
  <c r="V83" i="4"/>
  <c r="U83" i="4"/>
  <c r="T83" i="4"/>
  <c r="S83" i="4"/>
  <c r="R83" i="4"/>
  <c r="Q83" i="4"/>
  <c r="P83" i="4"/>
  <c r="O83" i="4"/>
  <c r="N83" i="4"/>
  <c r="V82" i="4"/>
  <c r="U82" i="4"/>
  <c r="T82" i="4"/>
  <c r="S82" i="4"/>
  <c r="R82" i="4"/>
  <c r="Q82" i="4"/>
  <c r="P82" i="4"/>
  <c r="O82" i="4"/>
  <c r="N82" i="4"/>
  <c r="V81" i="4"/>
  <c r="U81" i="4"/>
  <c r="T81" i="4"/>
  <c r="S81" i="4"/>
  <c r="R81" i="4"/>
  <c r="Q81" i="4"/>
  <c r="P81" i="4"/>
  <c r="O81" i="4"/>
  <c r="N81" i="4"/>
  <c r="V80" i="4"/>
  <c r="U80" i="4"/>
  <c r="T80" i="4"/>
  <c r="S80" i="4"/>
  <c r="R80" i="4"/>
  <c r="Q80" i="4"/>
  <c r="P80" i="4"/>
  <c r="O80" i="4"/>
  <c r="N80" i="4"/>
  <c r="V79" i="4"/>
  <c r="U79" i="4"/>
  <c r="T79" i="4"/>
  <c r="S79" i="4"/>
  <c r="R79" i="4"/>
  <c r="Q79" i="4"/>
  <c r="P79" i="4"/>
  <c r="O79" i="4"/>
  <c r="N79" i="4"/>
  <c r="V78" i="4"/>
  <c r="U78" i="4"/>
  <c r="T78" i="4"/>
  <c r="S78" i="4"/>
  <c r="R78" i="4"/>
  <c r="Q78" i="4"/>
  <c r="P78" i="4"/>
  <c r="O78" i="4"/>
  <c r="N78" i="4"/>
  <c r="V77" i="4"/>
  <c r="U77" i="4"/>
  <c r="T77" i="4"/>
  <c r="S77" i="4"/>
  <c r="R77" i="4"/>
  <c r="Q77" i="4"/>
  <c r="P77" i="4"/>
  <c r="O77" i="4"/>
  <c r="N77" i="4"/>
  <c r="V76" i="4"/>
  <c r="U76" i="4"/>
  <c r="T76" i="4"/>
  <c r="S76" i="4"/>
  <c r="R76" i="4"/>
  <c r="Q76" i="4"/>
  <c r="P76" i="4"/>
  <c r="O76" i="4"/>
  <c r="N76" i="4"/>
  <c r="V75" i="4"/>
  <c r="U75" i="4"/>
  <c r="T75" i="4"/>
  <c r="S75" i="4"/>
  <c r="R75" i="4"/>
  <c r="Q75" i="4"/>
  <c r="P75" i="4"/>
  <c r="O75" i="4"/>
  <c r="N75" i="4"/>
  <c r="V74" i="4"/>
  <c r="U74" i="4"/>
  <c r="T74" i="4"/>
  <c r="S74" i="4"/>
  <c r="R74" i="4"/>
  <c r="Q74" i="4"/>
  <c r="P74" i="4"/>
  <c r="O74" i="4"/>
  <c r="N74" i="4"/>
  <c r="V73" i="4"/>
  <c r="U73" i="4"/>
  <c r="T73" i="4"/>
  <c r="S73" i="4"/>
  <c r="R73" i="4"/>
  <c r="Q73" i="4"/>
  <c r="P73" i="4"/>
  <c r="O73" i="4"/>
  <c r="N73" i="4"/>
  <c r="V72" i="4"/>
  <c r="U72" i="4"/>
  <c r="T72" i="4"/>
  <c r="S72" i="4"/>
  <c r="R72" i="4"/>
  <c r="Q72" i="4"/>
  <c r="P72" i="4"/>
  <c r="O72" i="4"/>
  <c r="N72" i="4"/>
  <c r="V71" i="4"/>
  <c r="U71" i="4"/>
  <c r="T71" i="4"/>
  <c r="S71" i="4"/>
  <c r="R71" i="4"/>
  <c r="Q71" i="4"/>
  <c r="P71" i="4"/>
  <c r="O71" i="4"/>
  <c r="N71" i="4"/>
  <c r="V70" i="4"/>
  <c r="U70" i="4"/>
  <c r="T70" i="4"/>
  <c r="S70" i="4"/>
  <c r="R70" i="4"/>
  <c r="Q70" i="4"/>
  <c r="P70" i="4"/>
  <c r="O70" i="4"/>
  <c r="N70" i="4"/>
  <c r="V69" i="4"/>
  <c r="U69" i="4"/>
  <c r="T69" i="4"/>
  <c r="S69" i="4"/>
  <c r="R69" i="4"/>
  <c r="Q69" i="4"/>
  <c r="P69" i="4"/>
  <c r="O69" i="4"/>
  <c r="N69" i="4"/>
  <c r="V68" i="4"/>
  <c r="U68" i="4"/>
  <c r="T68" i="4"/>
  <c r="S68" i="4"/>
  <c r="R68" i="4"/>
  <c r="Q68" i="4"/>
  <c r="P68" i="4"/>
  <c r="O68" i="4"/>
  <c r="N68" i="4"/>
  <c r="V67" i="4"/>
  <c r="U67" i="4"/>
  <c r="T67" i="4"/>
  <c r="S67" i="4"/>
  <c r="R67" i="4"/>
  <c r="Q67" i="4"/>
  <c r="P67" i="4"/>
  <c r="O67" i="4"/>
  <c r="N67" i="4"/>
  <c r="V66" i="4"/>
  <c r="U66" i="4"/>
  <c r="T66" i="4"/>
  <c r="S66" i="4"/>
  <c r="R66" i="4"/>
  <c r="Q66" i="4"/>
  <c r="P66" i="4"/>
  <c r="O66" i="4"/>
  <c r="N66" i="4"/>
  <c r="V65" i="4"/>
  <c r="U65" i="4"/>
  <c r="T65" i="4"/>
  <c r="S65" i="4"/>
  <c r="R65" i="4"/>
  <c r="Q65" i="4"/>
  <c r="P65" i="4"/>
  <c r="O65" i="4"/>
  <c r="N65" i="4"/>
  <c r="V64" i="4"/>
  <c r="U64" i="4"/>
  <c r="T64" i="4"/>
  <c r="S64" i="4"/>
  <c r="R64" i="4"/>
  <c r="Q64" i="4"/>
  <c r="P64" i="4"/>
  <c r="O64" i="4"/>
  <c r="N64" i="4"/>
  <c r="V63" i="4"/>
  <c r="U63" i="4"/>
  <c r="T63" i="4"/>
  <c r="S63" i="4"/>
  <c r="R63" i="4"/>
  <c r="Q63" i="4"/>
  <c r="P63" i="4"/>
  <c r="O63" i="4"/>
  <c r="N63" i="4"/>
  <c r="V62" i="4"/>
  <c r="U62" i="4"/>
  <c r="T62" i="4"/>
  <c r="S62" i="4"/>
  <c r="R62" i="4"/>
  <c r="Q62" i="4"/>
  <c r="P62" i="4"/>
  <c r="O62" i="4"/>
  <c r="N62" i="4"/>
  <c r="V61" i="4"/>
  <c r="U61" i="4"/>
  <c r="T61" i="4"/>
  <c r="S61" i="4"/>
  <c r="R61" i="4"/>
  <c r="Q61" i="4"/>
  <c r="P61" i="4"/>
  <c r="O61" i="4"/>
  <c r="N61" i="4"/>
  <c r="V60" i="4"/>
  <c r="U60" i="4"/>
  <c r="T60" i="4"/>
  <c r="S60" i="4"/>
  <c r="R60" i="4"/>
  <c r="Q60" i="4"/>
  <c r="P60" i="4"/>
  <c r="O60" i="4"/>
  <c r="N60" i="4"/>
  <c r="V59" i="4"/>
  <c r="U59" i="4"/>
  <c r="T59" i="4"/>
  <c r="S59" i="4"/>
  <c r="R59" i="4"/>
  <c r="Q59" i="4"/>
  <c r="P59" i="4"/>
  <c r="O59" i="4"/>
  <c r="N59" i="4"/>
  <c r="V58" i="4"/>
  <c r="U58" i="4"/>
  <c r="T58" i="4"/>
  <c r="S58" i="4"/>
  <c r="R58" i="4"/>
  <c r="Q58" i="4"/>
  <c r="P58" i="4"/>
  <c r="O58" i="4"/>
  <c r="N58" i="4"/>
  <c r="V57" i="4"/>
  <c r="U57" i="4"/>
  <c r="T57" i="4"/>
  <c r="S57" i="4"/>
  <c r="R57" i="4"/>
  <c r="Q57" i="4"/>
  <c r="P57" i="4"/>
  <c r="O57" i="4"/>
  <c r="N57" i="4"/>
  <c r="V56" i="4"/>
  <c r="U56" i="4"/>
  <c r="T56" i="4"/>
  <c r="S56" i="4"/>
  <c r="R56" i="4"/>
  <c r="Q56" i="4"/>
  <c r="P56" i="4"/>
  <c r="O56" i="4"/>
  <c r="N56" i="4"/>
  <c r="V55" i="4"/>
  <c r="U55" i="4"/>
  <c r="T55" i="4"/>
  <c r="S55" i="4"/>
  <c r="R55" i="4"/>
  <c r="Q55" i="4"/>
  <c r="P55" i="4"/>
  <c r="O55" i="4"/>
  <c r="N55" i="4"/>
  <c r="V54" i="4"/>
  <c r="U54" i="4"/>
  <c r="T54" i="4"/>
  <c r="S54" i="4"/>
  <c r="R54" i="4"/>
  <c r="Q54" i="4"/>
  <c r="P54" i="4"/>
  <c r="O54" i="4"/>
  <c r="N54" i="4"/>
  <c r="V53" i="4"/>
  <c r="U53" i="4"/>
  <c r="T53" i="4"/>
  <c r="S53" i="4"/>
  <c r="R53" i="4"/>
  <c r="Q53" i="4"/>
  <c r="P53" i="4"/>
  <c r="O53" i="4"/>
  <c r="N53" i="4"/>
  <c r="V52" i="4"/>
  <c r="U52" i="4"/>
  <c r="T52" i="4"/>
  <c r="S52" i="4"/>
  <c r="R52" i="4"/>
  <c r="Q52" i="4"/>
  <c r="P52" i="4"/>
  <c r="O52" i="4"/>
  <c r="N52" i="4"/>
  <c r="V51" i="4"/>
  <c r="U51" i="4"/>
  <c r="T51" i="4"/>
  <c r="S51" i="4"/>
  <c r="R51" i="4"/>
  <c r="Q51" i="4"/>
  <c r="P51" i="4"/>
  <c r="O51" i="4"/>
  <c r="N51" i="4"/>
  <c r="V50" i="4"/>
  <c r="U50" i="4"/>
  <c r="T50" i="4"/>
  <c r="S50" i="4"/>
  <c r="R50" i="4"/>
  <c r="Q50" i="4"/>
  <c r="P50" i="4"/>
  <c r="O50" i="4"/>
  <c r="N50" i="4"/>
  <c r="V49" i="4"/>
  <c r="U49" i="4"/>
  <c r="T49" i="4"/>
  <c r="S49" i="4"/>
  <c r="R49" i="4"/>
  <c r="Q49" i="4"/>
  <c r="P49" i="4"/>
  <c r="O49" i="4"/>
  <c r="N49" i="4"/>
  <c r="V48" i="4"/>
  <c r="U48" i="4"/>
  <c r="T48" i="4"/>
  <c r="S48" i="4"/>
  <c r="R48" i="4"/>
  <c r="Q48" i="4"/>
  <c r="P48" i="4"/>
  <c r="O48" i="4"/>
  <c r="N48" i="4"/>
  <c r="V47" i="4"/>
  <c r="U47" i="4"/>
  <c r="T47" i="4"/>
  <c r="S47" i="4"/>
  <c r="R47" i="4"/>
  <c r="Q47" i="4"/>
  <c r="P47" i="4"/>
  <c r="O47" i="4"/>
  <c r="N47" i="4"/>
  <c r="V46" i="4"/>
  <c r="U46" i="4"/>
  <c r="T46" i="4"/>
  <c r="S46" i="4"/>
  <c r="R46" i="4"/>
  <c r="Q46" i="4"/>
  <c r="P46" i="4"/>
  <c r="O46" i="4"/>
  <c r="N46" i="4"/>
  <c r="V45" i="4"/>
  <c r="U45" i="4"/>
  <c r="T45" i="4"/>
  <c r="S45" i="4"/>
  <c r="R45" i="4"/>
  <c r="Q45" i="4"/>
  <c r="P45" i="4"/>
  <c r="O45" i="4"/>
  <c r="N45" i="4"/>
  <c r="V44" i="4"/>
  <c r="U44" i="4"/>
  <c r="T44" i="4"/>
  <c r="S44" i="4"/>
  <c r="R44" i="4"/>
  <c r="Q44" i="4"/>
  <c r="P44" i="4"/>
  <c r="O44" i="4"/>
  <c r="N44" i="4"/>
  <c r="V43" i="4"/>
  <c r="U43" i="4"/>
  <c r="T43" i="4"/>
  <c r="S43" i="4"/>
  <c r="R43" i="4"/>
  <c r="Q43" i="4"/>
  <c r="P43" i="4"/>
  <c r="O43" i="4"/>
  <c r="N43" i="4"/>
  <c r="V42" i="4"/>
  <c r="U42" i="4"/>
  <c r="T42" i="4"/>
  <c r="S42" i="4"/>
  <c r="R42" i="4"/>
  <c r="Q42" i="4"/>
  <c r="P42" i="4"/>
  <c r="O42" i="4"/>
  <c r="N42" i="4"/>
  <c r="V41" i="4"/>
  <c r="U41" i="4"/>
  <c r="T41" i="4"/>
  <c r="S41" i="4"/>
  <c r="R41" i="4"/>
  <c r="Q41" i="4"/>
  <c r="P41" i="4"/>
  <c r="O41" i="4"/>
  <c r="N41" i="4"/>
  <c r="V40" i="4"/>
  <c r="U40" i="4"/>
  <c r="T40" i="4"/>
  <c r="S40" i="4"/>
  <c r="R40" i="4"/>
  <c r="Q40" i="4"/>
  <c r="P40" i="4"/>
  <c r="O40" i="4"/>
  <c r="N40" i="4"/>
  <c r="V39" i="4"/>
  <c r="U39" i="4"/>
  <c r="T39" i="4"/>
  <c r="S39" i="4"/>
  <c r="R39" i="4"/>
  <c r="Q39" i="4"/>
  <c r="P39" i="4"/>
  <c r="O39" i="4"/>
  <c r="N39" i="4"/>
  <c r="V38" i="4"/>
  <c r="U38" i="4"/>
  <c r="T38" i="4"/>
  <c r="S38" i="4"/>
  <c r="R38" i="4"/>
  <c r="Q38" i="4"/>
  <c r="P38" i="4"/>
  <c r="O38" i="4"/>
  <c r="N38" i="4"/>
  <c r="V37" i="4"/>
  <c r="U37" i="4"/>
  <c r="T37" i="4"/>
  <c r="S37" i="4"/>
  <c r="R37" i="4"/>
  <c r="Q37" i="4"/>
  <c r="P37" i="4"/>
  <c r="O37" i="4"/>
  <c r="N37" i="4"/>
  <c r="V36" i="4"/>
  <c r="U36" i="4"/>
  <c r="T36" i="4"/>
  <c r="S36" i="4"/>
  <c r="R36" i="4"/>
  <c r="Q36" i="4"/>
  <c r="P36" i="4"/>
  <c r="O36" i="4"/>
  <c r="N36" i="4"/>
  <c r="V35" i="4"/>
  <c r="U35" i="4"/>
  <c r="T35" i="4"/>
  <c r="S35" i="4"/>
  <c r="R35" i="4"/>
  <c r="Q35" i="4"/>
  <c r="P35" i="4"/>
  <c r="O35" i="4"/>
  <c r="N35" i="4"/>
  <c r="V34" i="4"/>
  <c r="U34" i="4"/>
  <c r="T34" i="4"/>
  <c r="S34" i="4"/>
  <c r="R34" i="4"/>
  <c r="Q34" i="4"/>
  <c r="P34" i="4"/>
  <c r="O34" i="4"/>
  <c r="N34" i="4"/>
  <c r="V33" i="4"/>
  <c r="U33" i="4"/>
  <c r="T33" i="4"/>
  <c r="S33" i="4"/>
  <c r="R33" i="4"/>
  <c r="Q33" i="4"/>
  <c r="P33" i="4"/>
  <c r="O33" i="4"/>
  <c r="N33" i="4"/>
  <c r="V32" i="4"/>
  <c r="U32" i="4"/>
  <c r="T32" i="4"/>
  <c r="S32" i="4"/>
  <c r="R32" i="4"/>
  <c r="Q32" i="4"/>
  <c r="P32" i="4"/>
  <c r="O32" i="4"/>
  <c r="N32" i="4"/>
  <c r="V31" i="4"/>
  <c r="U31" i="4"/>
  <c r="T31" i="4"/>
  <c r="S31" i="4"/>
  <c r="R31" i="4"/>
  <c r="Q31" i="4"/>
  <c r="P31" i="4"/>
  <c r="O31" i="4"/>
  <c r="N31" i="4"/>
  <c r="V30" i="4"/>
  <c r="U30" i="4"/>
  <c r="T30" i="4"/>
  <c r="S30" i="4"/>
  <c r="R30" i="4"/>
  <c r="Q30" i="4"/>
  <c r="P30" i="4"/>
  <c r="O30" i="4"/>
  <c r="N30" i="4"/>
  <c r="V29" i="4"/>
  <c r="U29" i="4"/>
  <c r="T29" i="4"/>
  <c r="S29" i="4"/>
  <c r="R29" i="4"/>
  <c r="Q29" i="4"/>
  <c r="P29" i="4"/>
  <c r="O29" i="4"/>
  <c r="N29" i="4"/>
  <c r="V28" i="4"/>
  <c r="U28" i="4"/>
  <c r="T28" i="4"/>
  <c r="S28" i="4"/>
  <c r="R28" i="4"/>
  <c r="Q28" i="4"/>
  <c r="P28" i="4"/>
  <c r="O28" i="4"/>
  <c r="N28" i="4"/>
  <c r="V27" i="4"/>
  <c r="U27" i="4"/>
  <c r="T27" i="4"/>
  <c r="S27" i="4"/>
  <c r="R27" i="4"/>
  <c r="Q27" i="4"/>
  <c r="P27" i="4"/>
  <c r="O27" i="4"/>
  <c r="N27" i="4"/>
  <c r="V26" i="4"/>
  <c r="U26" i="4"/>
  <c r="T26" i="4"/>
  <c r="S26" i="4"/>
  <c r="R26" i="4"/>
  <c r="Q26" i="4"/>
  <c r="P26" i="4"/>
  <c r="O26" i="4"/>
  <c r="N26" i="4"/>
  <c r="V25" i="4"/>
  <c r="U25" i="4"/>
  <c r="T25" i="4"/>
  <c r="S25" i="4"/>
  <c r="R25" i="4"/>
  <c r="Q25" i="4"/>
  <c r="P25" i="4"/>
  <c r="O25" i="4"/>
  <c r="N25" i="4"/>
  <c r="V24" i="4"/>
  <c r="U24" i="4"/>
  <c r="T24" i="4"/>
  <c r="S24" i="4"/>
  <c r="R24" i="4"/>
  <c r="Q24" i="4"/>
  <c r="P24" i="4"/>
  <c r="O24" i="4"/>
  <c r="N24" i="4"/>
  <c r="V23" i="4"/>
  <c r="U23" i="4"/>
  <c r="T23" i="4"/>
  <c r="S23" i="4"/>
  <c r="R23" i="4"/>
  <c r="Q23" i="4"/>
  <c r="P23" i="4"/>
  <c r="O23" i="4"/>
  <c r="N23" i="4"/>
  <c r="V22" i="4"/>
  <c r="U22" i="4"/>
  <c r="T22" i="4"/>
  <c r="S22" i="4"/>
  <c r="R22" i="4"/>
  <c r="Q22" i="4"/>
  <c r="P22" i="4"/>
  <c r="O22" i="4"/>
  <c r="N22" i="4"/>
  <c r="V21" i="4"/>
  <c r="U21" i="4"/>
  <c r="T21" i="4"/>
  <c r="S21" i="4"/>
  <c r="R21" i="4"/>
  <c r="Q21" i="4"/>
  <c r="P21" i="4"/>
  <c r="O21" i="4"/>
  <c r="N21" i="4"/>
  <c r="V20" i="4"/>
  <c r="N20" i="21" s="1"/>
  <c r="U20" i="4"/>
  <c r="M20" i="21" s="1"/>
  <c r="T20" i="4"/>
  <c r="L20" i="21" s="1"/>
  <c r="S20" i="4"/>
  <c r="K20" i="21" s="1"/>
  <c r="R20" i="4"/>
  <c r="J20" i="21" s="1"/>
  <c r="Q20" i="4"/>
  <c r="I20" i="21" s="1"/>
  <c r="P20" i="4"/>
  <c r="H20" i="21" s="1"/>
  <c r="Q69" i="20" s="1"/>
  <c r="O20" i="4"/>
  <c r="G20" i="21" s="1"/>
  <c r="N20" i="4"/>
  <c r="F20" i="21" s="1"/>
  <c r="V19" i="4"/>
  <c r="N19" i="21" s="1"/>
  <c r="U19" i="4"/>
  <c r="M19" i="21" s="1"/>
  <c r="T19" i="4"/>
  <c r="L19" i="21" s="1"/>
  <c r="S19" i="4"/>
  <c r="K19" i="21" s="1"/>
  <c r="R19" i="4"/>
  <c r="J19" i="21" s="1"/>
  <c r="Q19" i="4"/>
  <c r="I19" i="21" s="1"/>
  <c r="P19" i="4"/>
  <c r="H19" i="21" s="1"/>
  <c r="Q68" i="20" s="1"/>
  <c r="O19" i="4"/>
  <c r="G19" i="21" s="1"/>
  <c r="N19" i="4"/>
  <c r="F19" i="21" s="1"/>
  <c r="V18" i="4"/>
  <c r="N18" i="21" s="1"/>
  <c r="U18" i="4"/>
  <c r="M18" i="21" s="1"/>
  <c r="T18" i="4"/>
  <c r="L18" i="21" s="1"/>
  <c r="S18" i="4"/>
  <c r="K18" i="21" s="1"/>
  <c r="R18" i="4"/>
  <c r="J18" i="21" s="1"/>
  <c r="Q18" i="4"/>
  <c r="I18" i="21" s="1"/>
  <c r="P18" i="4"/>
  <c r="H18" i="21" s="1"/>
  <c r="O18" i="4"/>
  <c r="G18" i="21" s="1"/>
  <c r="P67" i="20" s="1"/>
  <c r="N18" i="4"/>
  <c r="F18" i="21" s="1"/>
  <c r="V17" i="4"/>
  <c r="N17" i="21" s="1"/>
  <c r="U17" i="4"/>
  <c r="M17" i="21" s="1"/>
  <c r="T17" i="4"/>
  <c r="L17" i="21" s="1"/>
  <c r="S17" i="4"/>
  <c r="K17" i="21" s="1"/>
  <c r="R17" i="4"/>
  <c r="J17" i="21" s="1"/>
  <c r="Q17" i="4"/>
  <c r="I17" i="21" s="1"/>
  <c r="P17" i="4"/>
  <c r="H17" i="21" s="1"/>
  <c r="Q66" i="20" s="1"/>
  <c r="O17" i="4"/>
  <c r="G17" i="21" s="1"/>
  <c r="N17" i="4"/>
  <c r="F17" i="21" s="1"/>
  <c r="O66" i="20" s="1"/>
  <c r="M267" i="4"/>
  <c r="M266" i="4"/>
  <c r="M265" i="4"/>
  <c r="M264" i="4"/>
  <c r="M263" i="4"/>
  <c r="M262" i="4"/>
  <c r="M261" i="4"/>
  <c r="M260" i="4"/>
  <c r="M259" i="4"/>
  <c r="M258" i="4"/>
  <c r="M257" i="4"/>
  <c r="M256" i="4"/>
  <c r="M255" i="4"/>
  <c r="M254" i="4"/>
  <c r="M253" i="4"/>
  <c r="M252" i="4"/>
  <c r="M251" i="4"/>
  <c r="M250" i="4"/>
  <c r="M249" i="4"/>
  <c r="M248" i="4"/>
  <c r="M247" i="4"/>
  <c r="M246" i="4"/>
  <c r="M245" i="4"/>
  <c r="M244" i="4"/>
  <c r="M243" i="4"/>
  <c r="M242" i="4"/>
  <c r="M241" i="4"/>
  <c r="M240" i="4"/>
  <c r="M239" i="4"/>
  <c r="M238" i="4"/>
  <c r="M237" i="4"/>
  <c r="M236" i="4"/>
  <c r="M235" i="4"/>
  <c r="M234" i="4"/>
  <c r="M233" i="4"/>
  <c r="M232" i="4"/>
  <c r="M231" i="4"/>
  <c r="M230" i="4"/>
  <c r="M229" i="4"/>
  <c r="M228" i="4"/>
  <c r="M227" i="4"/>
  <c r="M226" i="4"/>
  <c r="M225" i="4"/>
  <c r="M224" i="4"/>
  <c r="M223" i="4"/>
  <c r="M222" i="4"/>
  <c r="M221" i="4"/>
  <c r="M220" i="4"/>
  <c r="M219" i="4"/>
  <c r="M218" i="4"/>
  <c r="M217" i="4"/>
  <c r="M216" i="4"/>
  <c r="M215" i="4"/>
  <c r="M214" i="4"/>
  <c r="M213" i="4"/>
  <c r="M212" i="4"/>
  <c r="M211" i="4"/>
  <c r="M210" i="4"/>
  <c r="M209" i="4"/>
  <c r="M208" i="4"/>
  <c r="M207" i="4"/>
  <c r="M206" i="4"/>
  <c r="M205" i="4"/>
  <c r="M204" i="4"/>
  <c r="M203" i="4"/>
  <c r="M202" i="4"/>
  <c r="M201" i="4"/>
  <c r="M200" i="4"/>
  <c r="M199" i="4"/>
  <c r="M198" i="4"/>
  <c r="M197" i="4"/>
  <c r="M196" i="4"/>
  <c r="M195" i="4"/>
  <c r="M194" i="4"/>
  <c r="M193" i="4"/>
  <c r="M192" i="4"/>
  <c r="M191" i="4"/>
  <c r="M190" i="4"/>
  <c r="M189" i="4"/>
  <c r="M188" i="4"/>
  <c r="M187" i="4"/>
  <c r="M186" i="4"/>
  <c r="M185" i="4"/>
  <c r="M184" i="4"/>
  <c r="M183" i="4"/>
  <c r="M182" i="4"/>
  <c r="M181" i="4"/>
  <c r="M180" i="4"/>
  <c r="M179" i="4"/>
  <c r="M178" i="4"/>
  <c r="M177" i="4"/>
  <c r="M176" i="4"/>
  <c r="M175" i="4"/>
  <c r="M174" i="4"/>
  <c r="M173" i="4"/>
  <c r="M172" i="4"/>
  <c r="M171" i="4"/>
  <c r="M170" i="4"/>
  <c r="M169" i="4"/>
  <c r="M168" i="4"/>
  <c r="M167" i="4"/>
  <c r="M166" i="4"/>
  <c r="M165" i="4"/>
  <c r="M164" i="4"/>
  <c r="M163" i="4"/>
  <c r="M162" i="4"/>
  <c r="M161" i="4"/>
  <c r="M160" i="4"/>
  <c r="M159" i="4"/>
  <c r="M158" i="4"/>
  <c r="M157" i="4"/>
  <c r="M156" i="4"/>
  <c r="M155" i="4"/>
  <c r="M154" i="4"/>
  <c r="M153" i="4"/>
  <c r="M152" i="4"/>
  <c r="M151" i="4"/>
  <c r="M150" i="4"/>
  <c r="M149" i="4"/>
  <c r="M148" i="4"/>
  <c r="M147" i="4"/>
  <c r="M146" i="4"/>
  <c r="M145" i="4"/>
  <c r="M144" i="4"/>
  <c r="M143" i="4"/>
  <c r="M142" i="4"/>
  <c r="M141" i="4"/>
  <c r="M140" i="4"/>
  <c r="M139" i="4"/>
  <c r="M138" i="4"/>
  <c r="M137" i="4"/>
  <c r="H193" i="15" s="1"/>
  <c r="H192" i="17" s="1"/>
  <c r="M136" i="4"/>
  <c r="H192" i="15" s="1"/>
  <c r="M135" i="4"/>
  <c r="H191" i="15" s="1"/>
  <c r="M134" i="4"/>
  <c r="H190" i="15" s="1"/>
  <c r="H189" i="17" s="1"/>
  <c r="M133" i="4"/>
  <c r="H189" i="15" s="1"/>
  <c r="M132" i="4"/>
  <c r="H188" i="15" s="1"/>
  <c r="M131" i="4"/>
  <c r="H187" i="15" s="1"/>
  <c r="H186" i="17" s="1"/>
  <c r="M130" i="4"/>
  <c r="H186" i="15" s="1"/>
  <c r="M129" i="4"/>
  <c r="H185" i="15" s="1"/>
  <c r="M128" i="4"/>
  <c r="H184" i="15" s="1"/>
  <c r="H183" i="17" s="1"/>
  <c r="M127" i="4"/>
  <c r="H183" i="15" s="1"/>
  <c r="M126" i="4"/>
  <c r="H182" i="15" s="1"/>
  <c r="M125" i="4"/>
  <c r="H181" i="15" s="1"/>
  <c r="H180" i="17" s="1"/>
  <c r="M124" i="4"/>
  <c r="H180" i="15" s="1"/>
  <c r="M123" i="4"/>
  <c r="H179" i="15" s="1"/>
  <c r="M122" i="4"/>
  <c r="H178" i="15" s="1"/>
  <c r="H177" i="17" s="1"/>
  <c r="M121" i="4"/>
  <c r="H177" i="15" s="1"/>
  <c r="M120" i="4"/>
  <c r="H176" i="15" s="1"/>
  <c r="M119" i="4"/>
  <c r="H175" i="15" s="1"/>
  <c r="H174" i="17" s="1"/>
  <c r="M118" i="4"/>
  <c r="H174" i="15" s="1"/>
  <c r="M117" i="4"/>
  <c r="H173" i="15" s="1"/>
  <c r="M116" i="4"/>
  <c r="H172" i="15" s="1"/>
  <c r="H171" i="17" s="1"/>
  <c r="M115" i="4"/>
  <c r="H171" i="15" s="1"/>
  <c r="M114" i="4"/>
  <c r="H170" i="15" s="1"/>
  <c r="M113" i="4"/>
  <c r="H169" i="15" s="1"/>
  <c r="H168" i="17" s="1"/>
  <c r="M112" i="4"/>
  <c r="H168" i="15" s="1"/>
  <c r="M111" i="4"/>
  <c r="H167" i="15" s="1"/>
  <c r="M110" i="4"/>
  <c r="H166" i="15" s="1"/>
  <c r="H165" i="17" s="1"/>
  <c r="M109" i="4"/>
  <c r="H165" i="15" s="1"/>
  <c r="M108" i="4"/>
  <c r="H164" i="15" s="1"/>
  <c r="M107" i="4"/>
  <c r="H163" i="15" s="1"/>
  <c r="H162" i="17" s="1"/>
  <c r="M106" i="4"/>
  <c r="H162" i="15" s="1"/>
  <c r="M105" i="4"/>
  <c r="H161" i="15" s="1"/>
  <c r="M104" i="4"/>
  <c r="H160" i="15" s="1"/>
  <c r="H159" i="17" s="1"/>
  <c r="M103" i="4"/>
  <c r="H159" i="15" s="1"/>
  <c r="M102" i="4"/>
  <c r="H158" i="15" s="1"/>
  <c r="M101" i="4"/>
  <c r="H157" i="15" s="1"/>
  <c r="H156" i="17" s="1"/>
  <c r="M100" i="4"/>
  <c r="H156" i="15" s="1"/>
  <c r="M99" i="4"/>
  <c r="H155" i="15" s="1"/>
  <c r="M98" i="4"/>
  <c r="H154" i="15" s="1"/>
  <c r="H153" i="17" s="1"/>
  <c r="M97" i="4"/>
  <c r="H153" i="15" s="1"/>
  <c r="M96" i="4"/>
  <c r="H152" i="15" s="1"/>
  <c r="M95" i="4"/>
  <c r="H151" i="15" s="1"/>
  <c r="H150" i="17" s="1"/>
  <c r="M94" i="4"/>
  <c r="H150" i="15" s="1"/>
  <c r="M93" i="4"/>
  <c r="H149" i="15" s="1"/>
  <c r="M92" i="4"/>
  <c r="H148" i="15" s="1"/>
  <c r="H147" i="17" s="1"/>
  <c r="M91" i="4"/>
  <c r="H147" i="15" s="1"/>
  <c r="M90" i="4"/>
  <c r="H146" i="15" s="1"/>
  <c r="M89" i="4"/>
  <c r="H145" i="15" s="1"/>
  <c r="H144" i="17" s="1"/>
  <c r="M88" i="4"/>
  <c r="H144" i="15" s="1"/>
  <c r="M87" i="4"/>
  <c r="H143" i="15" s="1"/>
  <c r="M86" i="4"/>
  <c r="H142" i="15" s="1"/>
  <c r="H141" i="17" s="1"/>
  <c r="M85" i="4"/>
  <c r="H141" i="15" s="1"/>
  <c r="M84" i="4"/>
  <c r="H140" i="15" s="1"/>
  <c r="M83" i="4"/>
  <c r="H139" i="15" s="1"/>
  <c r="H138" i="17" s="1"/>
  <c r="M82" i="4"/>
  <c r="H138" i="15" s="1"/>
  <c r="M81" i="4"/>
  <c r="H137" i="15" s="1"/>
  <c r="M80" i="4"/>
  <c r="H136" i="15" s="1"/>
  <c r="H135" i="17" s="1"/>
  <c r="M79" i="4"/>
  <c r="H135" i="15" s="1"/>
  <c r="M78" i="4"/>
  <c r="H134" i="15" s="1"/>
  <c r="M77" i="4"/>
  <c r="H133" i="15" s="1"/>
  <c r="H132" i="17" s="1"/>
  <c r="M76" i="4"/>
  <c r="H132" i="15" s="1"/>
  <c r="M75" i="4"/>
  <c r="H131" i="15" s="1"/>
  <c r="M74" i="4"/>
  <c r="H130" i="15" s="1"/>
  <c r="H129" i="17" s="1"/>
  <c r="M73" i="4"/>
  <c r="H129" i="15" s="1"/>
  <c r="M72" i="4"/>
  <c r="H128" i="15" s="1"/>
  <c r="M71" i="4"/>
  <c r="H127" i="15" s="1"/>
  <c r="H126" i="17" s="1"/>
  <c r="M70" i="4"/>
  <c r="H126" i="15" s="1"/>
  <c r="M69" i="4"/>
  <c r="H125" i="15" s="1"/>
  <c r="M68" i="4"/>
  <c r="H124" i="15" s="1"/>
  <c r="H123" i="17" s="1"/>
  <c r="M67" i="4"/>
  <c r="H123" i="15" s="1"/>
  <c r="M66" i="4"/>
  <c r="H122" i="15" s="1"/>
  <c r="M65" i="4"/>
  <c r="H121" i="15" s="1"/>
  <c r="H120" i="17" s="1"/>
  <c r="M64" i="4"/>
  <c r="H120" i="15" s="1"/>
  <c r="M63" i="4"/>
  <c r="H119" i="15" s="1"/>
  <c r="M62" i="4"/>
  <c r="H118" i="15" s="1"/>
  <c r="H117" i="17" s="1"/>
  <c r="M61" i="4"/>
  <c r="H117" i="15" s="1"/>
  <c r="M60" i="4"/>
  <c r="H116" i="15" s="1"/>
  <c r="M59" i="4"/>
  <c r="H115" i="15" s="1"/>
  <c r="H114" i="17" s="1"/>
  <c r="M58" i="4"/>
  <c r="H114" i="15" s="1"/>
  <c r="M57" i="4"/>
  <c r="H113" i="15" s="1"/>
  <c r="M56" i="4"/>
  <c r="H112" i="15" s="1"/>
  <c r="H111" i="17" s="1"/>
  <c r="M55" i="4"/>
  <c r="H111" i="15" s="1"/>
  <c r="M54" i="4"/>
  <c r="H110" i="15" s="1"/>
  <c r="M53" i="4"/>
  <c r="H109" i="15" s="1"/>
  <c r="H108" i="17" s="1"/>
  <c r="M52" i="4"/>
  <c r="H108" i="15" s="1"/>
  <c r="M51" i="4"/>
  <c r="H107" i="15" s="1"/>
  <c r="M50" i="4"/>
  <c r="H106" i="15" s="1"/>
  <c r="H105" i="17" s="1"/>
  <c r="M49" i="4"/>
  <c r="H105" i="15" s="1"/>
  <c r="M48" i="4"/>
  <c r="H104" i="15" s="1"/>
  <c r="M47" i="4"/>
  <c r="H103" i="15" s="1"/>
  <c r="H102" i="17" s="1"/>
  <c r="M46" i="4"/>
  <c r="H102" i="15" s="1"/>
  <c r="M45" i="4"/>
  <c r="H101" i="15" s="1"/>
  <c r="M44" i="4"/>
  <c r="H100" i="15" s="1"/>
  <c r="H99" i="17" s="1"/>
  <c r="M43" i="4"/>
  <c r="H99" i="15" s="1"/>
  <c r="M42" i="4"/>
  <c r="H98" i="15" s="1"/>
  <c r="M41" i="4"/>
  <c r="H97" i="15" s="1"/>
  <c r="H96" i="17" s="1"/>
  <c r="M40" i="4"/>
  <c r="H96" i="15" s="1"/>
  <c r="M39" i="4"/>
  <c r="H95" i="15" s="1"/>
  <c r="M38" i="4"/>
  <c r="H94" i="15" s="1"/>
  <c r="H93" i="17" s="1"/>
  <c r="M37" i="4"/>
  <c r="H93" i="15" s="1"/>
  <c r="M36" i="4"/>
  <c r="H92" i="15" s="1"/>
  <c r="M35" i="4"/>
  <c r="H91" i="15" s="1"/>
  <c r="H90" i="17" s="1"/>
  <c r="M34" i="4"/>
  <c r="H90" i="15" s="1"/>
  <c r="M33" i="4"/>
  <c r="H89" i="15" s="1"/>
  <c r="M32" i="4"/>
  <c r="H88" i="15" s="1"/>
  <c r="H87" i="17" s="1"/>
  <c r="M31" i="4"/>
  <c r="H87" i="15" s="1"/>
  <c r="M30" i="4"/>
  <c r="H86" i="15" s="1"/>
  <c r="M29" i="4"/>
  <c r="H85" i="15" s="1"/>
  <c r="H84" i="17" s="1"/>
  <c r="M28" i="4"/>
  <c r="H84" i="15" s="1"/>
  <c r="M27" i="4"/>
  <c r="H83" i="15" s="1"/>
  <c r="M26" i="4"/>
  <c r="H82" i="15" s="1"/>
  <c r="H81" i="17" s="1"/>
  <c r="M25" i="4"/>
  <c r="H81" i="15" s="1"/>
  <c r="M24" i="4"/>
  <c r="H80" i="15" s="1"/>
  <c r="M23" i="4"/>
  <c r="H79" i="15" s="1"/>
  <c r="H78" i="17" s="1"/>
  <c r="M22" i="4"/>
  <c r="H78" i="15" s="1"/>
  <c r="M21" i="4"/>
  <c r="H77" i="15" s="1"/>
  <c r="M20" i="4"/>
  <c r="E20" i="21" s="1"/>
  <c r="N69" i="20" s="1"/>
  <c r="M19" i="4"/>
  <c r="E19" i="21" s="1"/>
  <c r="N68" i="20" s="1"/>
  <c r="M18" i="4"/>
  <c r="E18" i="21" s="1"/>
  <c r="N67" i="20" s="1"/>
  <c r="M17" i="4"/>
  <c r="E17" i="21" s="1"/>
  <c r="N66" i="20" s="1"/>
  <c r="AW69" i="20"/>
  <c r="AV69" i="20"/>
  <c r="AU69" i="20"/>
  <c r="AT69" i="20"/>
  <c r="AS69" i="20"/>
  <c r="AR69" i="20"/>
  <c r="AQ69" i="20"/>
  <c r="AP69" i="20"/>
  <c r="AO69" i="20"/>
  <c r="AN69" i="20"/>
  <c r="AW68" i="20"/>
  <c r="AV68" i="20"/>
  <c r="AU68" i="20"/>
  <c r="AT68" i="20"/>
  <c r="AS68" i="20"/>
  <c r="AR68" i="20"/>
  <c r="AQ68" i="20"/>
  <c r="AP68" i="20"/>
  <c r="AO68" i="20"/>
  <c r="AN68" i="20"/>
  <c r="AW67" i="20"/>
  <c r="AV67" i="20"/>
  <c r="AU67" i="20"/>
  <c r="AT67" i="20"/>
  <c r="AS67" i="20"/>
  <c r="AR67" i="20"/>
  <c r="AQ67" i="20"/>
  <c r="AP67" i="20"/>
  <c r="AO67" i="20"/>
  <c r="AN67" i="20"/>
  <c r="AW66" i="20"/>
  <c r="AV66" i="20"/>
  <c r="AU66" i="20"/>
  <c r="AT66" i="20"/>
  <c r="AS66" i="20"/>
  <c r="AR66" i="20"/>
  <c r="AQ66" i="20"/>
  <c r="AP66" i="20"/>
  <c r="AO66" i="20"/>
  <c r="AN66" i="20"/>
  <c r="AM316" i="20"/>
  <c r="AM315" i="20"/>
  <c r="AM314" i="20"/>
  <c r="AM313" i="20"/>
  <c r="AM312" i="20"/>
  <c r="AM311" i="20"/>
  <c r="AM310" i="20"/>
  <c r="AM309" i="20"/>
  <c r="AM308" i="20"/>
  <c r="AM307" i="20"/>
  <c r="AM306" i="20"/>
  <c r="AM305" i="20"/>
  <c r="AM304" i="20"/>
  <c r="AM303" i="20"/>
  <c r="AM302" i="20"/>
  <c r="AM301" i="20"/>
  <c r="AM300" i="20"/>
  <c r="AM299" i="20"/>
  <c r="AM298" i="20"/>
  <c r="AM297" i="20"/>
  <c r="AM296" i="20"/>
  <c r="AM295" i="20"/>
  <c r="AM294" i="20"/>
  <c r="AM293" i="20"/>
  <c r="AM292" i="20"/>
  <c r="AM291" i="20"/>
  <c r="AM290" i="20"/>
  <c r="AM289" i="20"/>
  <c r="AM288" i="20"/>
  <c r="AM287" i="20"/>
  <c r="AM286" i="20"/>
  <c r="AM285" i="20"/>
  <c r="AM284" i="20"/>
  <c r="AM283" i="20"/>
  <c r="AM282" i="20"/>
  <c r="AM281" i="20"/>
  <c r="AM280" i="20"/>
  <c r="AM279" i="20"/>
  <c r="AM278" i="20"/>
  <c r="AM277" i="20"/>
  <c r="AM276" i="20"/>
  <c r="AM275" i="20"/>
  <c r="AM274" i="20"/>
  <c r="AM273" i="20"/>
  <c r="AM272" i="20"/>
  <c r="AM271" i="20"/>
  <c r="AM270" i="20"/>
  <c r="AM269" i="20"/>
  <c r="AM268" i="20"/>
  <c r="AM267" i="20"/>
  <c r="AM266" i="20"/>
  <c r="AM265" i="20"/>
  <c r="AM264" i="20"/>
  <c r="AM263" i="20"/>
  <c r="AM262" i="20"/>
  <c r="AM261" i="20"/>
  <c r="AM260" i="20"/>
  <c r="AM259" i="20"/>
  <c r="AM258" i="20"/>
  <c r="AM257" i="20"/>
  <c r="AM256" i="20"/>
  <c r="AM255" i="20"/>
  <c r="AM254" i="20"/>
  <c r="AM253" i="20"/>
  <c r="AM252" i="20"/>
  <c r="AM251" i="20"/>
  <c r="AM250" i="20"/>
  <c r="AM249" i="20"/>
  <c r="AM248" i="20"/>
  <c r="AM247" i="20"/>
  <c r="AM246" i="20"/>
  <c r="AM245" i="20"/>
  <c r="AM244" i="20"/>
  <c r="AM243" i="20"/>
  <c r="AM242" i="20"/>
  <c r="AM241" i="20"/>
  <c r="AM240" i="20"/>
  <c r="AM239" i="20"/>
  <c r="AM238" i="20"/>
  <c r="AM237" i="20"/>
  <c r="AM236" i="20"/>
  <c r="AM235" i="20"/>
  <c r="AM234" i="20"/>
  <c r="AM233" i="20"/>
  <c r="AM232" i="20"/>
  <c r="AM231" i="20"/>
  <c r="AM230" i="20"/>
  <c r="AM229" i="20"/>
  <c r="AM228" i="20"/>
  <c r="AM227" i="20"/>
  <c r="AM226" i="20"/>
  <c r="AM225" i="20"/>
  <c r="AM224" i="20"/>
  <c r="AM223" i="20"/>
  <c r="AM222" i="20"/>
  <c r="AM221" i="20"/>
  <c r="AM220" i="20"/>
  <c r="AM219" i="20"/>
  <c r="AM218" i="20"/>
  <c r="AM217" i="20"/>
  <c r="AM216" i="20"/>
  <c r="AM215" i="20"/>
  <c r="AM214" i="20"/>
  <c r="AM213" i="20"/>
  <c r="AM212" i="20"/>
  <c r="AM211" i="20"/>
  <c r="AM210" i="20"/>
  <c r="AM209" i="20"/>
  <c r="AM208" i="20"/>
  <c r="AM207" i="20"/>
  <c r="AM206" i="20"/>
  <c r="AM205" i="20"/>
  <c r="AM204" i="20"/>
  <c r="AM203" i="20"/>
  <c r="AM202" i="20"/>
  <c r="AM201" i="20"/>
  <c r="AM200" i="20"/>
  <c r="AM199" i="20"/>
  <c r="AM198" i="20"/>
  <c r="AM197" i="20"/>
  <c r="AM196" i="20"/>
  <c r="AM195" i="20"/>
  <c r="AM194" i="20"/>
  <c r="AM193" i="20"/>
  <c r="AM192" i="20"/>
  <c r="AM191" i="20"/>
  <c r="AM190" i="20"/>
  <c r="AM189" i="20"/>
  <c r="AM188" i="20"/>
  <c r="AM187" i="20"/>
  <c r="AM186" i="20"/>
  <c r="AM185" i="20"/>
  <c r="AM184" i="20"/>
  <c r="AM183" i="20"/>
  <c r="AM182" i="20"/>
  <c r="AM181" i="20"/>
  <c r="AM180" i="20"/>
  <c r="AM179" i="20"/>
  <c r="AM178" i="20"/>
  <c r="AM177" i="20"/>
  <c r="AM176" i="20"/>
  <c r="AM175" i="20"/>
  <c r="AM174" i="20"/>
  <c r="AM173" i="20"/>
  <c r="AM172" i="20"/>
  <c r="AM171" i="20"/>
  <c r="AM170" i="20"/>
  <c r="AM169" i="20"/>
  <c r="AM168" i="20"/>
  <c r="AM167" i="20"/>
  <c r="AM166" i="20"/>
  <c r="AM165" i="20"/>
  <c r="AM164" i="20"/>
  <c r="AM163" i="20"/>
  <c r="AM162" i="20"/>
  <c r="AM161" i="20"/>
  <c r="AM160" i="20"/>
  <c r="AM159" i="20"/>
  <c r="AM158" i="20"/>
  <c r="AM157" i="20"/>
  <c r="AM156" i="20"/>
  <c r="AM155" i="20"/>
  <c r="AM154" i="20"/>
  <c r="AM153" i="20"/>
  <c r="AM152" i="20"/>
  <c r="AM151" i="20"/>
  <c r="AM150" i="20"/>
  <c r="AM149" i="20"/>
  <c r="AM148" i="20"/>
  <c r="AM147" i="20"/>
  <c r="AM146" i="20"/>
  <c r="AM145" i="20"/>
  <c r="AM144" i="20"/>
  <c r="AM143" i="20"/>
  <c r="AM142" i="20"/>
  <c r="AM141" i="20"/>
  <c r="AM140" i="20"/>
  <c r="AM139" i="20"/>
  <c r="AM138" i="20"/>
  <c r="AM137" i="20"/>
  <c r="AM136" i="20"/>
  <c r="AM135" i="20"/>
  <c r="AM134" i="20"/>
  <c r="AM133" i="20"/>
  <c r="AM132" i="20"/>
  <c r="AM131" i="20"/>
  <c r="AM130" i="20"/>
  <c r="AM129" i="20"/>
  <c r="AM128" i="20"/>
  <c r="AM127" i="20"/>
  <c r="AM126" i="20"/>
  <c r="AM125" i="20"/>
  <c r="AM124" i="20"/>
  <c r="AM123" i="20"/>
  <c r="AM122" i="20"/>
  <c r="AM121" i="20"/>
  <c r="AM120" i="20"/>
  <c r="AM119" i="20"/>
  <c r="AM118" i="20"/>
  <c r="AM117" i="20"/>
  <c r="AM116" i="20"/>
  <c r="AM115" i="20"/>
  <c r="AM114" i="20"/>
  <c r="AM113" i="20"/>
  <c r="AM112" i="20"/>
  <c r="AM111" i="20"/>
  <c r="AM110" i="20"/>
  <c r="AM109" i="20"/>
  <c r="AM108" i="20"/>
  <c r="AM107" i="20"/>
  <c r="AM106" i="20"/>
  <c r="AM105" i="20"/>
  <c r="AM104" i="20"/>
  <c r="AM103" i="20"/>
  <c r="AM102" i="20"/>
  <c r="AM101" i="20"/>
  <c r="AM100" i="20"/>
  <c r="AM99" i="20"/>
  <c r="AM98" i="20"/>
  <c r="AM97" i="20"/>
  <c r="AM96" i="20"/>
  <c r="AM95" i="20"/>
  <c r="AM94" i="20"/>
  <c r="AM93" i="20"/>
  <c r="AM92" i="20"/>
  <c r="AM91" i="20"/>
  <c r="AM90" i="20"/>
  <c r="AM89" i="20"/>
  <c r="AM88" i="20"/>
  <c r="AM87" i="20"/>
  <c r="AM86" i="20"/>
  <c r="AM85" i="20"/>
  <c r="AM84" i="20"/>
  <c r="AM83" i="20"/>
  <c r="AM82" i="20"/>
  <c r="AM81" i="20"/>
  <c r="AM80" i="20"/>
  <c r="AM79" i="20"/>
  <c r="AM78" i="20"/>
  <c r="AM77" i="20"/>
  <c r="AM76" i="20"/>
  <c r="AM75" i="20"/>
  <c r="AM74" i="20"/>
  <c r="AM73" i="20"/>
  <c r="AM72" i="20"/>
  <c r="AM71" i="20"/>
  <c r="AM70" i="20"/>
  <c r="AM69" i="20"/>
  <c r="AM68" i="20"/>
  <c r="AM67" i="20"/>
  <c r="AM66" i="20"/>
  <c r="AW65" i="20"/>
  <c r="AV65" i="20"/>
  <c r="AU65" i="20"/>
  <c r="AT65" i="20"/>
  <c r="AS65" i="20"/>
  <c r="AR65" i="20"/>
  <c r="AQ65" i="20"/>
  <c r="AP65" i="20"/>
  <c r="AO65" i="20"/>
  <c r="AN65" i="20"/>
  <c r="N9" i="21"/>
  <c r="M9" i="21"/>
  <c r="L9" i="21"/>
  <c r="K9" i="21"/>
  <c r="J9" i="21"/>
  <c r="I9" i="21"/>
  <c r="H9" i="21"/>
  <c r="G9" i="21"/>
  <c r="F9" i="21"/>
  <c r="E9" i="21"/>
  <c r="N8" i="21"/>
  <c r="M8" i="21"/>
  <c r="L8" i="21"/>
  <c r="K8" i="21"/>
  <c r="J8" i="21"/>
  <c r="I8" i="21"/>
  <c r="H8" i="21"/>
  <c r="G8" i="21"/>
  <c r="F8" i="21"/>
  <c r="E8" i="21"/>
  <c r="N7" i="21"/>
  <c r="M7" i="21"/>
  <c r="L7" i="21"/>
  <c r="K7" i="21"/>
  <c r="J7" i="21"/>
  <c r="I7" i="21"/>
  <c r="H7" i="21"/>
  <c r="G7" i="21"/>
  <c r="F7" i="21"/>
  <c r="E7" i="21"/>
  <c r="N6" i="21"/>
  <c r="M6" i="21"/>
  <c r="L6" i="21"/>
  <c r="K6" i="21"/>
  <c r="J6" i="21"/>
  <c r="I6" i="21"/>
  <c r="H6" i="21"/>
  <c r="G6" i="21"/>
  <c r="E6" i="21"/>
  <c r="F6" i="21"/>
  <c r="Z316" i="20"/>
  <c r="Z315" i="20"/>
  <c r="Z314" i="20"/>
  <c r="Z313" i="20"/>
  <c r="Z312" i="20"/>
  <c r="Z311" i="20"/>
  <c r="Z310" i="20"/>
  <c r="Z309" i="20"/>
  <c r="Z308" i="20"/>
  <c r="Z307" i="20"/>
  <c r="Z306" i="20"/>
  <c r="Z305" i="20"/>
  <c r="Z304" i="20"/>
  <c r="Z303" i="20"/>
  <c r="Z302" i="20"/>
  <c r="Z301" i="20"/>
  <c r="Z300" i="20"/>
  <c r="Z299" i="20"/>
  <c r="Z298" i="20"/>
  <c r="Z297" i="20"/>
  <c r="Z296" i="20"/>
  <c r="Z295" i="20"/>
  <c r="Z294" i="20"/>
  <c r="Z293" i="20"/>
  <c r="Z292" i="20"/>
  <c r="Z291" i="20"/>
  <c r="Z290" i="20"/>
  <c r="Z289" i="20"/>
  <c r="Z288" i="20"/>
  <c r="Z287" i="20"/>
  <c r="Z286" i="20"/>
  <c r="Z285" i="20"/>
  <c r="Z284" i="20"/>
  <c r="Z283" i="20"/>
  <c r="Z282" i="20"/>
  <c r="Z281" i="20"/>
  <c r="Z280" i="20"/>
  <c r="Z279" i="20"/>
  <c r="Z278" i="20"/>
  <c r="Z277" i="20"/>
  <c r="Z276" i="20"/>
  <c r="Z275" i="20"/>
  <c r="Z274" i="20"/>
  <c r="Z273" i="20"/>
  <c r="Z272" i="20"/>
  <c r="Z271" i="20"/>
  <c r="Z270" i="20"/>
  <c r="Z269" i="20"/>
  <c r="Z268" i="20"/>
  <c r="Z267" i="20"/>
  <c r="Z266" i="20"/>
  <c r="Z265" i="20"/>
  <c r="Z264" i="20"/>
  <c r="Z263" i="20"/>
  <c r="Z262" i="20"/>
  <c r="Z261" i="20"/>
  <c r="Z260" i="20"/>
  <c r="Z259" i="20"/>
  <c r="Z258" i="20"/>
  <c r="Z257" i="20"/>
  <c r="Z256" i="20"/>
  <c r="Z255" i="20"/>
  <c r="Z254" i="20"/>
  <c r="Z253" i="20"/>
  <c r="Z252" i="20"/>
  <c r="Z251" i="20"/>
  <c r="Z250" i="20"/>
  <c r="Z249" i="20"/>
  <c r="Z248" i="20"/>
  <c r="Z247" i="20"/>
  <c r="Z246" i="20"/>
  <c r="Z245" i="20"/>
  <c r="Z244" i="20"/>
  <c r="Z243" i="20"/>
  <c r="Z242" i="20"/>
  <c r="Z241" i="20"/>
  <c r="Z240" i="20"/>
  <c r="Z239" i="20"/>
  <c r="Z238" i="20"/>
  <c r="Z237" i="20"/>
  <c r="Z236" i="20"/>
  <c r="Z235" i="20"/>
  <c r="Z234" i="20"/>
  <c r="Z233" i="20"/>
  <c r="Z232" i="20"/>
  <c r="Z231" i="20"/>
  <c r="Z230" i="20"/>
  <c r="Z229" i="20"/>
  <c r="Z228" i="20"/>
  <c r="Z227" i="20"/>
  <c r="Z226" i="20"/>
  <c r="Z225" i="20"/>
  <c r="Z224" i="20"/>
  <c r="Z223" i="20"/>
  <c r="Z222" i="20"/>
  <c r="Z221" i="20"/>
  <c r="Z220" i="20"/>
  <c r="Z219" i="20"/>
  <c r="Z218" i="20"/>
  <c r="Z217" i="20"/>
  <c r="Z216" i="20"/>
  <c r="Z215" i="20"/>
  <c r="Z214" i="20"/>
  <c r="Z213" i="20"/>
  <c r="Z212" i="20"/>
  <c r="Z211" i="20"/>
  <c r="Z210" i="20"/>
  <c r="Z209" i="20"/>
  <c r="Z208" i="20"/>
  <c r="Z207" i="20"/>
  <c r="Z206" i="20"/>
  <c r="Z205" i="20"/>
  <c r="Z204" i="20"/>
  <c r="Z203" i="20"/>
  <c r="Z202" i="20"/>
  <c r="Z201" i="20"/>
  <c r="Z200" i="20"/>
  <c r="Z199" i="20"/>
  <c r="Z198" i="20"/>
  <c r="Z197" i="20"/>
  <c r="Z196" i="20"/>
  <c r="Z195" i="20"/>
  <c r="Z194" i="20"/>
  <c r="Z193" i="20"/>
  <c r="Z192" i="20"/>
  <c r="Z191" i="20"/>
  <c r="Z190" i="20"/>
  <c r="Z189" i="20"/>
  <c r="Z188" i="20"/>
  <c r="Z187" i="20"/>
  <c r="Z186" i="20"/>
  <c r="Z185" i="20"/>
  <c r="Z184" i="20"/>
  <c r="Z183" i="20"/>
  <c r="Z182" i="20"/>
  <c r="Z181" i="20"/>
  <c r="Z180" i="20"/>
  <c r="Z179" i="20"/>
  <c r="Z178" i="20"/>
  <c r="Z177" i="20"/>
  <c r="Z176" i="20"/>
  <c r="Z175" i="20"/>
  <c r="Z174" i="20"/>
  <c r="Z173" i="20"/>
  <c r="Z172" i="20"/>
  <c r="Z171" i="20"/>
  <c r="Z170" i="20"/>
  <c r="Z169" i="20"/>
  <c r="Z168" i="20"/>
  <c r="Z167" i="20"/>
  <c r="Z166" i="20"/>
  <c r="Z165" i="20"/>
  <c r="Z164" i="20"/>
  <c r="Z163" i="20"/>
  <c r="Z162" i="20"/>
  <c r="Z161" i="20"/>
  <c r="Z160" i="20"/>
  <c r="Z159" i="20"/>
  <c r="Z158" i="20"/>
  <c r="Z157" i="20"/>
  <c r="Z156" i="20"/>
  <c r="Z155" i="20"/>
  <c r="Z154" i="20"/>
  <c r="Z153" i="20"/>
  <c r="Z152" i="20"/>
  <c r="Z151" i="20"/>
  <c r="Z150" i="20"/>
  <c r="Z149" i="20"/>
  <c r="Z148" i="20"/>
  <c r="Z147" i="20"/>
  <c r="Z146" i="20"/>
  <c r="Z145" i="20"/>
  <c r="Z144" i="20"/>
  <c r="Z143" i="20"/>
  <c r="Z142" i="20"/>
  <c r="Z141" i="20"/>
  <c r="Z140" i="20"/>
  <c r="Z139" i="20"/>
  <c r="Z138" i="20"/>
  <c r="Z137" i="20"/>
  <c r="Z136" i="20"/>
  <c r="Z135" i="20"/>
  <c r="Z134" i="20"/>
  <c r="Z133" i="20"/>
  <c r="Z132" i="20"/>
  <c r="Z131" i="20"/>
  <c r="Z130" i="20"/>
  <c r="Z129" i="20"/>
  <c r="Z128" i="20"/>
  <c r="Z127" i="20"/>
  <c r="Z126" i="20"/>
  <c r="Z125" i="20"/>
  <c r="Z124" i="20"/>
  <c r="Z123" i="20"/>
  <c r="Z122" i="20"/>
  <c r="Z121" i="20"/>
  <c r="Z120" i="20"/>
  <c r="Z119" i="20"/>
  <c r="Z118" i="20"/>
  <c r="Z117" i="20"/>
  <c r="Z116" i="20"/>
  <c r="Z115" i="20"/>
  <c r="Z114" i="20"/>
  <c r="Z113" i="20"/>
  <c r="Z112" i="20"/>
  <c r="Z111" i="20"/>
  <c r="Z110" i="20"/>
  <c r="Z109" i="20"/>
  <c r="Z108" i="20"/>
  <c r="Z107" i="20"/>
  <c r="Z106" i="20"/>
  <c r="Z105" i="20"/>
  <c r="Z104" i="20"/>
  <c r="Z103" i="20"/>
  <c r="Z102" i="20"/>
  <c r="Z101" i="20"/>
  <c r="Z100" i="20"/>
  <c r="Z99" i="20"/>
  <c r="Z98" i="20"/>
  <c r="Z97" i="20"/>
  <c r="Z96" i="20"/>
  <c r="Z95" i="20"/>
  <c r="Z94" i="20"/>
  <c r="Z93" i="20"/>
  <c r="Z92" i="20"/>
  <c r="Z91" i="20"/>
  <c r="Z90" i="20"/>
  <c r="Z89" i="20"/>
  <c r="Z88" i="20"/>
  <c r="Z87" i="20"/>
  <c r="Z86" i="20"/>
  <c r="Z85" i="20"/>
  <c r="Z84" i="20"/>
  <c r="Z83" i="20"/>
  <c r="Z82" i="20"/>
  <c r="Z81" i="20"/>
  <c r="Z80" i="20"/>
  <c r="Z79" i="20"/>
  <c r="Z78" i="20"/>
  <c r="Z77" i="20"/>
  <c r="Z76" i="20"/>
  <c r="Z75" i="20"/>
  <c r="Z74" i="20"/>
  <c r="Z73" i="20"/>
  <c r="Z72" i="20"/>
  <c r="Z71" i="20"/>
  <c r="Z70" i="20"/>
  <c r="Z69" i="20"/>
  <c r="Z68" i="20"/>
  <c r="Z67" i="20"/>
  <c r="Z66" i="20"/>
  <c r="AG69" i="20"/>
  <c r="AB68" i="20"/>
  <c r="AE67" i="20"/>
  <c r="AD67" i="20"/>
  <c r="AC67" i="20"/>
  <c r="AG66" i="20"/>
  <c r="AF66" i="20"/>
  <c r="AE66" i="20"/>
  <c r="AJ65" i="20"/>
  <c r="AI65" i="20"/>
  <c r="AH65" i="20"/>
  <c r="AG65" i="20"/>
  <c r="AF65" i="20"/>
  <c r="AE65" i="20"/>
  <c r="AD65" i="20"/>
  <c r="AC65" i="20"/>
  <c r="AB65" i="20"/>
  <c r="AA65" i="20"/>
  <c r="W316" i="20"/>
  <c r="V316" i="20"/>
  <c r="U316" i="20"/>
  <c r="T316" i="20"/>
  <c r="S316" i="20"/>
  <c r="R316" i="20"/>
  <c r="W315" i="20"/>
  <c r="V315" i="20"/>
  <c r="U315" i="20"/>
  <c r="T315" i="20"/>
  <c r="S315" i="20"/>
  <c r="R315" i="20"/>
  <c r="W314" i="20"/>
  <c r="V314" i="20"/>
  <c r="U314" i="20"/>
  <c r="T314" i="20"/>
  <c r="S314" i="20"/>
  <c r="R314" i="20"/>
  <c r="W313" i="20"/>
  <c r="V313" i="20"/>
  <c r="U313" i="20"/>
  <c r="T313" i="20"/>
  <c r="S313" i="20"/>
  <c r="R313" i="20"/>
  <c r="W312" i="20"/>
  <c r="V312" i="20"/>
  <c r="U312" i="20"/>
  <c r="T312" i="20"/>
  <c r="S312" i="20"/>
  <c r="R312" i="20"/>
  <c r="W311" i="20"/>
  <c r="V311" i="20"/>
  <c r="U311" i="20"/>
  <c r="T311" i="20"/>
  <c r="S311" i="20"/>
  <c r="R311" i="20"/>
  <c r="W310" i="20"/>
  <c r="V310" i="20"/>
  <c r="U310" i="20"/>
  <c r="T310" i="20"/>
  <c r="S310" i="20"/>
  <c r="R310" i="20"/>
  <c r="W309" i="20"/>
  <c r="V309" i="20"/>
  <c r="U309" i="20"/>
  <c r="T309" i="20"/>
  <c r="S309" i="20"/>
  <c r="R309" i="20"/>
  <c r="W308" i="20"/>
  <c r="V308" i="20"/>
  <c r="U308" i="20"/>
  <c r="T308" i="20"/>
  <c r="S308" i="20"/>
  <c r="R308" i="20"/>
  <c r="W307" i="20"/>
  <c r="V307" i="20"/>
  <c r="U307" i="20"/>
  <c r="T307" i="20"/>
  <c r="S307" i="20"/>
  <c r="R307" i="20"/>
  <c r="W306" i="20"/>
  <c r="V306" i="20"/>
  <c r="U306" i="20"/>
  <c r="T306" i="20"/>
  <c r="S306" i="20"/>
  <c r="R306" i="20"/>
  <c r="W305" i="20"/>
  <c r="V305" i="20"/>
  <c r="U305" i="20"/>
  <c r="T305" i="20"/>
  <c r="S305" i="20"/>
  <c r="R305" i="20"/>
  <c r="W304" i="20"/>
  <c r="V304" i="20"/>
  <c r="U304" i="20"/>
  <c r="T304" i="20"/>
  <c r="S304" i="20"/>
  <c r="R304" i="20"/>
  <c r="W303" i="20"/>
  <c r="V303" i="20"/>
  <c r="U303" i="20"/>
  <c r="T303" i="20"/>
  <c r="S303" i="20"/>
  <c r="R303" i="20"/>
  <c r="W302" i="20"/>
  <c r="V302" i="20"/>
  <c r="U302" i="20"/>
  <c r="T302" i="20"/>
  <c r="S302" i="20"/>
  <c r="R302" i="20"/>
  <c r="W301" i="20"/>
  <c r="V301" i="20"/>
  <c r="U301" i="20"/>
  <c r="T301" i="20"/>
  <c r="S301" i="20"/>
  <c r="R301" i="20"/>
  <c r="W300" i="20"/>
  <c r="V300" i="20"/>
  <c r="U300" i="20"/>
  <c r="T300" i="20"/>
  <c r="S300" i="20"/>
  <c r="R300" i="20"/>
  <c r="W299" i="20"/>
  <c r="V299" i="20"/>
  <c r="U299" i="20"/>
  <c r="T299" i="20"/>
  <c r="S299" i="20"/>
  <c r="R299" i="20"/>
  <c r="W298" i="20"/>
  <c r="V298" i="20"/>
  <c r="U298" i="20"/>
  <c r="T298" i="20"/>
  <c r="S298" i="20"/>
  <c r="R298" i="20"/>
  <c r="W297" i="20"/>
  <c r="V297" i="20"/>
  <c r="U297" i="20"/>
  <c r="T297" i="20"/>
  <c r="S297" i="20"/>
  <c r="R297" i="20"/>
  <c r="W296" i="20"/>
  <c r="V296" i="20"/>
  <c r="U296" i="20"/>
  <c r="T296" i="20"/>
  <c r="S296" i="20"/>
  <c r="R296" i="20"/>
  <c r="W295" i="20"/>
  <c r="V295" i="20"/>
  <c r="U295" i="20"/>
  <c r="T295" i="20"/>
  <c r="S295" i="20"/>
  <c r="R295" i="20"/>
  <c r="W294" i="20"/>
  <c r="V294" i="20"/>
  <c r="U294" i="20"/>
  <c r="T294" i="20"/>
  <c r="S294" i="20"/>
  <c r="R294" i="20"/>
  <c r="W293" i="20"/>
  <c r="V293" i="20"/>
  <c r="U293" i="20"/>
  <c r="T293" i="20"/>
  <c r="S293" i="20"/>
  <c r="R293" i="20"/>
  <c r="W292" i="20"/>
  <c r="V292" i="20"/>
  <c r="U292" i="20"/>
  <c r="T292" i="20"/>
  <c r="S292" i="20"/>
  <c r="R292" i="20"/>
  <c r="W291" i="20"/>
  <c r="V291" i="20"/>
  <c r="U291" i="20"/>
  <c r="T291" i="20"/>
  <c r="S291" i="20"/>
  <c r="R291" i="20"/>
  <c r="W290" i="20"/>
  <c r="V290" i="20"/>
  <c r="U290" i="20"/>
  <c r="T290" i="20"/>
  <c r="S290" i="20"/>
  <c r="R290" i="20"/>
  <c r="W289" i="20"/>
  <c r="V289" i="20"/>
  <c r="U289" i="20"/>
  <c r="T289" i="20"/>
  <c r="S289" i="20"/>
  <c r="R289" i="20"/>
  <c r="W288" i="20"/>
  <c r="V288" i="20"/>
  <c r="U288" i="20"/>
  <c r="T288" i="20"/>
  <c r="S288" i="20"/>
  <c r="R288" i="20"/>
  <c r="W287" i="20"/>
  <c r="V287" i="20"/>
  <c r="U287" i="20"/>
  <c r="T287" i="20"/>
  <c r="S287" i="20"/>
  <c r="R287" i="20"/>
  <c r="W286" i="20"/>
  <c r="V286" i="20"/>
  <c r="U286" i="20"/>
  <c r="T286" i="20"/>
  <c r="S286" i="20"/>
  <c r="R286" i="20"/>
  <c r="W285" i="20"/>
  <c r="V285" i="20"/>
  <c r="U285" i="20"/>
  <c r="T285" i="20"/>
  <c r="S285" i="20"/>
  <c r="R285" i="20"/>
  <c r="W284" i="20"/>
  <c r="V284" i="20"/>
  <c r="U284" i="20"/>
  <c r="T284" i="20"/>
  <c r="S284" i="20"/>
  <c r="R284" i="20"/>
  <c r="W283" i="20"/>
  <c r="V283" i="20"/>
  <c r="U283" i="20"/>
  <c r="T283" i="20"/>
  <c r="S283" i="20"/>
  <c r="R283" i="20"/>
  <c r="W282" i="20"/>
  <c r="V282" i="20"/>
  <c r="U282" i="20"/>
  <c r="T282" i="20"/>
  <c r="S282" i="20"/>
  <c r="R282" i="20"/>
  <c r="W281" i="20"/>
  <c r="V281" i="20"/>
  <c r="U281" i="20"/>
  <c r="T281" i="20"/>
  <c r="S281" i="20"/>
  <c r="R281" i="20"/>
  <c r="W280" i="20"/>
  <c r="V280" i="20"/>
  <c r="U280" i="20"/>
  <c r="T280" i="20"/>
  <c r="S280" i="20"/>
  <c r="R280" i="20"/>
  <c r="W279" i="20"/>
  <c r="V279" i="20"/>
  <c r="U279" i="20"/>
  <c r="T279" i="20"/>
  <c r="S279" i="20"/>
  <c r="R279" i="20"/>
  <c r="W278" i="20"/>
  <c r="V278" i="20"/>
  <c r="U278" i="20"/>
  <c r="T278" i="20"/>
  <c r="S278" i="20"/>
  <c r="R278" i="20"/>
  <c r="W277" i="20"/>
  <c r="V277" i="20"/>
  <c r="U277" i="20"/>
  <c r="T277" i="20"/>
  <c r="S277" i="20"/>
  <c r="R277" i="20"/>
  <c r="W276" i="20"/>
  <c r="V276" i="20"/>
  <c r="U276" i="20"/>
  <c r="T276" i="20"/>
  <c r="S276" i="20"/>
  <c r="R276" i="20"/>
  <c r="W275" i="20"/>
  <c r="V275" i="20"/>
  <c r="U275" i="20"/>
  <c r="T275" i="20"/>
  <c r="S275" i="20"/>
  <c r="R275" i="20"/>
  <c r="W274" i="20"/>
  <c r="V274" i="20"/>
  <c r="U274" i="20"/>
  <c r="T274" i="20"/>
  <c r="S274" i="20"/>
  <c r="R274" i="20"/>
  <c r="W273" i="20"/>
  <c r="V273" i="20"/>
  <c r="U273" i="20"/>
  <c r="T273" i="20"/>
  <c r="S273" i="20"/>
  <c r="R273" i="20"/>
  <c r="W272" i="20"/>
  <c r="V272" i="20"/>
  <c r="U272" i="20"/>
  <c r="T272" i="20"/>
  <c r="S272" i="20"/>
  <c r="R272" i="20"/>
  <c r="W271" i="20"/>
  <c r="V271" i="20"/>
  <c r="U271" i="20"/>
  <c r="T271" i="20"/>
  <c r="S271" i="20"/>
  <c r="R271" i="20"/>
  <c r="W270" i="20"/>
  <c r="V270" i="20"/>
  <c r="U270" i="20"/>
  <c r="T270" i="20"/>
  <c r="S270" i="20"/>
  <c r="R270" i="20"/>
  <c r="W269" i="20"/>
  <c r="V269" i="20"/>
  <c r="U269" i="20"/>
  <c r="T269" i="20"/>
  <c r="S269" i="20"/>
  <c r="R269" i="20"/>
  <c r="W268" i="20"/>
  <c r="V268" i="20"/>
  <c r="U268" i="20"/>
  <c r="T268" i="20"/>
  <c r="S268" i="20"/>
  <c r="R268" i="20"/>
  <c r="W267" i="20"/>
  <c r="V267" i="20"/>
  <c r="U267" i="20"/>
  <c r="T267" i="20"/>
  <c r="S267" i="20"/>
  <c r="R267" i="20"/>
  <c r="W266" i="20"/>
  <c r="V266" i="20"/>
  <c r="U266" i="20"/>
  <c r="T266" i="20"/>
  <c r="S266" i="20"/>
  <c r="R266" i="20"/>
  <c r="W265" i="20"/>
  <c r="V265" i="20"/>
  <c r="U265" i="20"/>
  <c r="T265" i="20"/>
  <c r="S265" i="20"/>
  <c r="R265" i="20"/>
  <c r="W264" i="20"/>
  <c r="V264" i="20"/>
  <c r="U264" i="20"/>
  <c r="T264" i="20"/>
  <c r="S264" i="20"/>
  <c r="R264" i="20"/>
  <c r="W263" i="20"/>
  <c r="V263" i="20"/>
  <c r="U263" i="20"/>
  <c r="T263" i="20"/>
  <c r="S263" i="20"/>
  <c r="R263" i="20"/>
  <c r="W262" i="20"/>
  <c r="V262" i="20"/>
  <c r="U262" i="20"/>
  <c r="T262" i="20"/>
  <c r="S262" i="20"/>
  <c r="R262" i="20"/>
  <c r="W261" i="20"/>
  <c r="V261" i="20"/>
  <c r="U261" i="20"/>
  <c r="T261" i="20"/>
  <c r="S261" i="20"/>
  <c r="R261" i="20"/>
  <c r="W260" i="20"/>
  <c r="V260" i="20"/>
  <c r="U260" i="20"/>
  <c r="T260" i="20"/>
  <c r="S260" i="20"/>
  <c r="R260" i="20"/>
  <c r="W259" i="20"/>
  <c r="V259" i="20"/>
  <c r="U259" i="20"/>
  <c r="T259" i="20"/>
  <c r="S259" i="20"/>
  <c r="R259" i="20"/>
  <c r="W258" i="20"/>
  <c r="V258" i="20"/>
  <c r="U258" i="20"/>
  <c r="T258" i="20"/>
  <c r="S258" i="20"/>
  <c r="R258" i="20"/>
  <c r="W257" i="20"/>
  <c r="V257" i="20"/>
  <c r="U257" i="20"/>
  <c r="T257" i="20"/>
  <c r="S257" i="20"/>
  <c r="R257" i="20"/>
  <c r="W256" i="20"/>
  <c r="V256" i="20"/>
  <c r="U256" i="20"/>
  <c r="T256" i="20"/>
  <c r="S256" i="20"/>
  <c r="R256" i="20"/>
  <c r="W255" i="20"/>
  <c r="V255" i="20"/>
  <c r="U255" i="20"/>
  <c r="T255" i="20"/>
  <c r="S255" i="20"/>
  <c r="R255" i="20"/>
  <c r="W254" i="20"/>
  <c r="V254" i="20"/>
  <c r="U254" i="20"/>
  <c r="T254" i="20"/>
  <c r="S254" i="20"/>
  <c r="R254" i="20"/>
  <c r="W253" i="20"/>
  <c r="V253" i="20"/>
  <c r="U253" i="20"/>
  <c r="T253" i="20"/>
  <c r="S253" i="20"/>
  <c r="R253" i="20"/>
  <c r="W252" i="20"/>
  <c r="V252" i="20"/>
  <c r="U252" i="20"/>
  <c r="T252" i="20"/>
  <c r="S252" i="20"/>
  <c r="R252" i="20"/>
  <c r="W251" i="20"/>
  <c r="V251" i="20"/>
  <c r="U251" i="20"/>
  <c r="T251" i="20"/>
  <c r="S251" i="20"/>
  <c r="R251" i="20"/>
  <c r="W250" i="20"/>
  <c r="V250" i="20"/>
  <c r="U250" i="20"/>
  <c r="T250" i="20"/>
  <c r="S250" i="20"/>
  <c r="R250" i="20"/>
  <c r="W249" i="20"/>
  <c r="V249" i="20"/>
  <c r="U249" i="20"/>
  <c r="T249" i="20"/>
  <c r="S249" i="20"/>
  <c r="R249" i="20"/>
  <c r="W248" i="20"/>
  <c r="V248" i="20"/>
  <c r="U248" i="20"/>
  <c r="T248" i="20"/>
  <c r="S248" i="20"/>
  <c r="R248" i="20"/>
  <c r="W247" i="20"/>
  <c r="V247" i="20"/>
  <c r="U247" i="20"/>
  <c r="T247" i="20"/>
  <c r="S247" i="20"/>
  <c r="R247" i="20"/>
  <c r="W246" i="20"/>
  <c r="V246" i="20"/>
  <c r="U246" i="20"/>
  <c r="T246" i="20"/>
  <c r="S246" i="20"/>
  <c r="R246" i="20"/>
  <c r="W245" i="20"/>
  <c r="V245" i="20"/>
  <c r="U245" i="20"/>
  <c r="T245" i="20"/>
  <c r="S245" i="20"/>
  <c r="R245" i="20"/>
  <c r="W244" i="20"/>
  <c r="V244" i="20"/>
  <c r="U244" i="20"/>
  <c r="T244" i="20"/>
  <c r="S244" i="20"/>
  <c r="R244" i="20"/>
  <c r="W243" i="20"/>
  <c r="V243" i="20"/>
  <c r="U243" i="20"/>
  <c r="T243" i="20"/>
  <c r="S243" i="20"/>
  <c r="R243" i="20"/>
  <c r="W242" i="20"/>
  <c r="V242" i="20"/>
  <c r="U242" i="20"/>
  <c r="T242" i="20"/>
  <c r="S242" i="20"/>
  <c r="R242" i="20"/>
  <c r="W241" i="20"/>
  <c r="V241" i="20"/>
  <c r="U241" i="20"/>
  <c r="T241" i="20"/>
  <c r="S241" i="20"/>
  <c r="R241" i="20"/>
  <c r="W240" i="20"/>
  <c r="V240" i="20"/>
  <c r="U240" i="20"/>
  <c r="T240" i="20"/>
  <c r="S240" i="20"/>
  <c r="R240" i="20"/>
  <c r="W239" i="20"/>
  <c r="V239" i="20"/>
  <c r="U239" i="20"/>
  <c r="T239" i="20"/>
  <c r="S239" i="20"/>
  <c r="R239" i="20"/>
  <c r="W238" i="20"/>
  <c r="V238" i="20"/>
  <c r="U238" i="20"/>
  <c r="T238" i="20"/>
  <c r="S238" i="20"/>
  <c r="R238" i="20"/>
  <c r="W237" i="20"/>
  <c r="V237" i="20"/>
  <c r="U237" i="20"/>
  <c r="T237" i="20"/>
  <c r="S237" i="20"/>
  <c r="R237" i="20"/>
  <c r="W236" i="20"/>
  <c r="V236" i="20"/>
  <c r="U236" i="20"/>
  <c r="T236" i="20"/>
  <c r="S236" i="20"/>
  <c r="R236" i="20"/>
  <c r="W235" i="20"/>
  <c r="V235" i="20"/>
  <c r="U235" i="20"/>
  <c r="T235" i="20"/>
  <c r="S235" i="20"/>
  <c r="R235" i="20"/>
  <c r="W234" i="20"/>
  <c r="V234" i="20"/>
  <c r="U234" i="20"/>
  <c r="T234" i="20"/>
  <c r="S234" i="20"/>
  <c r="R234" i="20"/>
  <c r="W233" i="20"/>
  <c r="V233" i="20"/>
  <c r="U233" i="20"/>
  <c r="T233" i="20"/>
  <c r="S233" i="20"/>
  <c r="R233" i="20"/>
  <c r="W232" i="20"/>
  <c r="V232" i="20"/>
  <c r="U232" i="20"/>
  <c r="T232" i="20"/>
  <c r="S232" i="20"/>
  <c r="R232" i="20"/>
  <c r="W231" i="20"/>
  <c r="V231" i="20"/>
  <c r="U231" i="20"/>
  <c r="T231" i="20"/>
  <c r="S231" i="20"/>
  <c r="R231" i="20"/>
  <c r="W230" i="20"/>
  <c r="V230" i="20"/>
  <c r="U230" i="20"/>
  <c r="T230" i="20"/>
  <c r="S230" i="20"/>
  <c r="R230" i="20"/>
  <c r="W229" i="20"/>
  <c r="V229" i="20"/>
  <c r="U229" i="20"/>
  <c r="T229" i="20"/>
  <c r="S229" i="20"/>
  <c r="R229" i="20"/>
  <c r="W228" i="20"/>
  <c r="V228" i="20"/>
  <c r="U228" i="20"/>
  <c r="T228" i="20"/>
  <c r="S228" i="20"/>
  <c r="R228" i="20"/>
  <c r="W227" i="20"/>
  <c r="V227" i="20"/>
  <c r="U227" i="20"/>
  <c r="T227" i="20"/>
  <c r="S227" i="20"/>
  <c r="R227" i="20"/>
  <c r="W226" i="20"/>
  <c r="V226" i="20"/>
  <c r="U226" i="20"/>
  <c r="T226" i="20"/>
  <c r="S226" i="20"/>
  <c r="R226" i="20"/>
  <c r="W225" i="20"/>
  <c r="V225" i="20"/>
  <c r="U225" i="20"/>
  <c r="T225" i="20"/>
  <c r="S225" i="20"/>
  <c r="R225" i="20"/>
  <c r="W224" i="20"/>
  <c r="V224" i="20"/>
  <c r="U224" i="20"/>
  <c r="T224" i="20"/>
  <c r="S224" i="20"/>
  <c r="R224" i="20"/>
  <c r="W223" i="20"/>
  <c r="V223" i="20"/>
  <c r="U223" i="20"/>
  <c r="T223" i="20"/>
  <c r="S223" i="20"/>
  <c r="R223" i="20"/>
  <c r="W222" i="20"/>
  <c r="V222" i="20"/>
  <c r="U222" i="20"/>
  <c r="T222" i="20"/>
  <c r="S222" i="20"/>
  <c r="R222" i="20"/>
  <c r="W221" i="20"/>
  <c r="V221" i="20"/>
  <c r="U221" i="20"/>
  <c r="T221" i="20"/>
  <c r="S221" i="20"/>
  <c r="R221" i="20"/>
  <c r="W220" i="20"/>
  <c r="V220" i="20"/>
  <c r="U220" i="20"/>
  <c r="T220" i="20"/>
  <c r="S220" i="20"/>
  <c r="R220" i="20"/>
  <c r="W219" i="20"/>
  <c r="V219" i="20"/>
  <c r="U219" i="20"/>
  <c r="T219" i="20"/>
  <c r="S219" i="20"/>
  <c r="R219" i="20"/>
  <c r="W218" i="20"/>
  <c r="V218" i="20"/>
  <c r="U218" i="20"/>
  <c r="T218" i="20"/>
  <c r="S218" i="20"/>
  <c r="R218" i="20"/>
  <c r="W217" i="20"/>
  <c r="V217" i="20"/>
  <c r="U217" i="20"/>
  <c r="T217" i="20"/>
  <c r="S217" i="20"/>
  <c r="R217" i="20"/>
  <c r="W216" i="20"/>
  <c r="V216" i="20"/>
  <c r="U216" i="20"/>
  <c r="T216" i="20"/>
  <c r="S216" i="20"/>
  <c r="R216" i="20"/>
  <c r="W215" i="20"/>
  <c r="V215" i="20"/>
  <c r="U215" i="20"/>
  <c r="T215" i="20"/>
  <c r="S215" i="20"/>
  <c r="R215" i="20"/>
  <c r="W214" i="20"/>
  <c r="V214" i="20"/>
  <c r="U214" i="20"/>
  <c r="T214" i="20"/>
  <c r="S214" i="20"/>
  <c r="R214" i="20"/>
  <c r="W213" i="20"/>
  <c r="V213" i="20"/>
  <c r="U213" i="20"/>
  <c r="T213" i="20"/>
  <c r="S213" i="20"/>
  <c r="R213" i="20"/>
  <c r="W212" i="20"/>
  <c r="V212" i="20"/>
  <c r="U212" i="20"/>
  <c r="T212" i="20"/>
  <c r="S212" i="20"/>
  <c r="R212" i="20"/>
  <c r="W211" i="20"/>
  <c r="V211" i="20"/>
  <c r="U211" i="20"/>
  <c r="T211" i="20"/>
  <c r="S211" i="20"/>
  <c r="R211" i="20"/>
  <c r="W210" i="20"/>
  <c r="V210" i="20"/>
  <c r="U210" i="20"/>
  <c r="T210" i="20"/>
  <c r="S210" i="20"/>
  <c r="R210" i="20"/>
  <c r="W209" i="20"/>
  <c r="V209" i="20"/>
  <c r="U209" i="20"/>
  <c r="T209" i="20"/>
  <c r="S209" i="20"/>
  <c r="R209" i="20"/>
  <c r="W208" i="20"/>
  <c r="V208" i="20"/>
  <c r="U208" i="20"/>
  <c r="T208" i="20"/>
  <c r="S208" i="20"/>
  <c r="R208" i="20"/>
  <c r="W207" i="20"/>
  <c r="V207" i="20"/>
  <c r="U207" i="20"/>
  <c r="T207" i="20"/>
  <c r="S207" i="20"/>
  <c r="R207" i="20"/>
  <c r="W206" i="20"/>
  <c r="V206" i="20"/>
  <c r="U206" i="20"/>
  <c r="T206" i="20"/>
  <c r="S206" i="20"/>
  <c r="R206" i="20"/>
  <c r="W205" i="20"/>
  <c r="V205" i="20"/>
  <c r="U205" i="20"/>
  <c r="T205" i="20"/>
  <c r="S205" i="20"/>
  <c r="R205" i="20"/>
  <c r="W204" i="20"/>
  <c r="V204" i="20"/>
  <c r="U204" i="20"/>
  <c r="T204" i="20"/>
  <c r="S204" i="20"/>
  <c r="R204" i="20"/>
  <c r="W203" i="20"/>
  <c r="V203" i="20"/>
  <c r="U203" i="20"/>
  <c r="T203" i="20"/>
  <c r="S203" i="20"/>
  <c r="R203" i="20"/>
  <c r="W202" i="20"/>
  <c r="V202" i="20"/>
  <c r="U202" i="20"/>
  <c r="T202" i="20"/>
  <c r="S202" i="20"/>
  <c r="R202" i="20"/>
  <c r="W201" i="20"/>
  <c r="V201" i="20"/>
  <c r="U201" i="20"/>
  <c r="T201" i="20"/>
  <c r="S201" i="20"/>
  <c r="R201" i="20"/>
  <c r="W200" i="20"/>
  <c r="V200" i="20"/>
  <c r="U200" i="20"/>
  <c r="T200" i="20"/>
  <c r="S200" i="20"/>
  <c r="R200" i="20"/>
  <c r="W199" i="20"/>
  <c r="V199" i="20"/>
  <c r="U199" i="20"/>
  <c r="T199" i="20"/>
  <c r="S199" i="20"/>
  <c r="R199" i="20"/>
  <c r="W198" i="20"/>
  <c r="V198" i="20"/>
  <c r="U198" i="20"/>
  <c r="T198" i="20"/>
  <c r="S198" i="20"/>
  <c r="R198" i="20"/>
  <c r="W197" i="20"/>
  <c r="V197" i="20"/>
  <c r="U197" i="20"/>
  <c r="T197" i="20"/>
  <c r="S197" i="20"/>
  <c r="R197" i="20"/>
  <c r="W196" i="20"/>
  <c r="V196" i="20"/>
  <c r="U196" i="20"/>
  <c r="T196" i="20"/>
  <c r="S196" i="20"/>
  <c r="R196" i="20"/>
  <c r="W195" i="20"/>
  <c r="V195" i="20"/>
  <c r="U195" i="20"/>
  <c r="T195" i="20"/>
  <c r="S195" i="20"/>
  <c r="R195" i="20"/>
  <c r="W194" i="20"/>
  <c r="V194" i="20"/>
  <c r="U194" i="20"/>
  <c r="T194" i="20"/>
  <c r="S194" i="20"/>
  <c r="R194" i="20"/>
  <c r="W193" i="20"/>
  <c r="V193" i="20"/>
  <c r="U193" i="20"/>
  <c r="T193" i="20"/>
  <c r="S193" i="20"/>
  <c r="R193" i="20"/>
  <c r="W192" i="20"/>
  <c r="V192" i="20"/>
  <c r="U192" i="20"/>
  <c r="T192" i="20"/>
  <c r="S192" i="20"/>
  <c r="R192" i="20"/>
  <c r="W191" i="20"/>
  <c r="V191" i="20"/>
  <c r="U191" i="20"/>
  <c r="T191" i="20"/>
  <c r="S191" i="20"/>
  <c r="R191" i="20"/>
  <c r="W190" i="20"/>
  <c r="V190" i="20"/>
  <c r="U190" i="20"/>
  <c r="T190" i="20"/>
  <c r="S190" i="20"/>
  <c r="R190" i="20"/>
  <c r="W189" i="20"/>
  <c r="V189" i="20"/>
  <c r="U189" i="20"/>
  <c r="T189" i="20"/>
  <c r="S189" i="20"/>
  <c r="R189" i="20"/>
  <c r="W188" i="20"/>
  <c r="V188" i="20"/>
  <c r="U188" i="20"/>
  <c r="T188" i="20"/>
  <c r="S188" i="20"/>
  <c r="R188" i="20"/>
  <c r="W187" i="20"/>
  <c r="V187" i="20"/>
  <c r="U187" i="20"/>
  <c r="T187" i="20"/>
  <c r="S187" i="20"/>
  <c r="R187" i="20"/>
  <c r="W186" i="20"/>
  <c r="V186" i="20"/>
  <c r="U186" i="20"/>
  <c r="T186" i="20"/>
  <c r="S186" i="20"/>
  <c r="R186" i="20"/>
  <c r="W185" i="20"/>
  <c r="V185" i="20"/>
  <c r="U185" i="20"/>
  <c r="T185" i="20"/>
  <c r="S185" i="20"/>
  <c r="R185" i="20"/>
  <c r="W184" i="20"/>
  <c r="V184" i="20"/>
  <c r="U184" i="20"/>
  <c r="T184" i="20"/>
  <c r="S184" i="20"/>
  <c r="R184" i="20"/>
  <c r="W183" i="20"/>
  <c r="V183" i="20"/>
  <c r="U183" i="20"/>
  <c r="T183" i="20"/>
  <c r="S183" i="20"/>
  <c r="R183" i="20"/>
  <c r="W182" i="20"/>
  <c r="V182" i="20"/>
  <c r="U182" i="20"/>
  <c r="T182" i="20"/>
  <c r="S182" i="20"/>
  <c r="R182" i="20"/>
  <c r="W181" i="20"/>
  <c r="V181" i="20"/>
  <c r="U181" i="20"/>
  <c r="T181" i="20"/>
  <c r="S181" i="20"/>
  <c r="R181" i="20"/>
  <c r="W180" i="20"/>
  <c r="V180" i="20"/>
  <c r="U180" i="20"/>
  <c r="T180" i="20"/>
  <c r="S180" i="20"/>
  <c r="R180" i="20"/>
  <c r="W179" i="20"/>
  <c r="V179" i="20"/>
  <c r="U179" i="20"/>
  <c r="T179" i="20"/>
  <c r="S179" i="20"/>
  <c r="R179" i="20"/>
  <c r="W178" i="20"/>
  <c r="V178" i="20"/>
  <c r="U178" i="20"/>
  <c r="T178" i="20"/>
  <c r="S178" i="20"/>
  <c r="R178" i="20"/>
  <c r="W177" i="20"/>
  <c r="V177" i="20"/>
  <c r="U177" i="20"/>
  <c r="T177" i="20"/>
  <c r="S177" i="20"/>
  <c r="R177" i="20"/>
  <c r="W176" i="20"/>
  <c r="V176" i="20"/>
  <c r="U176" i="20"/>
  <c r="T176" i="20"/>
  <c r="S176" i="20"/>
  <c r="R176" i="20"/>
  <c r="W175" i="20"/>
  <c r="V175" i="20"/>
  <c r="U175" i="20"/>
  <c r="T175" i="20"/>
  <c r="S175" i="20"/>
  <c r="R175" i="20"/>
  <c r="W174" i="20"/>
  <c r="V174" i="20"/>
  <c r="U174" i="20"/>
  <c r="T174" i="20"/>
  <c r="S174" i="20"/>
  <c r="R174" i="20"/>
  <c r="W173" i="20"/>
  <c r="V173" i="20"/>
  <c r="U173" i="20"/>
  <c r="T173" i="20"/>
  <c r="S173" i="20"/>
  <c r="R173" i="20"/>
  <c r="W172" i="20"/>
  <c r="V172" i="20"/>
  <c r="U172" i="20"/>
  <c r="T172" i="20"/>
  <c r="S172" i="20"/>
  <c r="R172" i="20"/>
  <c r="W171" i="20"/>
  <c r="V171" i="20"/>
  <c r="U171" i="20"/>
  <c r="T171" i="20"/>
  <c r="S171" i="20"/>
  <c r="R171" i="20"/>
  <c r="W170" i="20"/>
  <c r="V170" i="20"/>
  <c r="U170" i="20"/>
  <c r="T170" i="20"/>
  <c r="S170" i="20"/>
  <c r="R170" i="20"/>
  <c r="W169" i="20"/>
  <c r="V169" i="20"/>
  <c r="U169" i="20"/>
  <c r="T169" i="20"/>
  <c r="S169" i="20"/>
  <c r="R169" i="20"/>
  <c r="W168" i="20"/>
  <c r="V168" i="20"/>
  <c r="U168" i="20"/>
  <c r="T168" i="20"/>
  <c r="S168" i="20"/>
  <c r="R168" i="20"/>
  <c r="W167" i="20"/>
  <c r="V167" i="20"/>
  <c r="U167" i="20"/>
  <c r="T167" i="20"/>
  <c r="S167" i="20"/>
  <c r="R167" i="20"/>
  <c r="W166" i="20"/>
  <c r="V166" i="20"/>
  <c r="U166" i="20"/>
  <c r="T166" i="20"/>
  <c r="S166" i="20"/>
  <c r="R166" i="20"/>
  <c r="W165" i="20"/>
  <c r="V165" i="20"/>
  <c r="U165" i="20"/>
  <c r="T165" i="20"/>
  <c r="S165" i="20"/>
  <c r="R165" i="20"/>
  <c r="W164" i="20"/>
  <c r="V164" i="20"/>
  <c r="U164" i="20"/>
  <c r="T164" i="20"/>
  <c r="S164" i="20"/>
  <c r="R164" i="20"/>
  <c r="W163" i="20"/>
  <c r="V163" i="20"/>
  <c r="U163" i="20"/>
  <c r="T163" i="20"/>
  <c r="S163" i="20"/>
  <c r="R163" i="20"/>
  <c r="W162" i="20"/>
  <c r="V162" i="20"/>
  <c r="U162" i="20"/>
  <c r="T162" i="20"/>
  <c r="S162" i="20"/>
  <c r="R162" i="20"/>
  <c r="W161" i="20"/>
  <c r="V161" i="20"/>
  <c r="U161" i="20"/>
  <c r="T161" i="20"/>
  <c r="S161" i="20"/>
  <c r="R161" i="20"/>
  <c r="W160" i="20"/>
  <c r="V160" i="20"/>
  <c r="U160" i="20"/>
  <c r="T160" i="20"/>
  <c r="S160" i="20"/>
  <c r="R160" i="20"/>
  <c r="W159" i="20"/>
  <c r="V159" i="20"/>
  <c r="U159" i="20"/>
  <c r="T159" i="20"/>
  <c r="S159" i="20"/>
  <c r="R159" i="20"/>
  <c r="W158" i="20"/>
  <c r="V158" i="20"/>
  <c r="U158" i="20"/>
  <c r="T158" i="20"/>
  <c r="S158" i="20"/>
  <c r="R158" i="20"/>
  <c r="W157" i="20"/>
  <c r="V157" i="20"/>
  <c r="U157" i="20"/>
  <c r="T157" i="20"/>
  <c r="S157" i="20"/>
  <c r="R157" i="20"/>
  <c r="W156" i="20"/>
  <c r="V156" i="20"/>
  <c r="U156" i="20"/>
  <c r="T156" i="20"/>
  <c r="S156" i="20"/>
  <c r="R156" i="20"/>
  <c r="W155" i="20"/>
  <c r="V155" i="20"/>
  <c r="U155" i="20"/>
  <c r="T155" i="20"/>
  <c r="S155" i="20"/>
  <c r="R155" i="20"/>
  <c r="W154" i="20"/>
  <c r="V154" i="20"/>
  <c r="U154" i="20"/>
  <c r="T154" i="20"/>
  <c r="S154" i="20"/>
  <c r="R154" i="20"/>
  <c r="W153" i="20"/>
  <c r="V153" i="20"/>
  <c r="U153" i="20"/>
  <c r="T153" i="20"/>
  <c r="S153" i="20"/>
  <c r="R153" i="20"/>
  <c r="W152" i="20"/>
  <c r="V152" i="20"/>
  <c r="U152" i="20"/>
  <c r="T152" i="20"/>
  <c r="S152" i="20"/>
  <c r="R152" i="20"/>
  <c r="W151" i="20"/>
  <c r="V151" i="20"/>
  <c r="U151" i="20"/>
  <c r="T151" i="20"/>
  <c r="S151" i="20"/>
  <c r="R151" i="20"/>
  <c r="W150" i="20"/>
  <c r="V150" i="20"/>
  <c r="U150" i="20"/>
  <c r="T150" i="20"/>
  <c r="S150" i="20"/>
  <c r="R150" i="20"/>
  <c r="W149" i="20"/>
  <c r="V149" i="20"/>
  <c r="U149" i="20"/>
  <c r="T149" i="20"/>
  <c r="S149" i="20"/>
  <c r="R149" i="20"/>
  <c r="W148" i="20"/>
  <c r="V148" i="20"/>
  <c r="U148" i="20"/>
  <c r="T148" i="20"/>
  <c r="S148" i="20"/>
  <c r="R148" i="20"/>
  <c r="W147" i="20"/>
  <c r="V147" i="20"/>
  <c r="U147" i="20"/>
  <c r="T147" i="20"/>
  <c r="S147" i="20"/>
  <c r="R147" i="20"/>
  <c r="W146" i="20"/>
  <c r="V146" i="20"/>
  <c r="U146" i="20"/>
  <c r="T146" i="20"/>
  <c r="S146" i="20"/>
  <c r="R146" i="20"/>
  <c r="W145" i="20"/>
  <c r="V145" i="20"/>
  <c r="U145" i="20"/>
  <c r="T145" i="20"/>
  <c r="S145" i="20"/>
  <c r="R145" i="20"/>
  <c r="W144" i="20"/>
  <c r="V144" i="20"/>
  <c r="U144" i="20"/>
  <c r="T144" i="20"/>
  <c r="S144" i="20"/>
  <c r="R144" i="20"/>
  <c r="W143" i="20"/>
  <c r="V143" i="20"/>
  <c r="U143" i="20"/>
  <c r="T143" i="20"/>
  <c r="S143" i="20"/>
  <c r="R143" i="20"/>
  <c r="W142" i="20"/>
  <c r="V142" i="20"/>
  <c r="U142" i="20"/>
  <c r="T142" i="20"/>
  <c r="S142" i="20"/>
  <c r="R142" i="20"/>
  <c r="W141" i="20"/>
  <c r="V141" i="20"/>
  <c r="U141" i="20"/>
  <c r="T141" i="20"/>
  <c r="S141" i="20"/>
  <c r="R141" i="20"/>
  <c r="W140" i="20"/>
  <c r="V140" i="20"/>
  <c r="U140" i="20"/>
  <c r="T140" i="20"/>
  <c r="S140" i="20"/>
  <c r="R140" i="20"/>
  <c r="W139" i="20"/>
  <c r="V139" i="20"/>
  <c r="U139" i="20"/>
  <c r="T139" i="20"/>
  <c r="S139" i="20"/>
  <c r="R139" i="20"/>
  <c r="W138" i="20"/>
  <c r="V138" i="20"/>
  <c r="U138" i="20"/>
  <c r="T138" i="20"/>
  <c r="S138" i="20"/>
  <c r="R138" i="20"/>
  <c r="W137" i="20"/>
  <c r="V137" i="20"/>
  <c r="U137" i="20"/>
  <c r="T137" i="20"/>
  <c r="S137" i="20"/>
  <c r="R137" i="20"/>
  <c r="W136" i="20"/>
  <c r="V136" i="20"/>
  <c r="U136" i="20"/>
  <c r="T136" i="20"/>
  <c r="S136" i="20"/>
  <c r="R136" i="20"/>
  <c r="W135" i="20"/>
  <c r="V135" i="20"/>
  <c r="U135" i="20"/>
  <c r="T135" i="20"/>
  <c r="S135" i="20"/>
  <c r="R135" i="20"/>
  <c r="W134" i="20"/>
  <c r="V134" i="20"/>
  <c r="U134" i="20"/>
  <c r="T134" i="20"/>
  <c r="S134" i="20"/>
  <c r="R134" i="20"/>
  <c r="W133" i="20"/>
  <c r="V133" i="20"/>
  <c r="U133" i="20"/>
  <c r="T133" i="20"/>
  <c r="S133" i="20"/>
  <c r="R133" i="20"/>
  <c r="W132" i="20"/>
  <c r="V132" i="20"/>
  <c r="U132" i="20"/>
  <c r="T132" i="20"/>
  <c r="S132" i="20"/>
  <c r="R132" i="20"/>
  <c r="W131" i="20"/>
  <c r="V131" i="20"/>
  <c r="U131" i="20"/>
  <c r="T131" i="20"/>
  <c r="S131" i="20"/>
  <c r="R131" i="20"/>
  <c r="W130" i="20"/>
  <c r="V130" i="20"/>
  <c r="U130" i="20"/>
  <c r="T130" i="20"/>
  <c r="S130" i="20"/>
  <c r="R130" i="20"/>
  <c r="W129" i="20"/>
  <c r="V129" i="20"/>
  <c r="U129" i="20"/>
  <c r="T129" i="20"/>
  <c r="S129" i="20"/>
  <c r="R129" i="20"/>
  <c r="W128" i="20"/>
  <c r="V128" i="20"/>
  <c r="U128" i="20"/>
  <c r="T128" i="20"/>
  <c r="S128" i="20"/>
  <c r="R128" i="20"/>
  <c r="W127" i="20"/>
  <c r="V127" i="20"/>
  <c r="U127" i="20"/>
  <c r="T127" i="20"/>
  <c r="S127" i="20"/>
  <c r="R127" i="20"/>
  <c r="W126" i="20"/>
  <c r="V126" i="20"/>
  <c r="U126" i="20"/>
  <c r="T126" i="20"/>
  <c r="S126" i="20"/>
  <c r="R126" i="20"/>
  <c r="W125" i="20"/>
  <c r="V125" i="20"/>
  <c r="U125" i="20"/>
  <c r="T125" i="20"/>
  <c r="S125" i="20"/>
  <c r="R125" i="20"/>
  <c r="W124" i="20"/>
  <c r="V124" i="20"/>
  <c r="U124" i="20"/>
  <c r="T124" i="20"/>
  <c r="S124" i="20"/>
  <c r="R124" i="20"/>
  <c r="W123" i="20"/>
  <c r="V123" i="20"/>
  <c r="U123" i="20"/>
  <c r="T123" i="20"/>
  <c r="S123" i="20"/>
  <c r="R123" i="20"/>
  <c r="W122" i="20"/>
  <c r="V122" i="20"/>
  <c r="U122" i="20"/>
  <c r="T122" i="20"/>
  <c r="S122" i="20"/>
  <c r="R122" i="20"/>
  <c r="W121" i="20"/>
  <c r="V121" i="20"/>
  <c r="U121" i="20"/>
  <c r="T121" i="20"/>
  <c r="S121" i="20"/>
  <c r="R121" i="20"/>
  <c r="W120" i="20"/>
  <c r="V120" i="20"/>
  <c r="U120" i="20"/>
  <c r="T120" i="20"/>
  <c r="S120" i="20"/>
  <c r="R120" i="20"/>
  <c r="W119" i="20"/>
  <c r="V119" i="20"/>
  <c r="U119" i="20"/>
  <c r="T119" i="20"/>
  <c r="S119" i="20"/>
  <c r="R119" i="20"/>
  <c r="W118" i="20"/>
  <c r="V118" i="20"/>
  <c r="U118" i="20"/>
  <c r="T118" i="20"/>
  <c r="S118" i="20"/>
  <c r="R118" i="20"/>
  <c r="W117" i="20"/>
  <c r="V117" i="20"/>
  <c r="U117" i="20"/>
  <c r="T117" i="20"/>
  <c r="S117" i="20"/>
  <c r="R117" i="20"/>
  <c r="W116" i="20"/>
  <c r="V116" i="20"/>
  <c r="U116" i="20"/>
  <c r="T116" i="20"/>
  <c r="S116" i="20"/>
  <c r="R116" i="20"/>
  <c r="W115" i="20"/>
  <c r="V115" i="20"/>
  <c r="U115" i="20"/>
  <c r="T115" i="20"/>
  <c r="S115" i="20"/>
  <c r="R115" i="20"/>
  <c r="W114" i="20"/>
  <c r="V114" i="20"/>
  <c r="U114" i="20"/>
  <c r="T114" i="20"/>
  <c r="S114" i="20"/>
  <c r="R114" i="20"/>
  <c r="W113" i="20"/>
  <c r="V113" i="20"/>
  <c r="U113" i="20"/>
  <c r="T113" i="20"/>
  <c r="S113" i="20"/>
  <c r="R113" i="20"/>
  <c r="W112" i="20"/>
  <c r="V112" i="20"/>
  <c r="U112" i="20"/>
  <c r="T112" i="20"/>
  <c r="S112" i="20"/>
  <c r="R112" i="20"/>
  <c r="W111" i="20"/>
  <c r="V111" i="20"/>
  <c r="U111" i="20"/>
  <c r="T111" i="20"/>
  <c r="S111" i="20"/>
  <c r="R111" i="20"/>
  <c r="W110" i="20"/>
  <c r="V110" i="20"/>
  <c r="U110" i="20"/>
  <c r="T110" i="20"/>
  <c r="S110" i="20"/>
  <c r="R110" i="20"/>
  <c r="W109" i="20"/>
  <c r="V109" i="20"/>
  <c r="U109" i="20"/>
  <c r="T109" i="20"/>
  <c r="S109" i="20"/>
  <c r="R109" i="20"/>
  <c r="W108" i="20"/>
  <c r="V108" i="20"/>
  <c r="U108" i="20"/>
  <c r="T108" i="20"/>
  <c r="S108" i="20"/>
  <c r="R108" i="20"/>
  <c r="W107" i="20"/>
  <c r="V107" i="20"/>
  <c r="U107" i="20"/>
  <c r="T107" i="20"/>
  <c r="S107" i="20"/>
  <c r="R107" i="20"/>
  <c r="W106" i="20"/>
  <c r="V106" i="20"/>
  <c r="U106" i="20"/>
  <c r="T106" i="20"/>
  <c r="S106" i="20"/>
  <c r="R106" i="20"/>
  <c r="W105" i="20"/>
  <c r="V105" i="20"/>
  <c r="U105" i="20"/>
  <c r="T105" i="20"/>
  <c r="S105" i="20"/>
  <c r="R105" i="20"/>
  <c r="W104" i="20"/>
  <c r="V104" i="20"/>
  <c r="U104" i="20"/>
  <c r="T104" i="20"/>
  <c r="S104" i="20"/>
  <c r="R104" i="20"/>
  <c r="W103" i="20"/>
  <c r="V103" i="20"/>
  <c r="U103" i="20"/>
  <c r="T103" i="20"/>
  <c r="S103" i="20"/>
  <c r="R103" i="20"/>
  <c r="W102" i="20"/>
  <c r="V102" i="20"/>
  <c r="U102" i="20"/>
  <c r="T102" i="20"/>
  <c r="S102" i="20"/>
  <c r="R102" i="20"/>
  <c r="W101" i="20"/>
  <c r="V101" i="20"/>
  <c r="U101" i="20"/>
  <c r="T101" i="20"/>
  <c r="S101" i="20"/>
  <c r="R101" i="20"/>
  <c r="W100" i="20"/>
  <c r="V100" i="20"/>
  <c r="U100" i="20"/>
  <c r="T100" i="20"/>
  <c r="S100" i="20"/>
  <c r="R100" i="20"/>
  <c r="W99" i="20"/>
  <c r="V99" i="20"/>
  <c r="U99" i="20"/>
  <c r="T99" i="20"/>
  <c r="S99" i="20"/>
  <c r="R99" i="20"/>
  <c r="W98" i="20"/>
  <c r="V98" i="20"/>
  <c r="U98" i="20"/>
  <c r="T98" i="20"/>
  <c r="S98" i="20"/>
  <c r="R98" i="20"/>
  <c r="W97" i="20"/>
  <c r="V97" i="20"/>
  <c r="U97" i="20"/>
  <c r="T97" i="20"/>
  <c r="S97" i="20"/>
  <c r="R97" i="20"/>
  <c r="W96" i="20"/>
  <c r="V96" i="20"/>
  <c r="U96" i="20"/>
  <c r="T96" i="20"/>
  <c r="S96" i="20"/>
  <c r="R96" i="20"/>
  <c r="W95" i="20"/>
  <c r="V95" i="20"/>
  <c r="U95" i="20"/>
  <c r="T95" i="20"/>
  <c r="S95" i="20"/>
  <c r="R95" i="20"/>
  <c r="W94" i="20"/>
  <c r="V94" i="20"/>
  <c r="U94" i="20"/>
  <c r="T94" i="20"/>
  <c r="S94" i="20"/>
  <c r="R94" i="20"/>
  <c r="W93" i="20"/>
  <c r="V93" i="20"/>
  <c r="U93" i="20"/>
  <c r="T93" i="20"/>
  <c r="S93" i="20"/>
  <c r="R93" i="20"/>
  <c r="W92" i="20"/>
  <c r="V92" i="20"/>
  <c r="U92" i="20"/>
  <c r="T92" i="20"/>
  <c r="S92" i="20"/>
  <c r="R92" i="20"/>
  <c r="W91" i="20"/>
  <c r="V91" i="20"/>
  <c r="U91" i="20"/>
  <c r="T91" i="20"/>
  <c r="S91" i="20"/>
  <c r="R91" i="20"/>
  <c r="W90" i="20"/>
  <c r="V90" i="20"/>
  <c r="U90" i="20"/>
  <c r="T90" i="20"/>
  <c r="S90" i="20"/>
  <c r="R90" i="20"/>
  <c r="W89" i="20"/>
  <c r="V89" i="20"/>
  <c r="U89" i="20"/>
  <c r="T89" i="20"/>
  <c r="S89" i="20"/>
  <c r="R89" i="20"/>
  <c r="W88" i="20"/>
  <c r="V88" i="20"/>
  <c r="U88" i="20"/>
  <c r="T88" i="20"/>
  <c r="S88" i="20"/>
  <c r="R88" i="20"/>
  <c r="W87" i="20"/>
  <c r="V87" i="20"/>
  <c r="U87" i="20"/>
  <c r="T87" i="20"/>
  <c r="S87" i="20"/>
  <c r="R87" i="20"/>
  <c r="W86" i="20"/>
  <c r="V86" i="20"/>
  <c r="U86" i="20"/>
  <c r="T86" i="20"/>
  <c r="S86" i="20"/>
  <c r="R86" i="20"/>
  <c r="W85" i="20"/>
  <c r="V85" i="20"/>
  <c r="U85" i="20"/>
  <c r="T85" i="20"/>
  <c r="S85" i="20"/>
  <c r="R85" i="20"/>
  <c r="W84" i="20"/>
  <c r="V84" i="20"/>
  <c r="U84" i="20"/>
  <c r="T84" i="20"/>
  <c r="S84" i="20"/>
  <c r="R84" i="20"/>
  <c r="W83" i="20"/>
  <c r="V83" i="20"/>
  <c r="U83" i="20"/>
  <c r="T83" i="20"/>
  <c r="S83" i="20"/>
  <c r="R83" i="20"/>
  <c r="W82" i="20"/>
  <c r="V82" i="20"/>
  <c r="U82" i="20"/>
  <c r="T82" i="20"/>
  <c r="S82" i="20"/>
  <c r="R82" i="20"/>
  <c r="W81" i="20"/>
  <c r="V81" i="20"/>
  <c r="U81" i="20"/>
  <c r="T81" i="20"/>
  <c r="S81" i="20"/>
  <c r="R81" i="20"/>
  <c r="W80" i="20"/>
  <c r="V80" i="20"/>
  <c r="U80" i="20"/>
  <c r="T80" i="20"/>
  <c r="S80" i="20"/>
  <c r="R80" i="20"/>
  <c r="W79" i="20"/>
  <c r="V79" i="20"/>
  <c r="U79" i="20"/>
  <c r="T79" i="20"/>
  <c r="S79" i="20"/>
  <c r="R79" i="20"/>
  <c r="W78" i="20"/>
  <c r="V78" i="20"/>
  <c r="U78" i="20"/>
  <c r="T78" i="20"/>
  <c r="S78" i="20"/>
  <c r="R78" i="20"/>
  <c r="W77" i="20"/>
  <c r="V77" i="20"/>
  <c r="U77" i="20"/>
  <c r="T77" i="20"/>
  <c r="S77" i="20"/>
  <c r="R77" i="20"/>
  <c r="W76" i="20"/>
  <c r="V76" i="20"/>
  <c r="U76" i="20"/>
  <c r="T76" i="20"/>
  <c r="S76" i="20"/>
  <c r="R76" i="20"/>
  <c r="W75" i="20"/>
  <c r="V75" i="20"/>
  <c r="U75" i="20"/>
  <c r="T75" i="20"/>
  <c r="S75" i="20"/>
  <c r="R75" i="20"/>
  <c r="W74" i="20"/>
  <c r="V74" i="20"/>
  <c r="U74" i="20"/>
  <c r="T74" i="20"/>
  <c r="S74" i="20"/>
  <c r="R74" i="20"/>
  <c r="W73" i="20"/>
  <c r="V73" i="20"/>
  <c r="U73" i="20"/>
  <c r="T73" i="20"/>
  <c r="S73" i="20"/>
  <c r="R73" i="20"/>
  <c r="W72" i="20"/>
  <c r="V72" i="20"/>
  <c r="U72" i="20"/>
  <c r="T72" i="20"/>
  <c r="S72" i="20"/>
  <c r="R72" i="20"/>
  <c r="W71" i="20"/>
  <c r="V71" i="20"/>
  <c r="U71" i="20"/>
  <c r="T71" i="20"/>
  <c r="S71" i="20"/>
  <c r="R71" i="20"/>
  <c r="W70" i="20"/>
  <c r="V70" i="20"/>
  <c r="U70" i="20"/>
  <c r="T70" i="20"/>
  <c r="S70" i="20"/>
  <c r="R70" i="20"/>
  <c r="W69" i="20"/>
  <c r="V69" i="20"/>
  <c r="U69" i="20"/>
  <c r="T69" i="20"/>
  <c r="S69" i="20"/>
  <c r="R69" i="20"/>
  <c r="P69" i="20"/>
  <c r="W68" i="20"/>
  <c r="V68" i="20"/>
  <c r="U68" i="20"/>
  <c r="T68" i="20"/>
  <c r="S68" i="20"/>
  <c r="R68" i="20"/>
  <c r="P68" i="20"/>
  <c r="W67" i="20"/>
  <c r="V67" i="20"/>
  <c r="U67" i="20"/>
  <c r="T67" i="20"/>
  <c r="S67" i="20"/>
  <c r="R67" i="20"/>
  <c r="Q67" i="20"/>
  <c r="W66" i="20"/>
  <c r="V66" i="20"/>
  <c r="U66" i="20"/>
  <c r="T66" i="20"/>
  <c r="S66" i="20"/>
  <c r="R66" i="20"/>
  <c r="P66" i="20"/>
  <c r="W65" i="20"/>
  <c r="V65" i="20"/>
  <c r="U65" i="20"/>
  <c r="T65" i="20"/>
  <c r="S65" i="20"/>
  <c r="R65" i="20"/>
  <c r="Q65" i="20"/>
  <c r="P65" i="20"/>
  <c r="O65" i="20"/>
  <c r="N65" i="20"/>
  <c r="M67" i="20"/>
  <c r="M68" i="20"/>
  <c r="M69" i="20"/>
  <c r="M70" i="20"/>
  <c r="M71" i="20"/>
  <c r="M72" i="20"/>
  <c r="M73" i="20"/>
  <c r="M74" i="20"/>
  <c r="M75" i="20"/>
  <c r="M76" i="20"/>
  <c r="M77" i="20"/>
  <c r="M78" i="20"/>
  <c r="M79" i="20"/>
  <c r="M80" i="20"/>
  <c r="M81" i="20"/>
  <c r="M82" i="20"/>
  <c r="M83" i="20"/>
  <c r="M84" i="20"/>
  <c r="M85" i="20"/>
  <c r="M86" i="20"/>
  <c r="M87" i="20"/>
  <c r="M88" i="20"/>
  <c r="M89" i="20"/>
  <c r="M90" i="20"/>
  <c r="M91" i="20"/>
  <c r="M92" i="20"/>
  <c r="M93" i="20"/>
  <c r="M94" i="20"/>
  <c r="M95" i="20"/>
  <c r="M96" i="20"/>
  <c r="M97" i="20"/>
  <c r="M98" i="20"/>
  <c r="M99" i="20"/>
  <c r="M100" i="20"/>
  <c r="M101" i="20"/>
  <c r="M102" i="20"/>
  <c r="M103" i="20"/>
  <c r="M104" i="20"/>
  <c r="M105" i="20"/>
  <c r="M106" i="20"/>
  <c r="M107" i="20"/>
  <c r="M108" i="20"/>
  <c r="M109" i="20"/>
  <c r="M110" i="20"/>
  <c r="M111" i="20"/>
  <c r="M112" i="20"/>
  <c r="M113" i="20"/>
  <c r="M114" i="20"/>
  <c r="M115" i="20"/>
  <c r="M116" i="20"/>
  <c r="M117" i="20"/>
  <c r="M118" i="20"/>
  <c r="M119" i="20"/>
  <c r="M120" i="20"/>
  <c r="M121" i="20"/>
  <c r="M122" i="20"/>
  <c r="M123" i="20"/>
  <c r="M124" i="20"/>
  <c r="M125" i="20"/>
  <c r="M126" i="20"/>
  <c r="M127" i="20"/>
  <c r="M128" i="20"/>
  <c r="M129" i="20"/>
  <c r="M130" i="20"/>
  <c r="M131" i="20"/>
  <c r="M132" i="20"/>
  <c r="M133" i="20"/>
  <c r="M134" i="20"/>
  <c r="M135" i="20"/>
  <c r="M136" i="20"/>
  <c r="M137" i="20"/>
  <c r="M138" i="20"/>
  <c r="M139" i="20"/>
  <c r="M140" i="20"/>
  <c r="M141" i="20"/>
  <c r="M142" i="20"/>
  <c r="M143" i="20"/>
  <c r="M144" i="20"/>
  <c r="M145" i="20"/>
  <c r="M146" i="20"/>
  <c r="M147" i="20"/>
  <c r="M148" i="20"/>
  <c r="M149" i="20"/>
  <c r="M150" i="20"/>
  <c r="M151" i="20"/>
  <c r="M152" i="20"/>
  <c r="M153" i="20"/>
  <c r="M154" i="20"/>
  <c r="M155" i="20"/>
  <c r="M156" i="20"/>
  <c r="M157" i="20"/>
  <c r="M158" i="20"/>
  <c r="M159" i="20"/>
  <c r="M160" i="20"/>
  <c r="M161" i="20"/>
  <c r="M162" i="20"/>
  <c r="M163" i="20"/>
  <c r="M164" i="20"/>
  <c r="M165" i="20"/>
  <c r="M166" i="20"/>
  <c r="M167" i="20"/>
  <c r="M168" i="20"/>
  <c r="M169" i="20"/>
  <c r="M170" i="20"/>
  <c r="M171" i="20"/>
  <c r="M172" i="20"/>
  <c r="M173" i="20"/>
  <c r="M174" i="20"/>
  <c r="M175" i="20"/>
  <c r="M176" i="20"/>
  <c r="M177" i="20"/>
  <c r="M178" i="20"/>
  <c r="M179" i="20"/>
  <c r="M180" i="20"/>
  <c r="M181" i="20"/>
  <c r="M182" i="20"/>
  <c r="M183" i="20"/>
  <c r="M184" i="20"/>
  <c r="M185" i="20"/>
  <c r="M186" i="20"/>
  <c r="M187" i="20"/>
  <c r="M188" i="20"/>
  <c r="M189" i="20"/>
  <c r="M190" i="20"/>
  <c r="M191" i="20"/>
  <c r="M192" i="20"/>
  <c r="M193" i="20"/>
  <c r="M194" i="20"/>
  <c r="M195" i="20"/>
  <c r="M196" i="20"/>
  <c r="M197" i="20"/>
  <c r="M198" i="20"/>
  <c r="M199" i="20"/>
  <c r="M200" i="20"/>
  <c r="M201" i="20"/>
  <c r="M202" i="20"/>
  <c r="M203" i="20"/>
  <c r="M204" i="20"/>
  <c r="M205" i="20"/>
  <c r="M206" i="20"/>
  <c r="M207" i="20"/>
  <c r="M208" i="20"/>
  <c r="M209" i="20"/>
  <c r="M210" i="20"/>
  <c r="M211" i="20"/>
  <c r="M212" i="20"/>
  <c r="M213" i="20"/>
  <c r="M214" i="20"/>
  <c r="M215" i="20"/>
  <c r="M216" i="20"/>
  <c r="M217" i="20"/>
  <c r="M218" i="20"/>
  <c r="M219" i="20"/>
  <c r="M220" i="20"/>
  <c r="M221" i="20"/>
  <c r="M222" i="20"/>
  <c r="M223" i="20"/>
  <c r="M224" i="20"/>
  <c r="M225" i="20"/>
  <c r="M226" i="20"/>
  <c r="M227" i="20"/>
  <c r="M228" i="20"/>
  <c r="M229" i="20"/>
  <c r="M230" i="20"/>
  <c r="M231" i="20"/>
  <c r="M232" i="20"/>
  <c r="M233" i="20"/>
  <c r="M234" i="20"/>
  <c r="M235" i="20"/>
  <c r="M236" i="20"/>
  <c r="M237" i="20"/>
  <c r="M238" i="20"/>
  <c r="M239" i="20"/>
  <c r="M240" i="20"/>
  <c r="M241" i="20"/>
  <c r="M242" i="20"/>
  <c r="M243" i="20"/>
  <c r="M244" i="20"/>
  <c r="M245" i="20"/>
  <c r="M246" i="20"/>
  <c r="M247" i="20"/>
  <c r="M248" i="20"/>
  <c r="M249" i="20"/>
  <c r="M250" i="20"/>
  <c r="M251" i="20"/>
  <c r="M252" i="20"/>
  <c r="M253" i="20"/>
  <c r="M254" i="20"/>
  <c r="M255" i="20"/>
  <c r="M256" i="20"/>
  <c r="M257" i="20"/>
  <c r="M258" i="20"/>
  <c r="M259" i="20"/>
  <c r="M260" i="20"/>
  <c r="M261" i="20"/>
  <c r="M262" i="20"/>
  <c r="M263" i="20"/>
  <c r="M264" i="20"/>
  <c r="M265" i="20"/>
  <c r="M266" i="20"/>
  <c r="M267" i="20"/>
  <c r="M268" i="20"/>
  <c r="M269" i="20"/>
  <c r="M270" i="20"/>
  <c r="M271" i="20"/>
  <c r="M272" i="20"/>
  <c r="M273" i="20"/>
  <c r="M274" i="20"/>
  <c r="M275" i="20"/>
  <c r="M276" i="20"/>
  <c r="M277" i="20"/>
  <c r="M278" i="20"/>
  <c r="M279" i="20"/>
  <c r="M280" i="20"/>
  <c r="M281" i="20"/>
  <c r="M282" i="20"/>
  <c r="M283" i="20"/>
  <c r="M284" i="20"/>
  <c r="M285" i="20"/>
  <c r="M286" i="20"/>
  <c r="M287" i="20"/>
  <c r="M288" i="20"/>
  <c r="M289" i="20"/>
  <c r="M290" i="20"/>
  <c r="M291" i="20"/>
  <c r="M292" i="20"/>
  <c r="M293" i="20"/>
  <c r="M294" i="20"/>
  <c r="M295" i="20"/>
  <c r="M296" i="20"/>
  <c r="M297" i="20"/>
  <c r="M298" i="20"/>
  <c r="M299" i="20"/>
  <c r="M300" i="20"/>
  <c r="M301" i="20"/>
  <c r="M302" i="20"/>
  <c r="M303" i="20"/>
  <c r="M304" i="20"/>
  <c r="M305" i="20"/>
  <c r="M306" i="20"/>
  <c r="M307" i="20"/>
  <c r="M308" i="20"/>
  <c r="M309" i="20"/>
  <c r="M310" i="20"/>
  <c r="M311" i="20"/>
  <c r="M312" i="20"/>
  <c r="M313" i="20"/>
  <c r="M314" i="20"/>
  <c r="M315" i="20"/>
  <c r="M316" i="20"/>
  <c r="M66" i="20"/>
  <c r="AA267" i="21"/>
  <c r="AA266" i="21"/>
  <c r="AA265" i="21"/>
  <c r="AA264" i="21"/>
  <c r="AA263" i="21"/>
  <c r="AA262" i="21"/>
  <c r="AA261" i="21"/>
  <c r="AA260" i="21"/>
  <c r="AA259" i="21"/>
  <c r="AA258" i="21"/>
  <c r="AA257" i="21"/>
  <c r="AA256" i="21"/>
  <c r="AA255" i="21"/>
  <c r="AA254" i="21"/>
  <c r="AA253" i="21"/>
  <c r="AA252" i="21"/>
  <c r="AA251" i="21"/>
  <c r="AA250" i="21"/>
  <c r="AA249" i="21"/>
  <c r="AA248" i="21"/>
  <c r="AA247" i="21"/>
  <c r="AA246" i="21"/>
  <c r="AA245" i="21"/>
  <c r="AA244" i="21"/>
  <c r="AA243" i="21"/>
  <c r="AA242" i="21"/>
  <c r="AA241" i="21"/>
  <c r="AA240" i="21"/>
  <c r="AA239" i="21"/>
  <c r="AA238" i="21"/>
  <c r="AA237" i="21"/>
  <c r="AA236" i="21"/>
  <c r="AA235" i="21"/>
  <c r="AA234" i="21"/>
  <c r="AA233" i="21"/>
  <c r="AA232" i="21"/>
  <c r="AA231" i="21"/>
  <c r="AA230" i="21"/>
  <c r="AA229" i="21"/>
  <c r="AA228" i="21"/>
  <c r="AA227" i="21"/>
  <c r="AA226" i="21"/>
  <c r="AA225" i="21"/>
  <c r="AA224" i="21"/>
  <c r="AA223" i="21"/>
  <c r="AA222" i="21"/>
  <c r="AA221" i="21"/>
  <c r="AA220" i="21"/>
  <c r="AA219" i="21"/>
  <c r="AA218" i="21"/>
  <c r="AA217" i="21"/>
  <c r="AA216" i="21"/>
  <c r="AA215" i="21"/>
  <c r="AA214" i="21"/>
  <c r="AA213" i="21"/>
  <c r="AA212" i="21"/>
  <c r="AA211" i="21"/>
  <c r="AA210" i="21"/>
  <c r="AA209" i="21"/>
  <c r="AA208" i="21"/>
  <c r="AA207" i="21"/>
  <c r="AA206" i="21"/>
  <c r="AA205" i="21"/>
  <c r="AA204" i="21"/>
  <c r="AA203" i="21"/>
  <c r="AA202" i="21"/>
  <c r="AA201" i="21"/>
  <c r="AA200" i="21"/>
  <c r="AA199" i="21"/>
  <c r="AA198" i="21"/>
  <c r="AA197" i="21"/>
  <c r="AA196" i="21"/>
  <c r="AA195" i="21"/>
  <c r="AA194" i="21"/>
  <c r="AA193" i="21"/>
  <c r="AA192" i="21"/>
  <c r="AA191" i="21"/>
  <c r="AA190" i="21"/>
  <c r="AA189" i="21"/>
  <c r="AA188" i="21"/>
  <c r="AA187" i="21"/>
  <c r="AA186" i="21"/>
  <c r="AA185" i="21"/>
  <c r="AA184" i="21"/>
  <c r="AA183" i="21"/>
  <c r="AA182" i="21"/>
  <c r="AA181" i="21"/>
  <c r="AA180" i="21"/>
  <c r="AA179" i="21"/>
  <c r="AA178" i="21"/>
  <c r="AA177" i="21"/>
  <c r="AA176" i="21"/>
  <c r="AA175" i="21"/>
  <c r="AA174" i="21"/>
  <c r="AA173" i="21"/>
  <c r="AA172" i="21"/>
  <c r="AA171" i="21"/>
  <c r="AA170" i="21"/>
  <c r="AA169" i="21"/>
  <c r="AA168" i="21"/>
  <c r="AA167" i="21"/>
  <c r="AA166" i="21"/>
  <c r="AA165" i="21"/>
  <c r="AA164" i="21"/>
  <c r="AA163" i="21"/>
  <c r="AA162" i="21"/>
  <c r="AA161" i="21"/>
  <c r="AA160" i="21"/>
  <c r="AA159" i="21"/>
  <c r="AA158" i="21"/>
  <c r="AA157" i="21"/>
  <c r="AA156" i="21"/>
  <c r="AA155" i="21"/>
  <c r="AA154" i="21"/>
  <c r="AA153" i="21"/>
  <c r="AA152" i="21"/>
  <c r="AA151" i="21"/>
  <c r="AA150" i="21"/>
  <c r="AA149" i="21"/>
  <c r="AA148" i="21"/>
  <c r="AA147" i="21"/>
  <c r="AA146" i="21"/>
  <c r="AA145" i="21"/>
  <c r="AA144" i="21"/>
  <c r="AA143" i="21"/>
  <c r="AA142" i="21"/>
  <c r="AA141" i="21"/>
  <c r="AA140" i="21"/>
  <c r="AA139" i="21"/>
  <c r="AA138" i="21"/>
  <c r="AA137" i="21"/>
  <c r="AA136" i="21"/>
  <c r="AA135" i="21"/>
  <c r="AA134" i="21"/>
  <c r="AA133" i="21"/>
  <c r="AA132" i="21"/>
  <c r="AA131" i="21"/>
  <c r="AA130" i="21"/>
  <c r="AA129" i="21"/>
  <c r="AA128" i="21"/>
  <c r="AA127" i="21"/>
  <c r="AA126" i="21"/>
  <c r="AA125" i="21"/>
  <c r="AA124" i="21"/>
  <c r="AA123" i="21"/>
  <c r="AA122" i="21"/>
  <c r="AA121" i="21"/>
  <c r="AA120" i="21"/>
  <c r="AA119" i="21"/>
  <c r="AA118" i="21"/>
  <c r="AA117" i="21"/>
  <c r="AA116" i="21"/>
  <c r="AA115" i="21"/>
  <c r="AA114" i="21"/>
  <c r="AA113" i="21"/>
  <c r="AA112" i="21"/>
  <c r="AA111" i="21"/>
  <c r="AA110" i="21"/>
  <c r="AA109" i="21"/>
  <c r="AA108" i="21"/>
  <c r="AA107" i="21"/>
  <c r="AA106" i="21"/>
  <c r="AA105" i="21"/>
  <c r="AA104" i="21"/>
  <c r="AA103" i="21"/>
  <c r="AA102" i="21"/>
  <c r="AA101" i="21"/>
  <c r="AA100" i="21"/>
  <c r="AA99" i="21"/>
  <c r="AA98" i="21"/>
  <c r="AA97" i="21"/>
  <c r="AA96" i="21"/>
  <c r="AA95" i="21"/>
  <c r="AA94" i="21"/>
  <c r="AA93" i="21"/>
  <c r="AA92" i="21"/>
  <c r="AA91" i="21"/>
  <c r="AA90" i="21"/>
  <c r="AA89" i="21"/>
  <c r="AA88" i="21"/>
  <c r="AA87" i="21"/>
  <c r="AA86" i="21"/>
  <c r="AA85" i="21"/>
  <c r="AA84" i="21"/>
  <c r="AA83" i="21"/>
  <c r="AA82" i="21"/>
  <c r="AA81" i="21"/>
  <c r="AA80" i="21"/>
  <c r="AA79" i="21"/>
  <c r="AA78" i="21"/>
  <c r="AA77" i="21"/>
  <c r="AA76" i="21"/>
  <c r="AA75" i="21"/>
  <c r="AA74" i="21"/>
  <c r="AA73" i="21"/>
  <c r="AA72" i="21"/>
  <c r="AA71" i="21"/>
  <c r="AA70" i="21"/>
  <c r="AA69" i="21"/>
  <c r="AA68" i="21"/>
  <c r="AA67" i="21"/>
  <c r="AA66" i="21"/>
  <c r="AA65" i="21"/>
  <c r="AA64" i="21"/>
  <c r="AA63" i="21"/>
  <c r="AA62" i="21"/>
  <c r="AA61" i="21"/>
  <c r="AA60" i="21"/>
  <c r="AA59" i="21"/>
  <c r="AA58" i="21"/>
  <c r="AA57" i="21"/>
  <c r="AA56" i="21"/>
  <c r="AA55" i="21"/>
  <c r="AA54" i="21"/>
  <c r="AA53" i="21"/>
  <c r="AA52" i="21"/>
  <c r="AA51" i="21"/>
  <c r="AA50" i="21"/>
  <c r="AA49" i="21"/>
  <c r="AA48" i="21"/>
  <c r="AA47" i="21"/>
  <c r="AA46" i="21"/>
  <c r="AA45" i="21"/>
  <c r="AA44" i="21"/>
  <c r="AA43" i="21"/>
  <c r="AA42" i="21"/>
  <c r="AA41" i="21"/>
  <c r="AA40" i="21"/>
  <c r="AA39" i="21"/>
  <c r="AA38" i="21"/>
  <c r="AA37" i="21"/>
  <c r="AA36" i="21"/>
  <c r="AA35" i="21"/>
  <c r="AA34" i="21"/>
  <c r="AA33" i="21"/>
  <c r="AA32" i="21"/>
  <c r="AA31" i="21"/>
  <c r="AA30" i="21"/>
  <c r="AA29" i="21"/>
  <c r="AA28" i="21"/>
  <c r="AA27" i="21"/>
  <c r="AA26" i="21"/>
  <c r="AA25" i="21"/>
  <c r="AA24" i="21"/>
  <c r="AA23" i="21"/>
  <c r="AA22" i="21"/>
  <c r="AA21" i="21"/>
  <c r="AA20" i="21"/>
  <c r="Z20" i="21"/>
  <c r="AJ69" i="20" s="1"/>
  <c r="Y20" i="21"/>
  <c r="AI69" i="20" s="1"/>
  <c r="X20" i="21"/>
  <c r="AH69" i="20" s="1"/>
  <c r="W20" i="21"/>
  <c r="V20" i="21"/>
  <c r="AF69" i="20" s="1"/>
  <c r="U20" i="21"/>
  <c r="AE69" i="20" s="1"/>
  <c r="T20" i="21"/>
  <c r="AD69" i="20" s="1"/>
  <c r="S20" i="21"/>
  <c r="AC69" i="20" s="1"/>
  <c r="AA19" i="21"/>
  <c r="Z19" i="21"/>
  <c r="AJ68" i="20" s="1"/>
  <c r="Y19" i="21"/>
  <c r="AI68" i="20" s="1"/>
  <c r="X19" i="21"/>
  <c r="AH68" i="20" s="1"/>
  <c r="W19" i="21"/>
  <c r="AG68" i="20" s="1"/>
  <c r="V19" i="21"/>
  <c r="AF68" i="20" s="1"/>
  <c r="U19" i="21"/>
  <c r="AE68" i="20" s="1"/>
  <c r="T19" i="21"/>
  <c r="AD68" i="20" s="1"/>
  <c r="S19" i="21"/>
  <c r="AC68" i="20" s="1"/>
  <c r="AA18" i="21"/>
  <c r="Z18" i="21"/>
  <c r="AJ67" i="20" s="1"/>
  <c r="Y18" i="21"/>
  <c r="AI67" i="20" s="1"/>
  <c r="X18" i="21"/>
  <c r="AH67" i="20" s="1"/>
  <c r="W18" i="21"/>
  <c r="AG67" i="20" s="1"/>
  <c r="V18" i="21"/>
  <c r="AF67" i="20" s="1"/>
  <c r="U18" i="21"/>
  <c r="T18" i="21"/>
  <c r="S18" i="21"/>
  <c r="AA17" i="21"/>
  <c r="Z17" i="21"/>
  <c r="AJ66" i="20" s="1"/>
  <c r="Y17" i="21"/>
  <c r="AI66" i="20" s="1"/>
  <c r="X17" i="21"/>
  <c r="AH66" i="20" s="1"/>
  <c r="W17" i="21"/>
  <c r="V17" i="21"/>
  <c r="U17" i="21"/>
  <c r="T17" i="21"/>
  <c r="AD66" i="20" s="1"/>
  <c r="S17" i="21"/>
  <c r="AC66" i="20" s="1"/>
  <c r="R20" i="21"/>
  <c r="AB69" i="20" s="1"/>
  <c r="R19" i="21"/>
  <c r="R18" i="21"/>
  <c r="AB67" i="20" s="1"/>
  <c r="R17" i="21"/>
  <c r="AB66" i="20" s="1"/>
  <c r="N11" i="21"/>
  <c r="F12" i="21"/>
  <c r="G12" i="21" s="1"/>
  <c r="H12" i="21" s="1"/>
  <c r="I12" i="21" s="1"/>
  <c r="J12" i="21" s="1"/>
  <c r="K12" i="21" s="1"/>
  <c r="L12" i="21" s="1"/>
  <c r="M12" i="21" s="1"/>
  <c r="N12" i="21" s="1"/>
  <c r="F11" i="21"/>
  <c r="G11" i="21" s="1"/>
  <c r="H11" i="21" s="1"/>
  <c r="I11" i="21" s="1"/>
  <c r="J11" i="21" s="1"/>
  <c r="K11" i="21" s="1"/>
  <c r="L11" i="21" s="1"/>
  <c r="M11" i="21" s="1"/>
  <c r="F10" i="21"/>
  <c r="G10" i="21" s="1"/>
  <c r="H10" i="21" s="1"/>
  <c r="I10" i="21" s="1"/>
  <c r="J10" i="21" s="1"/>
  <c r="K10" i="21" s="1"/>
  <c r="L10" i="21" s="1"/>
  <c r="M10" i="21" s="1"/>
  <c r="N10" i="21" s="1"/>
  <c r="F4" i="21"/>
  <c r="G4" i="21" s="1"/>
  <c r="H4" i="21" s="1"/>
  <c r="I4" i="21" s="1"/>
  <c r="J4" i="21" s="1"/>
  <c r="K4" i="21" s="1"/>
  <c r="L4" i="21" s="1"/>
  <c r="M4" i="21" s="1"/>
  <c r="N4" i="21" s="1"/>
  <c r="F5" i="21"/>
  <c r="G5" i="21" s="1"/>
  <c r="H5" i="21" s="1"/>
  <c r="I5" i="21" s="1"/>
  <c r="J5" i="21" s="1"/>
  <c r="K5" i="21" s="1"/>
  <c r="L5" i="21" s="1"/>
  <c r="M5" i="21" s="1"/>
  <c r="N5" i="21" s="1"/>
  <c r="F3" i="21"/>
  <c r="G3" i="21" s="1"/>
  <c r="H3" i="21" s="1"/>
  <c r="I3" i="21" s="1"/>
  <c r="J3" i="21" s="1"/>
  <c r="K3" i="21" s="1"/>
  <c r="L3" i="21" s="1"/>
  <c r="M3" i="21" s="1"/>
  <c r="N3" i="21" s="1"/>
  <c r="B18" i="21"/>
  <c r="Q17" i="21"/>
  <c r="AA66" i="20" s="1"/>
  <c r="D9" i="21"/>
  <c r="D8" i="21"/>
  <c r="D7" i="21"/>
  <c r="D6" i="21"/>
  <c r="E30" i="17"/>
  <c r="E31" i="17"/>
  <c r="E32" i="17"/>
  <c r="E29" i="17"/>
  <c r="E30" i="18"/>
  <c r="E31" i="18"/>
  <c r="E32" i="18"/>
  <c r="E29" i="18"/>
  <c r="V191" i="18"/>
  <c r="U191" i="18"/>
  <c r="V190" i="18"/>
  <c r="U190" i="18"/>
  <c r="V189" i="18"/>
  <c r="U189" i="18"/>
  <c r="V188" i="18"/>
  <c r="U188" i="18"/>
  <c r="V187" i="18"/>
  <c r="U187" i="18"/>
  <c r="V186" i="18"/>
  <c r="U186" i="18"/>
  <c r="V185" i="18"/>
  <c r="U185" i="18"/>
  <c r="V184" i="18"/>
  <c r="U184" i="18"/>
  <c r="V183" i="18"/>
  <c r="U183" i="18"/>
  <c r="V182" i="18"/>
  <c r="U182" i="18"/>
  <c r="V181" i="18"/>
  <c r="U181" i="18"/>
  <c r="V180" i="18"/>
  <c r="U180" i="18"/>
  <c r="V179" i="18"/>
  <c r="U179" i="18"/>
  <c r="V178" i="18"/>
  <c r="U178" i="18"/>
  <c r="V177" i="18"/>
  <c r="U177" i="18"/>
  <c r="V176" i="18"/>
  <c r="U176" i="18"/>
  <c r="V175" i="18"/>
  <c r="U175" i="18"/>
  <c r="V174" i="18"/>
  <c r="U174" i="18"/>
  <c r="V173" i="18"/>
  <c r="U173" i="18"/>
  <c r="V172" i="18"/>
  <c r="U172" i="18"/>
  <c r="V171" i="18"/>
  <c r="U171" i="18"/>
  <c r="V170" i="18"/>
  <c r="U170" i="18"/>
  <c r="V169" i="18"/>
  <c r="U169" i="18"/>
  <c r="V168" i="18"/>
  <c r="U168" i="18"/>
  <c r="V167" i="18"/>
  <c r="U167" i="18"/>
  <c r="V166" i="18"/>
  <c r="U166" i="18"/>
  <c r="V165" i="18"/>
  <c r="U165" i="18"/>
  <c r="V164" i="18"/>
  <c r="U164" i="18"/>
  <c r="V163" i="18"/>
  <c r="U163" i="18"/>
  <c r="V162" i="18"/>
  <c r="U162" i="18"/>
  <c r="V161" i="18"/>
  <c r="U161" i="18"/>
  <c r="V160" i="18"/>
  <c r="U160" i="18"/>
  <c r="V159" i="18"/>
  <c r="U159" i="18"/>
  <c r="V158" i="18"/>
  <c r="U158" i="18"/>
  <c r="V157" i="18"/>
  <c r="U157" i="18"/>
  <c r="V156" i="18"/>
  <c r="U156" i="18"/>
  <c r="V155" i="18"/>
  <c r="U155" i="18"/>
  <c r="V154" i="18"/>
  <c r="U154" i="18"/>
  <c r="V153" i="18"/>
  <c r="U153" i="18"/>
  <c r="V152" i="18"/>
  <c r="U152" i="18"/>
  <c r="V151" i="18"/>
  <c r="U151" i="18"/>
  <c r="V150" i="18"/>
  <c r="U150" i="18"/>
  <c r="V149" i="18"/>
  <c r="U149" i="18"/>
  <c r="V148" i="18"/>
  <c r="U148" i="18"/>
  <c r="V147" i="18"/>
  <c r="U147" i="18"/>
  <c r="V146" i="18"/>
  <c r="U146" i="18"/>
  <c r="V145" i="18"/>
  <c r="U145" i="18"/>
  <c r="V144" i="18"/>
  <c r="U144" i="18"/>
  <c r="V143" i="18"/>
  <c r="U143" i="18"/>
  <c r="V142" i="18"/>
  <c r="U142" i="18"/>
  <c r="V141" i="18"/>
  <c r="U141" i="18"/>
  <c r="V140" i="18"/>
  <c r="U140" i="18"/>
  <c r="V139" i="18"/>
  <c r="U139" i="18"/>
  <c r="V138" i="18"/>
  <c r="U138" i="18"/>
  <c r="V137" i="18"/>
  <c r="U137" i="18"/>
  <c r="V136" i="18"/>
  <c r="U136" i="18"/>
  <c r="V135" i="18"/>
  <c r="U135" i="18"/>
  <c r="V134" i="18"/>
  <c r="U134" i="18"/>
  <c r="V133" i="18"/>
  <c r="U133" i="18"/>
  <c r="V132" i="18"/>
  <c r="U132" i="18"/>
  <c r="V131" i="18"/>
  <c r="U131" i="18"/>
  <c r="V130" i="18"/>
  <c r="U130" i="18"/>
  <c r="V129" i="18"/>
  <c r="U129" i="18"/>
  <c r="V128" i="18"/>
  <c r="U128" i="18"/>
  <c r="V127" i="18"/>
  <c r="U127" i="18"/>
  <c r="V126" i="18"/>
  <c r="U126" i="18"/>
  <c r="V125" i="18"/>
  <c r="U125" i="18"/>
  <c r="V124" i="18"/>
  <c r="U124" i="18"/>
  <c r="V123" i="18"/>
  <c r="U123" i="18"/>
  <c r="V122" i="18"/>
  <c r="U122" i="18"/>
  <c r="V121" i="18"/>
  <c r="U121" i="18"/>
  <c r="V120" i="18"/>
  <c r="U120" i="18"/>
  <c r="V119" i="18"/>
  <c r="U119" i="18"/>
  <c r="V118" i="18"/>
  <c r="U118" i="18"/>
  <c r="V117" i="18"/>
  <c r="U117" i="18"/>
  <c r="V116" i="18"/>
  <c r="U116" i="18"/>
  <c r="V115" i="18"/>
  <c r="U115" i="18"/>
  <c r="V114" i="18"/>
  <c r="U114" i="18"/>
  <c r="V113" i="18"/>
  <c r="U113" i="18"/>
  <c r="V112" i="18"/>
  <c r="U112" i="18"/>
  <c r="V111" i="18"/>
  <c r="U111" i="18"/>
  <c r="V110" i="18"/>
  <c r="U110" i="18"/>
  <c r="V109" i="18"/>
  <c r="U109" i="18"/>
  <c r="V108" i="18"/>
  <c r="U108" i="18"/>
  <c r="V107" i="18"/>
  <c r="U107" i="18"/>
  <c r="V106" i="18"/>
  <c r="U106" i="18"/>
  <c r="V105" i="18"/>
  <c r="U105" i="18"/>
  <c r="V104" i="18"/>
  <c r="U104" i="18"/>
  <c r="V103" i="18"/>
  <c r="U103" i="18"/>
  <c r="V102" i="18"/>
  <c r="U102" i="18"/>
  <c r="V101" i="18"/>
  <c r="U101" i="18"/>
  <c r="V100" i="18"/>
  <c r="U100" i="18"/>
  <c r="V99" i="18"/>
  <c r="U99" i="18"/>
  <c r="V98" i="18"/>
  <c r="U98" i="18"/>
  <c r="V97" i="18"/>
  <c r="U97" i="18"/>
  <c r="V96" i="18"/>
  <c r="U96" i="18"/>
  <c r="V95" i="18"/>
  <c r="U95" i="18"/>
  <c r="V94" i="18"/>
  <c r="U94" i="18"/>
  <c r="V93" i="18"/>
  <c r="U93" i="18"/>
  <c r="V92" i="18"/>
  <c r="U92" i="18"/>
  <c r="V91" i="18"/>
  <c r="U91" i="18"/>
  <c r="V90" i="18"/>
  <c r="U90" i="18"/>
  <c r="V89" i="18"/>
  <c r="U89" i="18"/>
  <c r="V88" i="18"/>
  <c r="U88" i="18"/>
  <c r="V87" i="18"/>
  <c r="U87" i="18"/>
  <c r="V86" i="18"/>
  <c r="U86" i="18"/>
  <c r="V85" i="18"/>
  <c r="U85" i="18"/>
  <c r="V84" i="18"/>
  <c r="U84" i="18"/>
  <c r="V83" i="18"/>
  <c r="U83" i="18"/>
  <c r="V82" i="18"/>
  <c r="U82" i="18"/>
  <c r="V81" i="18"/>
  <c r="U81" i="18"/>
  <c r="V80" i="18"/>
  <c r="U80" i="18"/>
  <c r="V79" i="18"/>
  <c r="U79" i="18"/>
  <c r="V78" i="18"/>
  <c r="U78" i="18"/>
  <c r="V77" i="18"/>
  <c r="U77" i="18"/>
  <c r="V76" i="18"/>
  <c r="U76" i="18"/>
  <c r="V75" i="18"/>
  <c r="U75" i="18"/>
  <c r="V74" i="18"/>
  <c r="U74" i="18"/>
  <c r="V73" i="18"/>
  <c r="U73" i="18"/>
  <c r="V72" i="18"/>
  <c r="U72" i="18"/>
  <c r="V71" i="18"/>
  <c r="U71" i="18"/>
  <c r="F72" i="17"/>
  <c r="F75" i="17"/>
  <c r="F78" i="17"/>
  <c r="F81" i="17"/>
  <c r="F84" i="17"/>
  <c r="F87" i="17"/>
  <c r="F90" i="17"/>
  <c r="F93" i="17"/>
  <c r="F96" i="17"/>
  <c r="F99" i="17"/>
  <c r="F102" i="17"/>
  <c r="F105" i="17"/>
  <c r="F108" i="17"/>
  <c r="F111" i="17"/>
  <c r="F114" i="17"/>
  <c r="F117" i="17"/>
  <c r="F120" i="17"/>
  <c r="F123" i="17"/>
  <c r="F126" i="17"/>
  <c r="F129" i="17"/>
  <c r="F132" i="17"/>
  <c r="F135" i="17"/>
  <c r="F138" i="17"/>
  <c r="F141" i="17"/>
  <c r="F144" i="17"/>
  <c r="F147" i="17"/>
  <c r="F150" i="17"/>
  <c r="F153" i="17"/>
  <c r="F156" i="17"/>
  <c r="F159" i="17"/>
  <c r="F162" i="17"/>
  <c r="F165" i="17"/>
  <c r="F168" i="17"/>
  <c r="F171" i="17"/>
  <c r="F174" i="17"/>
  <c r="F177" i="17"/>
  <c r="F180" i="17"/>
  <c r="F183" i="17"/>
  <c r="F186" i="17"/>
  <c r="F189" i="17"/>
  <c r="F192" i="17"/>
  <c r="V74" i="17"/>
  <c r="V73" i="17"/>
  <c r="V72" i="17"/>
  <c r="V71" i="17"/>
  <c r="U74" i="17"/>
  <c r="U73" i="17"/>
  <c r="U72" i="17"/>
  <c r="U71" i="17"/>
  <c r="U88" i="16"/>
  <c r="U87" i="16"/>
  <c r="U86" i="16"/>
  <c r="U85" i="16"/>
  <c r="H132" i="18" l="1"/>
  <c r="H138" i="18"/>
  <c r="H84" i="18"/>
  <c r="H147" i="18"/>
  <c r="H90" i="18"/>
  <c r="H156" i="18"/>
  <c r="H99" i="18"/>
  <c r="H162" i="18"/>
  <c r="H108" i="18"/>
  <c r="H171" i="18"/>
  <c r="H114" i="18"/>
  <c r="H180" i="18"/>
  <c r="H123" i="18"/>
  <c r="H186" i="18"/>
  <c r="H93" i="18"/>
  <c r="H117" i="18"/>
  <c r="H141" i="18"/>
  <c r="H165" i="18"/>
  <c r="H189" i="18"/>
  <c r="H78" i="18"/>
  <c r="H102" i="18"/>
  <c r="H126" i="18"/>
  <c r="H150" i="18"/>
  <c r="H174" i="18"/>
  <c r="H87" i="18"/>
  <c r="H111" i="18"/>
  <c r="H135" i="18"/>
  <c r="H159" i="18"/>
  <c r="H183" i="18"/>
  <c r="H96" i="18"/>
  <c r="H120" i="18"/>
  <c r="H144" i="18"/>
  <c r="H168" i="18"/>
  <c r="H192" i="18"/>
  <c r="H81" i="18"/>
  <c r="H105" i="18"/>
  <c r="H129" i="18"/>
  <c r="H153" i="18"/>
  <c r="H177" i="18"/>
  <c r="H73" i="15"/>
  <c r="H74" i="15"/>
  <c r="H75" i="15"/>
  <c r="H76" i="15"/>
  <c r="H22" i="21"/>
  <c r="Q71" i="20" s="1"/>
  <c r="F24" i="21"/>
  <c r="N24" i="21"/>
  <c r="L26" i="21"/>
  <c r="J28" i="21"/>
  <c r="H30" i="21"/>
  <c r="Q79" i="20" s="1"/>
  <c r="F32" i="21"/>
  <c r="N32" i="21"/>
  <c r="L34" i="21"/>
  <c r="J36" i="21"/>
  <c r="H38" i="21"/>
  <c r="Q87" i="20" s="1"/>
  <c r="F40" i="21"/>
  <c r="N40" i="21"/>
  <c r="L42" i="21"/>
  <c r="J44" i="21"/>
  <c r="H46" i="21"/>
  <c r="Q95" i="20" s="1"/>
  <c r="F48" i="21"/>
  <c r="N48" i="21"/>
  <c r="L50" i="21"/>
  <c r="J52" i="21"/>
  <c r="H54" i="21"/>
  <c r="Q103" i="20" s="1"/>
  <c r="F56" i="21"/>
  <c r="N56" i="21"/>
  <c r="L58" i="21"/>
  <c r="J60" i="21"/>
  <c r="H62" i="21"/>
  <c r="Q111" i="20" s="1"/>
  <c r="F64" i="21"/>
  <c r="N64" i="21"/>
  <c r="L66" i="21"/>
  <c r="J68" i="21"/>
  <c r="H70" i="21"/>
  <c r="Q119" i="20" s="1"/>
  <c r="F72" i="21"/>
  <c r="N72" i="21"/>
  <c r="L74" i="21"/>
  <c r="J76" i="21"/>
  <c r="H78" i="21"/>
  <c r="Q127" i="20" s="1"/>
  <c r="F80" i="21"/>
  <c r="N80" i="21"/>
  <c r="L82" i="21"/>
  <c r="J84" i="21"/>
  <c r="H86" i="21"/>
  <c r="Q135" i="20" s="1"/>
  <c r="F88" i="21"/>
  <c r="N88" i="21"/>
  <c r="L90" i="21"/>
  <c r="J92" i="21"/>
  <c r="H94" i="21"/>
  <c r="Q143" i="20" s="1"/>
  <c r="F96" i="21"/>
  <c r="N96" i="21"/>
  <c r="L98" i="21"/>
  <c r="J100" i="21"/>
  <c r="H102" i="21"/>
  <c r="Q151" i="20" s="1"/>
  <c r="F104" i="21"/>
  <c r="N104" i="21"/>
  <c r="L106" i="21"/>
  <c r="J108" i="21"/>
  <c r="H110" i="21"/>
  <c r="Q159" i="20" s="1"/>
  <c r="F112" i="21"/>
  <c r="N112" i="21"/>
  <c r="L114" i="21"/>
  <c r="J116" i="21"/>
  <c r="H118" i="21"/>
  <c r="Q167" i="20" s="1"/>
  <c r="F120" i="21"/>
  <c r="N120" i="21"/>
  <c r="L122" i="21"/>
  <c r="J124" i="21"/>
  <c r="H126" i="21"/>
  <c r="Q175" i="20" s="1"/>
  <c r="F128" i="21"/>
  <c r="N128" i="21"/>
  <c r="L130" i="21"/>
  <c r="J132" i="21"/>
  <c r="H134" i="21"/>
  <c r="Q183" i="20" s="1"/>
  <c r="F136" i="21"/>
  <c r="N136" i="21"/>
  <c r="L138" i="21"/>
  <c r="J140" i="21"/>
  <c r="H142" i="21"/>
  <c r="Q191" i="20" s="1"/>
  <c r="F144" i="21"/>
  <c r="N144" i="21"/>
  <c r="L146" i="21"/>
  <c r="J148" i="21"/>
  <c r="H150" i="21"/>
  <c r="Q199" i="20" s="1"/>
  <c r="F152" i="21"/>
  <c r="N152" i="21"/>
  <c r="L154" i="21"/>
  <c r="J156" i="21"/>
  <c r="H158" i="21"/>
  <c r="Q207" i="20" s="1"/>
  <c r="F160" i="21"/>
  <c r="N160" i="21"/>
  <c r="L162" i="21"/>
  <c r="N27" i="21"/>
  <c r="E43" i="21"/>
  <c r="N92" i="20" s="1"/>
  <c r="E99" i="21"/>
  <c r="N148" i="20" s="1"/>
  <c r="E155" i="21"/>
  <c r="N204" i="20" s="1"/>
  <c r="E211" i="21"/>
  <c r="N260" i="20" s="1"/>
  <c r="E267" i="21"/>
  <c r="N316" i="20" s="1"/>
  <c r="G31" i="21"/>
  <c r="P80" i="20" s="1"/>
  <c r="I37" i="21"/>
  <c r="G55" i="21"/>
  <c r="P104" i="20" s="1"/>
  <c r="K59" i="21"/>
  <c r="M65" i="21"/>
  <c r="I93" i="21"/>
  <c r="G111" i="21"/>
  <c r="P160" i="20" s="1"/>
  <c r="I133" i="21"/>
  <c r="M137" i="21"/>
  <c r="K147" i="21"/>
  <c r="M153" i="21"/>
  <c r="M161" i="21"/>
  <c r="K163" i="21"/>
  <c r="E28" i="21"/>
  <c r="N77" i="20" s="1"/>
  <c r="E36" i="21"/>
  <c r="N85" i="20" s="1"/>
  <c r="E44" i="21"/>
  <c r="N93" i="20" s="1"/>
  <c r="E52" i="21"/>
  <c r="N101" i="20" s="1"/>
  <c r="E60" i="21"/>
  <c r="N109" i="20" s="1"/>
  <c r="E68" i="21"/>
  <c r="N117" i="20" s="1"/>
  <c r="E76" i="21"/>
  <c r="N125" i="20" s="1"/>
  <c r="E84" i="21"/>
  <c r="N133" i="20" s="1"/>
  <c r="E92" i="21"/>
  <c r="N141" i="20" s="1"/>
  <c r="E100" i="21"/>
  <c r="N149" i="20" s="1"/>
  <c r="E108" i="21"/>
  <c r="N157" i="20" s="1"/>
  <c r="E116" i="21"/>
  <c r="N165" i="20" s="1"/>
  <c r="E124" i="21"/>
  <c r="N173" i="20" s="1"/>
  <c r="E132" i="21"/>
  <c r="N181" i="20" s="1"/>
  <c r="E140" i="21"/>
  <c r="N189" i="20" s="1"/>
  <c r="E148" i="21"/>
  <c r="N197" i="20" s="1"/>
  <c r="E156" i="21"/>
  <c r="N205" i="20" s="1"/>
  <c r="E164" i="21"/>
  <c r="N213" i="20" s="1"/>
  <c r="E172" i="21"/>
  <c r="N221" i="20" s="1"/>
  <c r="E180" i="21"/>
  <c r="N229" i="20" s="1"/>
  <c r="E188" i="21"/>
  <c r="N237" i="20" s="1"/>
  <c r="E196" i="21"/>
  <c r="N245" i="20" s="1"/>
  <c r="E204" i="21"/>
  <c r="N253" i="20" s="1"/>
  <c r="E212" i="21"/>
  <c r="N261" i="20" s="1"/>
  <c r="E220" i="21"/>
  <c r="N269" i="20" s="1"/>
  <c r="E228" i="21"/>
  <c r="N277" i="20" s="1"/>
  <c r="E236" i="21"/>
  <c r="N285" i="20" s="1"/>
  <c r="E244" i="21"/>
  <c r="N293" i="20" s="1"/>
  <c r="E252" i="21"/>
  <c r="N301" i="20" s="1"/>
  <c r="E260" i="21"/>
  <c r="N309" i="20" s="1"/>
  <c r="J21" i="21"/>
  <c r="I22" i="21"/>
  <c r="H23" i="21"/>
  <c r="Q72" i="20" s="1"/>
  <c r="G24" i="21"/>
  <c r="P73" i="20" s="1"/>
  <c r="F25" i="21"/>
  <c r="N25" i="21"/>
  <c r="M26" i="21"/>
  <c r="L27" i="21"/>
  <c r="K28" i="21"/>
  <c r="J29" i="21"/>
  <c r="I30" i="21"/>
  <c r="H31" i="21"/>
  <c r="Q80" i="20" s="1"/>
  <c r="G32" i="21"/>
  <c r="P81" i="20" s="1"/>
  <c r="F33" i="21"/>
  <c r="N33" i="21"/>
  <c r="M34" i="21"/>
  <c r="L35" i="21"/>
  <c r="K36" i="21"/>
  <c r="J37" i="21"/>
  <c r="I38" i="21"/>
  <c r="H39" i="21"/>
  <c r="Q88" i="20" s="1"/>
  <c r="G40" i="21"/>
  <c r="P89" i="20" s="1"/>
  <c r="F41" i="21"/>
  <c r="N41" i="21"/>
  <c r="M42" i="21"/>
  <c r="L43" i="21"/>
  <c r="K44" i="21"/>
  <c r="J45" i="21"/>
  <c r="I46" i="21"/>
  <c r="H47" i="21"/>
  <c r="Q96" i="20" s="1"/>
  <c r="G48" i="21"/>
  <c r="P97" i="20" s="1"/>
  <c r="F49" i="21"/>
  <c r="N49" i="21"/>
  <c r="M50" i="21"/>
  <c r="L51" i="21"/>
  <c r="K52" i="21"/>
  <c r="J53" i="21"/>
  <c r="I54" i="21"/>
  <c r="H55" i="21"/>
  <c r="Q104" i="20" s="1"/>
  <c r="G56" i="21"/>
  <c r="P105" i="20" s="1"/>
  <c r="F57" i="21"/>
  <c r="N57" i="21"/>
  <c r="M58" i="21"/>
  <c r="L59" i="21"/>
  <c r="K60" i="21"/>
  <c r="J61" i="21"/>
  <c r="I62" i="21"/>
  <c r="H63" i="21"/>
  <c r="Q112" i="20" s="1"/>
  <c r="G64" i="21"/>
  <c r="P113" i="20" s="1"/>
  <c r="F65" i="21"/>
  <c r="N65" i="21"/>
  <c r="M66" i="21"/>
  <c r="L67" i="21"/>
  <c r="K68" i="21"/>
  <c r="J69" i="21"/>
  <c r="I70" i="21"/>
  <c r="H71" i="21"/>
  <c r="Q120" i="20" s="1"/>
  <c r="G72" i="21"/>
  <c r="P121" i="20" s="1"/>
  <c r="F73" i="21"/>
  <c r="N73" i="21"/>
  <c r="M74" i="21"/>
  <c r="L75" i="21"/>
  <c r="K76" i="21"/>
  <c r="J77" i="21"/>
  <c r="I78" i="21"/>
  <c r="H79" i="21"/>
  <c r="Q128" i="20" s="1"/>
  <c r="G80" i="21"/>
  <c r="P129" i="20" s="1"/>
  <c r="F81" i="21"/>
  <c r="N81" i="21"/>
  <c r="M82" i="21"/>
  <c r="L83" i="21"/>
  <c r="K84" i="21"/>
  <c r="J85" i="21"/>
  <c r="I86" i="21"/>
  <c r="H87" i="21"/>
  <c r="Q136" i="20" s="1"/>
  <c r="G88" i="21"/>
  <c r="P137" i="20" s="1"/>
  <c r="F89" i="21"/>
  <c r="N89" i="21"/>
  <c r="M90" i="21"/>
  <c r="L91" i="21"/>
  <c r="K92" i="21"/>
  <c r="J93" i="21"/>
  <c r="I94" i="21"/>
  <c r="H95" i="21"/>
  <c r="Q144" i="20" s="1"/>
  <c r="G96" i="21"/>
  <c r="P145" i="20" s="1"/>
  <c r="F97" i="21"/>
  <c r="N97" i="21"/>
  <c r="M98" i="21"/>
  <c r="L99" i="21"/>
  <c r="K100" i="21"/>
  <c r="J101" i="21"/>
  <c r="I102" i="21"/>
  <c r="H103" i="21"/>
  <c r="Q152" i="20" s="1"/>
  <c r="G104" i="21"/>
  <c r="P153" i="20" s="1"/>
  <c r="F105" i="21"/>
  <c r="N105" i="21"/>
  <c r="M106" i="21"/>
  <c r="L107" i="21"/>
  <c r="E67" i="21"/>
  <c r="N116" i="20" s="1"/>
  <c r="E123" i="21"/>
  <c r="N172" i="20" s="1"/>
  <c r="E179" i="21"/>
  <c r="N228" i="20" s="1"/>
  <c r="E235" i="21"/>
  <c r="N284" i="20" s="1"/>
  <c r="M33" i="21"/>
  <c r="K67" i="21"/>
  <c r="M73" i="21"/>
  <c r="I85" i="21"/>
  <c r="I101" i="21"/>
  <c r="M113" i="21"/>
  <c r="K131" i="21"/>
  <c r="I149" i="21"/>
  <c r="E21" i="21"/>
  <c r="N70" i="20" s="1"/>
  <c r="E29" i="21"/>
  <c r="N78" i="20" s="1"/>
  <c r="E37" i="21"/>
  <c r="N86" i="20" s="1"/>
  <c r="E45" i="21"/>
  <c r="N94" i="20" s="1"/>
  <c r="E53" i="21"/>
  <c r="N102" i="20" s="1"/>
  <c r="E61" i="21"/>
  <c r="N110" i="20" s="1"/>
  <c r="E69" i="21"/>
  <c r="N118" i="20" s="1"/>
  <c r="E77" i="21"/>
  <c r="N126" i="20" s="1"/>
  <c r="E85" i="21"/>
  <c r="N134" i="20" s="1"/>
  <c r="E93" i="21"/>
  <c r="N142" i="20" s="1"/>
  <c r="E101" i="21"/>
  <c r="N150" i="20" s="1"/>
  <c r="E109" i="21"/>
  <c r="N158" i="20" s="1"/>
  <c r="E117" i="21"/>
  <c r="N166" i="20" s="1"/>
  <c r="E125" i="21"/>
  <c r="N174" i="20" s="1"/>
  <c r="E133" i="21"/>
  <c r="N182" i="20" s="1"/>
  <c r="E141" i="21"/>
  <c r="N190" i="20" s="1"/>
  <c r="E149" i="21"/>
  <c r="N198" i="20" s="1"/>
  <c r="E157" i="21"/>
  <c r="N206" i="20" s="1"/>
  <c r="E165" i="21"/>
  <c r="N214" i="20" s="1"/>
  <c r="E173" i="21"/>
  <c r="N222" i="20" s="1"/>
  <c r="E181" i="21"/>
  <c r="N230" i="20" s="1"/>
  <c r="E189" i="21"/>
  <c r="N238" i="20" s="1"/>
  <c r="E197" i="21"/>
  <c r="N246" i="20" s="1"/>
  <c r="E205" i="21"/>
  <c r="N254" i="20" s="1"/>
  <c r="E213" i="21"/>
  <c r="N262" i="20" s="1"/>
  <c r="E221" i="21"/>
  <c r="N270" i="20" s="1"/>
  <c r="E229" i="21"/>
  <c r="N278" i="20" s="1"/>
  <c r="E237" i="21"/>
  <c r="N286" i="20" s="1"/>
  <c r="E245" i="21"/>
  <c r="N294" i="20" s="1"/>
  <c r="E253" i="21"/>
  <c r="N302" i="20" s="1"/>
  <c r="E261" i="21"/>
  <c r="N310" i="20" s="1"/>
  <c r="K21" i="21"/>
  <c r="J22" i="21"/>
  <c r="I23" i="21"/>
  <c r="H24" i="21"/>
  <c r="Q73" i="20" s="1"/>
  <c r="G25" i="21"/>
  <c r="P74" i="20" s="1"/>
  <c r="F26" i="21"/>
  <c r="N26" i="21"/>
  <c r="M27" i="21"/>
  <c r="L28" i="21"/>
  <c r="K29" i="21"/>
  <c r="J30" i="21"/>
  <c r="I31" i="21"/>
  <c r="H32" i="21"/>
  <c r="Q81" i="20" s="1"/>
  <c r="G33" i="21"/>
  <c r="P82" i="20" s="1"/>
  <c r="F34" i="21"/>
  <c r="N34" i="21"/>
  <c r="M35" i="21"/>
  <c r="H48" i="21"/>
  <c r="Q97" i="20" s="1"/>
  <c r="E51" i="21"/>
  <c r="N100" i="20" s="1"/>
  <c r="E131" i="21"/>
  <c r="N180" i="20" s="1"/>
  <c r="E195" i="21"/>
  <c r="N244" i="20" s="1"/>
  <c r="E259" i="21"/>
  <c r="N308" i="20" s="1"/>
  <c r="K51" i="21"/>
  <c r="G63" i="21"/>
  <c r="P112" i="20" s="1"/>
  <c r="I69" i="21"/>
  <c r="G87" i="21"/>
  <c r="P136" i="20" s="1"/>
  <c r="K91" i="21"/>
  <c r="G103" i="21"/>
  <c r="P152" i="20" s="1"/>
  <c r="K115" i="21"/>
  <c r="M121" i="21"/>
  <c r="I157" i="21"/>
  <c r="E22" i="21"/>
  <c r="N71" i="20" s="1"/>
  <c r="E30" i="21"/>
  <c r="N79" i="20" s="1"/>
  <c r="E38" i="21"/>
  <c r="N87" i="20" s="1"/>
  <c r="E46" i="21"/>
  <c r="N95" i="20" s="1"/>
  <c r="E54" i="21"/>
  <c r="N103" i="20" s="1"/>
  <c r="E62" i="21"/>
  <c r="N111" i="20" s="1"/>
  <c r="E70" i="21"/>
  <c r="N119" i="20" s="1"/>
  <c r="E78" i="21"/>
  <c r="N127" i="20" s="1"/>
  <c r="E86" i="21"/>
  <c r="N135" i="20" s="1"/>
  <c r="E94" i="21"/>
  <c r="N143" i="20" s="1"/>
  <c r="E102" i="21"/>
  <c r="N151" i="20" s="1"/>
  <c r="E110" i="21"/>
  <c r="N159" i="20" s="1"/>
  <c r="E118" i="21"/>
  <c r="N167" i="20" s="1"/>
  <c r="E126" i="21"/>
  <c r="N175" i="20" s="1"/>
  <c r="E134" i="21"/>
  <c r="N183" i="20" s="1"/>
  <c r="E142" i="21"/>
  <c r="N191" i="20" s="1"/>
  <c r="E150" i="21"/>
  <c r="N199" i="20" s="1"/>
  <c r="E158" i="21"/>
  <c r="N207" i="20" s="1"/>
  <c r="E166" i="21"/>
  <c r="N215" i="20" s="1"/>
  <c r="E174" i="21"/>
  <c r="N223" i="20" s="1"/>
  <c r="E182" i="21"/>
  <c r="N231" i="20" s="1"/>
  <c r="E190" i="21"/>
  <c r="N239" i="20" s="1"/>
  <c r="E198" i="21"/>
  <c r="N247" i="20" s="1"/>
  <c r="E206" i="21"/>
  <c r="N255" i="20" s="1"/>
  <c r="E214" i="21"/>
  <c r="N263" i="20" s="1"/>
  <c r="E222" i="21"/>
  <c r="N271" i="20" s="1"/>
  <c r="E230" i="21"/>
  <c r="N279" i="20" s="1"/>
  <c r="E238" i="21"/>
  <c r="N287" i="20" s="1"/>
  <c r="E246" i="21"/>
  <c r="N295" i="20" s="1"/>
  <c r="E254" i="21"/>
  <c r="N303" i="20" s="1"/>
  <c r="E262" i="21"/>
  <c r="N311" i="20" s="1"/>
  <c r="L21" i="21"/>
  <c r="K22" i="21"/>
  <c r="J23" i="21"/>
  <c r="I24" i="21"/>
  <c r="H25" i="21"/>
  <c r="Q74" i="20" s="1"/>
  <c r="G26" i="21"/>
  <c r="P75" i="20" s="1"/>
  <c r="F27" i="21"/>
  <c r="M28" i="21"/>
  <c r="L29" i="21"/>
  <c r="K30" i="21"/>
  <c r="J31" i="21"/>
  <c r="I32" i="21"/>
  <c r="H33" i="21"/>
  <c r="Q82" i="20" s="1"/>
  <c r="G34" i="21"/>
  <c r="P83" i="20" s="1"/>
  <c r="F35" i="21"/>
  <c r="N35" i="21"/>
  <c r="M68" i="21"/>
  <c r="E35" i="21"/>
  <c r="N84" i="20" s="1"/>
  <c r="E91" i="21"/>
  <c r="N140" i="20" s="1"/>
  <c r="E139" i="21"/>
  <c r="N188" i="20" s="1"/>
  <c r="E187" i="21"/>
  <c r="N236" i="20" s="1"/>
  <c r="E219" i="21"/>
  <c r="N268" i="20" s="1"/>
  <c r="M25" i="21"/>
  <c r="K43" i="21"/>
  <c r="M49" i="21"/>
  <c r="I61" i="21"/>
  <c r="G79" i="21"/>
  <c r="P128" i="20" s="1"/>
  <c r="M97" i="21"/>
  <c r="K107" i="21"/>
  <c r="G119" i="21"/>
  <c r="P168" i="20" s="1"/>
  <c r="I125" i="21"/>
  <c r="G135" i="21"/>
  <c r="P184" i="20" s="1"/>
  <c r="K139" i="21"/>
  <c r="G143" i="21"/>
  <c r="P192" i="20" s="1"/>
  <c r="G151" i="21"/>
  <c r="P200" i="20" s="1"/>
  <c r="K155" i="21"/>
  <c r="E23" i="21"/>
  <c r="N72" i="20" s="1"/>
  <c r="E31" i="21"/>
  <c r="N80" i="20" s="1"/>
  <c r="E39" i="21"/>
  <c r="N88" i="20" s="1"/>
  <c r="E47" i="21"/>
  <c r="N96" i="20" s="1"/>
  <c r="E55" i="21"/>
  <c r="N104" i="20" s="1"/>
  <c r="E63" i="21"/>
  <c r="N112" i="20" s="1"/>
  <c r="E71" i="21"/>
  <c r="N120" i="20" s="1"/>
  <c r="E79" i="21"/>
  <c r="N128" i="20" s="1"/>
  <c r="E87" i="21"/>
  <c r="N136" i="20" s="1"/>
  <c r="E95" i="21"/>
  <c r="N144" i="20" s="1"/>
  <c r="E103" i="21"/>
  <c r="N152" i="20" s="1"/>
  <c r="E111" i="21"/>
  <c r="N160" i="20" s="1"/>
  <c r="E119" i="21"/>
  <c r="N168" i="20" s="1"/>
  <c r="E127" i="21"/>
  <c r="N176" i="20" s="1"/>
  <c r="E135" i="21"/>
  <c r="N184" i="20" s="1"/>
  <c r="E143" i="21"/>
  <c r="N192" i="20" s="1"/>
  <c r="E151" i="21"/>
  <c r="N200" i="20" s="1"/>
  <c r="E159" i="21"/>
  <c r="N208" i="20" s="1"/>
  <c r="E167" i="21"/>
  <c r="N216" i="20" s="1"/>
  <c r="E175" i="21"/>
  <c r="N224" i="20" s="1"/>
  <c r="E183" i="21"/>
  <c r="N232" i="20" s="1"/>
  <c r="E191" i="21"/>
  <c r="N240" i="20" s="1"/>
  <c r="E199" i="21"/>
  <c r="N248" i="20" s="1"/>
  <c r="E207" i="21"/>
  <c r="N256" i="20" s="1"/>
  <c r="E215" i="21"/>
  <c r="N264" i="20" s="1"/>
  <c r="E223" i="21"/>
  <c r="N272" i="20" s="1"/>
  <c r="E231" i="21"/>
  <c r="N280" i="20" s="1"/>
  <c r="E239" i="21"/>
  <c r="N288" i="20" s="1"/>
  <c r="E247" i="21"/>
  <c r="N296" i="20" s="1"/>
  <c r="E255" i="21"/>
  <c r="N304" i="20" s="1"/>
  <c r="E263" i="21"/>
  <c r="N312" i="20" s="1"/>
  <c r="M21" i="21"/>
  <c r="L22" i="21"/>
  <c r="K23" i="21"/>
  <c r="J24" i="21"/>
  <c r="I25" i="21"/>
  <c r="H26" i="21"/>
  <c r="Q75" i="20" s="1"/>
  <c r="G27" i="21"/>
  <c r="P76" i="20" s="1"/>
  <c r="F28" i="21"/>
  <c r="N28" i="21"/>
  <c r="M29" i="21"/>
  <c r="L30" i="21"/>
  <c r="K31" i="21"/>
  <c r="J32" i="21"/>
  <c r="I33" i="21"/>
  <c r="H34" i="21"/>
  <c r="Q83" i="20" s="1"/>
  <c r="G35" i="21"/>
  <c r="P84" i="20" s="1"/>
  <c r="F36" i="21"/>
  <c r="N36" i="21"/>
  <c r="M37" i="21"/>
  <c r="L38" i="21"/>
  <c r="K39" i="21"/>
  <c r="J40" i="21"/>
  <c r="I41" i="21"/>
  <c r="H42" i="21"/>
  <c r="Q91" i="20" s="1"/>
  <c r="G43" i="21"/>
  <c r="P92" i="20" s="1"/>
  <c r="F44" i="21"/>
  <c r="N44" i="21"/>
  <c r="M45" i="21"/>
  <c r="L46" i="21"/>
  <c r="K47" i="21"/>
  <c r="J48" i="21"/>
  <c r="I49" i="21"/>
  <c r="H50" i="21"/>
  <c r="Q99" i="20" s="1"/>
  <c r="G51" i="21"/>
  <c r="P100" i="20" s="1"/>
  <c r="F52" i="21"/>
  <c r="N52" i="21"/>
  <c r="M53" i="21"/>
  <c r="L54" i="21"/>
  <c r="K55" i="21"/>
  <c r="J56" i="21"/>
  <c r="I57" i="21"/>
  <c r="H58" i="21"/>
  <c r="Q107" i="20" s="1"/>
  <c r="G59" i="21"/>
  <c r="P108" i="20" s="1"/>
  <c r="F60" i="21"/>
  <c r="N60" i="21"/>
  <c r="E27" i="21"/>
  <c r="N76" i="20" s="1"/>
  <c r="E75" i="21"/>
  <c r="N124" i="20" s="1"/>
  <c r="E115" i="21"/>
  <c r="N164" i="20" s="1"/>
  <c r="E163" i="21"/>
  <c r="N212" i="20" s="1"/>
  <c r="E227" i="21"/>
  <c r="N276" i="20" s="1"/>
  <c r="K35" i="21"/>
  <c r="G39" i="21"/>
  <c r="P88" i="20" s="1"/>
  <c r="I45" i="21"/>
  <c r="M57" i="21"/>
  <c r="K75" i="21"/>
  <c r="M89" i="21"/>
  <c r="K123" i="21"/>
  <c r="M129" i="21"/>
  <c r="M145" i="21"/>
  <c r="G159" i="21"/>
  <c r="P208" i="20" s="1"/>
  <c r="E24" i="21"/>
  <c r="N73" i="20" s="1"/>
  <c r="E32" i="21"/>
  <c r="N81" i="20" s="1"/>
  <c r="E40" i="21"/>
  <c r="N89" i="20" s="1"/>
  <c r="E48" i="21"/>
  <c r="N97" i="20" s="1"/>
  <c r="E56" i="21"/>
  <c r="N105" i="20" s="1"/>
  <c r="E64" i="21"/>
  <c r="N113" i="20" s="1"/>
  <c r="E72" i="21"/>
  <c r="N121" i="20" s="1"/>
  <c r="E80" i="21"/>
  <c r="N129" i="20" s="1"/>
  <c r="E88" i="21"/>
  <c r="N137" i="20" s="1"/>
  <c r="E96" i="21"/>
  <c r="N145" i="20" s="1"/>
  <c r="E104" i="21"/>
  <c r="N153" i="20" s="1"/>
  <c r="E112" i="21"/>
  <c r="N161" i="20" s="1"/>
  <c r="E120" i="21"/>
  <c r="N169" i="20" s="1"/>
  <c r="E128" i="21"/>
  <c r="N177" i="20" s="1"/>
  <c r="E136" i="21"/>
  <c r="N185" i="20" s="1"/>
  <c r="E144" i="21"/>
  <c r="N193" i="20" s="1"/>
  <c r="E152" i="21"/>
  <c r="N201" i="20" s="1"/>
  <c r="E160" i="21"/>
  <c r="N209" i="20" s="1"/>
  <c r="E168" i="21"/>
  <c r="N217" i="20" s="1"/>
  <c r="E176" i="21"/>
  <c r="N225" i="20" s="1"/>
  <c r="E184" i="21"/>
  <c r="N233" i="20" s="1"/>
  <c r="E192" i="21"/>
  <c r="N241" i="20" s="1"/>
  <c r="E200" i="21"/>
  <c r="N249" i="20" s="1"/>
  <c r="E208" i="21"/>
  <c r="N257" i="20" s="1"/>
  <c r="E216" i="21"/>
  <c r="N265" i="20" s="1"/>
  <c r="E224" i="21"/>
  <c r="N273" i="20" s="1"/>
  <c r="E232" i="21"/>
  <c r="N281" i="20" s="1"/>
  <c r="E240" i="21"/>
  <c r="N289" i="20" s="1"/>
  <c r="E248" i="21"/>
  <c r="N297" i="20" s="1"/>
  <c r="E256" i="21"/>
  <c r="N305" i="20" s="1"/>
  <c r="E264" i="21"/>
  <c r="N313" i="20" s="1"/>
  <c r="F21" i="21"/>
  <c r="N21" i="21"/>
  <c r="M22" i="21"/>
  <c r="L23" i="21"/>
  <c r="K24" i="21"/>
  <c r="J25" i="21"/>
  <c r="I26" i="21"/>
  <c r="H27" i="21"/>
  <c r="Q76" i="20" s="1"/>
  <c r="G28" i="21"/>
  <c r="P77" i="20" s="1"/>
  <c r="F29" i="21"/>
  <c r="N29" i="21"/>
  <c r="M30" i="21"/>
  <c r="L31" i="21"/>
  <c r="K32" i="21"/>
  <c r="J33" i="21"/>
  <c r="I34" i="21"/>
  <c r="H35" i="21"/>
  <c r="Q84" i="20" s="1"/>
  <c r="G36" i="21"/>
  <c r="P85" i="20" s="1"/>
  <c r="F37" i="21"/>
  <c r="N37" i="21"/>
  <c r="M38" i="21"/>
  <c r="L39" i="21"/>
  <c r="K40" i="21"/>
  <c r="E59" i="21"/>
  <c r="N108" i="20" s="1"/>
  <c r="E107" i="21"/>
  <c r="N156" i="20" s="1"/>
  <c r="E171" i="21"/>
  <c r="N220" i="20" s="1"/>
  <c r="E243" i="21"/>
  <c r="N292" i="20" s="1"/>
  <c r="I21" i="21"/>
  <c r="K27" i="21"/>
  <c r="G47" i="21"/>
  <c r="P96" i="20" s="1"/>
  <c r="I53" i="21"/>
  <c r="G71" i="21"/>
  <c r="P120" i="20" s="1"/>
  <c r="K83" i="21"/>
  <c r="G95" i="21"/>
  <c r="P144" i="20" s="1"/>
  <c r="I109" i="21"/>
  <c r="G127" i="21"/>
  <c r="P176" i="20" s="1"/>
  <c r="I141" i="21"/>
  <c r="E25" i="21"/>
  <c r="N74" i="20" s="1"/>
  <c r="E33" i="21"/>
  <c r="N82" i="20" s="1"/>
  <c r="E41" i="21"/>
  <c r="N90" i="20" s="1"/>
  <c r="E49" i="21"/>
  <c r="N98" i="20" s="1"/>
  <c r="E57" i="21"/>
  <c r="N106" i="20" s="1"/>
  <c r="E65" i="21"/>
  <c r="N114" i="20" s="1"/>
  <c r="E73" i="21"/>
  <c r="N122" i="20" s="1"/>
  <c r="E81" i="21"/>
  <c r="N130" i="20" s="1"/>
  <c r="E89" i="21"/>
  <c r="N138" i="20" s="1"/>
  <c r="E97" i="21"/>
  <c r="N146" i="20" s="1"/>
  <c r="E105" i="21"/>
  <c r="N154" i="20" s="1"/>
  <c r="E113" i="21"/>
  <c r="N162" i="20" s="1"/>
  <c r="E121" i="21"/>
  <c r="N170" i="20" s="1"/>
  <c r="E129" i="21"/>
  <c r="N178" i="20" s="1"/>
  <c r="E137" i="21"/>
  <c r="N186" i="20" s="1"/>
  <c r="E145" i="21"/>
  <c r="N194" i="20" s="1"/>
  <c r="E153" i="21"/>
  <c r="N202" i="20" s="1"/>
  <c r="E161" i="21"/>
  <c r="N210" i="20" s="1"/>
  <c r="E169" i="21"/>
  <c r="N218" i="20" s="1"/>
  <c r="E177" i="21"/>
  <c r="N226" i="20" s="1"/>
  <c r="E185" i="21"/>
  <c r="N234" i="20" s="1"/>
  <c r="E193" i="21"/>
  <c r="N242" i="20" s="1"/>
  <c r="E201" i="21"/>
  <c r="N250" i="20" s="1"/>
  <c r="E209" i="21"/>
  <c r="N258" i="20" s="1"/>
  <c r="E217" i="21"/>
  <c r="N266" i="20" s="1"/>
  <c r="E225" i="21"/>
  <c r="N274" i="20" s="1"/>
  <c r="E233" i="21"/>
  <c r="N282" i="20" s="1"/>
  <c r="E241" i="21"/>
  <c r="N290" i="20" s="1"/>
  <c r="E249" i="21"/>
  <c r="N298" i="20" s="1"/>
  <c r="E257" i="21"/>
  <c r="N306" i="20" s="1"/>
  <c r="E265" i="21"/>
  <c r="N314" i="20" s="1"/>
  <c r="G21" i="21"/>
  <c r="P70" i="20" s="1"/>
  <c r="F22" i="21"/>
  <c r="N22" i="21"/>
  <c r="M23" i="21"/>
  <c r="L24" i="21"/>
  <c r="K25" i="21"/>
  <c r="J26" i="21"/>
  <c r="I27" i="21"/>
  <c r="H28" i="21"/>
  <c r="Q77" i="20" s="1"/>
  <c r="G29" i="21"/>
  <c r="P78" i="20" s="1"/>
  <c r="F30" i="21"/>
  <c r="N30" i="21"/>
  <c r="M31" i="21"/>
  <c r="L32" i="21"/>
  <c r="K33" i="21"/>
  <c r="J34" i="21"/>
  <c r="I35" i="21"/>
  <c r="H36" i="21"/>
  <c r="Q85" i="20" s="1"/>
  <c r="G37" i="21"/>
  <c r="P86" i="20" s="1"/>
  <c r="F38" i="21"/>
  <c r="N38" i="21"/>
  <c r="M39" i="21"/>
  <c r="L40" i="21"/>
  <c r="K41" i="21"/>
  <c r="J42" i="21"/>
  <c r="I43" i="21"/>
  <c r="H44" i="21"/>
  <c r="Q93" i="20" s="1"/>
  <c r="G45" i="21"/>
  <c r="P94" i="20" s="1"/>
  <c r="F46" i="21"/>
  <c r="N46" i="21"/>
  <c r="M47" i="21"/>
  <c r="L48" i="21"/>
  <c r="K49" i="21"/>
  <c r="J50" i="21"/>
  <c r="I51" i="21"/>
  <c r="H52" i="21"/>
  <c r="Q101" i="20" s="1"/>
  <c r="G53" i="21"/>
  <c r="P102" i="20" s="1"/>
  <c r="F54" i="21"/>
  <c r="N54" i="21"/>
  <c r="M55" i="21"/>
  <c r="L56" i="21"/>
  <c r="K57" i="21"/>
  <c r="J58" i="21"/>
  <c r="I59" i="21"/>
  <c r="H60" i="21"/>
  <c r="Q109" i="20" s="1"/>
  <c r="G61" i="21"/>
  <c r="P110" i="20" s="1"/>
  <c r="F62" i="21"/>
  <c r="N62" i="21"/>
  <c r="M63" i="21"/>
  <c r="L64" i="21"/>
  <c r="K65" i="21"/>
  <c r="J66" i="21"/>
  <c r="I67" i="21"/>
  <c r="E83" i="21"/>
  <c r="N132" i="20" s="1"/>
  <c r="E147" i="21"/>
  <c r="N196" i="20" s="1"/>
  <c r="E203" i="21"/>
  <c r="N252" i="20" s="1"/>
  <c r="E251" i="21"/>
  <c r="N300" i="20" s="1"/>
  <c r="G23" i="21"/>
  <c r="P72" i="20" s="1"/>
  <c r="I29" i="21"/>
  <c r="M41" i="21"/>
  <c r="I77" i="21"/>
  <c r="M81" i="21"/>
  <c r="K99" i="21"/>
  <c r="M105" i="21"/>
  <c r="I117" i="21"/>
  <c r="E26" i="21"/>
  <c r="N75" i="20" s="1"/>
  <c r="E34" i="21"/>
  <c r="N83" i="20" s="1"/>
  <c r="E42" i="21"/>
  <c r="N91" i="20" s="1"/>
  <c r="E50" i="21"/>
  <c r="N99" i="20" s="1"/>
  <c r="E58" i="21"/>
  <c r="N107" i="20" s="1"/>
  <c r="E66" i="21"/>
  <c r="N115" i="20" s="1"/>
  <c r="E74" i="21"/>
  <c r="N123" i="20" s="1"/>
  <c r="E82" i="21"/>
  <c r="N131" i="20" s="1"/>
  <c r="E90" i="21"/>
  <c r="N139" i="20" s="1"/>
  <c r="E98" i="21"/>
  <c r="N147" i="20" s="1"/>
  <c r="E106" i="21"/>
  <c r="N155" i="20" s="1"/>
  <c r="E114" i="21"/>
  <c r="N163" i="20" s="1"/>
  <c r="E122" i="21"/>
  <c r="N171" i="20" s="1"/>
  <c r="E130" i="21"/>
  <c r="N179" i="20" s="1"/>
  <c r="E138" i="21"/>
  <c r="N187" i="20" s="1"/>
  <c r="E146" i="21"/>
  <c r="N195" i="20" s="1"/>
  <c r="E154" i="21"/>
  <c r="N203" i="20" s="1"/>
  <c r="E162" i="21"/>
  <c r="N211" i="20" s="1"/>
  <c r="E170" i="21"/>
  <c r="N219" i="20" s="1"/>
  <c r="E178" i="21"/>
  <c r="N227" i="20" s="1"/>
  <c r="E186" i="21"/>
  <c r="N235" i="20" s="1"/>
  <c r="E194" i="21"/>
  <c r="N243" i="20" s="1"/>
  <c r="E202" i="21"/>
  <c r="N251" i="20" s="1"/>
  <c r="E210" i="21"/>
  <c r="N259" i="20" s="1"/>
  <c r="E218" i="21"/>
  <c r="N267" i="20" s="1"/>
  <c r="E226" i="21"/>
  <c r="N275" i="20" s="1"/>
  <c r="E234" i="21"/>
  <c r="N283" i="20" s="1"/>
  <c r="E242" i="21"/>
  <c r="N291" i="20" s="1"/>
  <c r="E250" i="21"/>
  <c r="N299" i="20" s="1"/>
  <c r="E258" i="21"/>
  <c r="N307" i="20" s="1"/>
  <c r="E266" i="21"/>
  <c r="N315" i="20" s="1"/>
  <c r="H21" i="21"/>
  <c r="Q70" i="20" s="1"/>
  <c r="G22" i="21"/>
  <c r="P71" i="20" s="1"/>
  <c r="F23" i="21"/>
  <c r="N23" i="21"/>
  <c r="M24" i="21"/>
  <c r="L25" i="21"/>
  <c r="K26" i="21"/>
  <c r="J27" i="21"/>
  <c r="I28" i="21"/>
  <c r="H29" i="21"/>
  <c r="Q78" i="20" s="1"/>
  <c r="G30" i="21"/>
  <c r="P79" i="20" s="1"/>
  <c r="F31" i="21"/>
  <c r="N31" i="21"/>
  <c r="M32" i="21"/>
  <c r="L33" i="21"/>
  <c r="K34" i="21"/>
  <c r="J35" i="21"/>
  <c r="I36" i="21"/>
  <c r="H37" i="21"/>
  <c r="Q86" i="20" s="1"/>
  <c r="G38" i="21"/>
  <c r="P87" i="20" s="1"/>
  <c r="F39" i="21"/>
  <c r="N39" i="21"/>
  <c r="M40" i="21"/>
  <c r="L41" i="21"/>
  <c r="K42" i="21"/>
  <c r="J43" i="21"/>
  <c r="I44" i="21"/>
  <c r="H45" i="21"/>
  <c r="Q94" i="20" s="1"/>
  <c r="G46" i="21"/>
  <c r="P95" i="20" s="1"/>
  <c r="F47" i="21"/>
  <c r="N47" i="21"/>
  <c r="M48" i="21"/>
  <c r="L49" i="21"/>
  <c r="K50" i="21"/>
  <c r="J51" i="21"/>
  <c r="I52" i="21"/>
  <c r="H53" i="21"/>
  <c r="Q102" i="20" s="1"/>
  <c r="G54" i="21"/>
  <c r="P103" i="20" s="1"/>
  <c r="F55" i="21"/>
  <c r="N55" i="21"/>
  <c r="M56" i="21"/>
  <c r="L57" i="21"/>
  <c r="K58" i="21"/>
  <c r="J59" i="21"/>
  <c r="I60" i="21"/>
  <c r="H61" i="21"/>
  <c r="Q110" i="20" s="1"/>
  <c r="G62" i="21"/>
  <c r="P111" i="20" s="1"/>
  <c r="F63" i="21"/>
  <c r="N63" i="21"/>
  <c r="M64" i="21"/>
  <c r="L65" i="21"/>
  <c r="K66" i="21"/>
  <c r="J67" i="21"/>
  <c r="I68" i="21"/>
  <c r="H69" i="21"/>
  <c r="Q118" i="20" s="1"/>
  <c r="G70" i="21"/>
  <c r="P119" i="20" s="1"/>
  <c r="F71" i="21"/>
  <c r="N71" i="21"/>
  <c r="M72" i="21"/>
  <c r="L73" i="21"/>
  <c r="F79" i="21"/>
  <c r="K108" i="21"/>
  <c r="J109" i="21"/>
  <c r="I110" i="21"/>
  <c r="H111" i="21"/>
  <c r="Q160" i="20" s="1"/>
  <c r="G112" i="21"/>
  <c r="P161" i="20" s="1"/>
  <c r="F113" i="21"/>
  <c r="N113" i="21"/>
  <c r="M114" i="21"/>
  <c r="L115" i="21"/>
  <c r="K116" i="21"/>
  <c r="J117" i="21"/>
  <c r="I118" i="21"/>
  <c r="H119" i="21"/>
  <c r="Q168" i="20" s="1"/>
  <c r="G120" i="21"/>
  <c r="P169" i="20" s="1"/>
  <c r="F121" i="21"/>
  <c r="N121" i="21"/>
  <c r="M122" i="21"/>
  <c r="L123" i="21"/>
  <c r="K124" i="21"/>
  <c r="J125" i="21"/>
  <c r="I126" i="21"/>
  <c r="H127" i="21"/>
  <c r="Q176" i="20" s="1"/>
  <c r="G128" i="21"/>
  <c r="P177" i="20" s="1"/>
  <c r="F129" i="21"/>
  <c r="N129" i="21"/>
  <c r="M130" i="21"/>
  <c r="L131" i="21"/>
  <c r="K132" i="21"/>
  <c r="J133" i="21"/>
  <c r="I134" i="21"/>
  <c r="H135" i="21"/>
  <c r="Q184" i="20" s="1"/>
  <c r="G136" i="21"/>
  <c r="P185" i="20" s="1"/>
  <c r="F137" i="21"/>
  <c r="N137" i="21"/>
  <c r="M138" i="21"/>
  <c r="L139" i="21"/>
  <c r="K140" i="21"/>
  <c r="J141" i="21"/>
  <c r="I142" i="21"/>
  <c r="H143" i="21"/>
  <c r="Q192" i="20" s="1"/>
  <c r="G144" i="21"/>
  <c r="P193" i="20" s="1"/>
  <c r="F145" i="21"/>
  <c r="N145" i="21"/>
  <c r="M146" i="21"/>
  <c r="L147" i="21"/>
  <c r="K148" i="21"/>
  <c r="J149" i="21"/>
  <c r="I150" i="21"/>
  <c r="H151" i="21"/>
  <c r="Q200" i="20" s="1"/>
  <c r="G152" i="21"/>
  <c r="P201" i="20" s="1"/>
  <c r="F153" i="21"/>
  <c r="N153" i="21"/>
  <c r="M154" i="21"/>
  <c r="L155" i="21"/>
  <c r="K156" i="21"/>
  <c r="J157" i="21"/>
  <c r="I158" i="21"/>
  <c r="H159" i="21"/>
  <c r="Q208" i="20" s="1"/>
  <c r="G160" i="21"/>
  <c r="P209" i="20" s="1"/>
  <c r="F161" i="21"/>
  <c r="N161" i="21"/>
  <c r="M162" i="21"/>
  <c r="L163" i="21"/>
  <c r="K164" i="21"/>
  <c r="J165" i="21"/>
  <c r="I166" i="21"/>
  <c r="H167" i="21"/>
  <c r="Q216" i="20" s="1"/>
  <c r="G168" i="21"/>
  <c r="P217" i="20" s="1"/>
  <c r="F169" i="21"/>
  <c r="N169" i="21"/>
  <c r="M170" i="21"/>
  <c r="L171" i="21"/>
  <c r="K172" i="21"/>
  <c r="J173" i="21"/>
  <c r="I174" i="21"/>
  <c r="H175" i="21"/>
  <c r="Q224" i="20" s="1"/>
  <c r="G176" i="21"/>
  <c r="P225" i="20" s="1"/>
  <c r="F177" i="21"/>
  <c r="N177" i="21"/>
  <c r="M178" i="21"/>
  <c r="L179" i="21"/>
  <c r="K180" i="21"/>
  <c r="J181" i="21"/>
  <c r="I182" i="21"/>
  <c r="H183" i="21"/>
  <c r="Q232" i="20" s="1"/>
  <c r="G184" i="21"/>
  <c r="P233" i="20" s="1"/>
  <c r="F185" i="21"/>
  <c r="N185" i="21"/>
  <c r="M186" i="21"/>
  <c r="L187" i="21"/>
  <c r="K188" i="21"/>
  <c r="J189" i="21"/>
  <c r="I190" i="21"/>
  <c r="H191" i="21"/>
  <c r="Q240" i="20" s="1"/>
  <c r="G192" i="21"/>
  <c r="P241" i="20" s="1"/>
  <c r="F193" i="21"/>
  <c r="N193" i="21"/>
  <c r="M194" i="21"/>
  <c r="L195" i="21"/>
  <c r="K196" i="21"/>
  <c r="J197" i="21"/>
  <c r="I198" i="21"/>
  <c r="H199" i="21"/>
  <c r="Q248" i="20" s="1"/>
  <c r="G200" i="21"/>
  <c r="P249" i="20" s="1"/>
  <c r="F201" i="21"/>
  <c r="N201" i="21"/>
  <c r="M202" i="21"/>
  <c r="L203" i="21"/>
  <c r="K204" i="21"/>
  <c r="J205" i="21"/>
  <c r="I206" i="21"/>
  <c r="H207" i="21"/>
  <c r="Q256" i="20" s="1"/>
  <c r="G208" i="21"/>
  <c r="P257" i="20" s="1"/>
  <c r="F209" i="21"/>
  <c r="N209" i="21"/>
  <c r="M210" i="21"/>
  <c r="L211" i="21"/>
  <c r="K212" i="21"/>
  <c r="J213" i="21"/>
  <c r="I214" i="21"/>
  <c r="H215" i="21"/>
  <c r="Q264" i="20" s="1"/>
  <c r="G216" i="21"/>
  <c r="P265" i="20" s="1"/>
  <c r="F217" i="21"/>
  <c r="N217" i="21"/>
  <c r="M218" i="21"/>
  <c r="L219" i="21"/>
  <c r="K220" i="21"/>
  <c r="J221" i="21"/>
  <c r="I222" i="21"/>
  <c r="H223" i="21"/>
  <c r="Q272" i="20" s="1"/>
  <c r="G224" i="21"/>
  <c r="P273" i="20" s="1"/>
  <c r="F225" i="21"/>
  <c r="N225" i="21"/>
  <c r="M226" i="21"/>
  <c r="L227" i="21"/>
  <c r="K228" i="21"/>
  <c r="J229" i="21"/>
  <c r="I230" i="21"/>
  <c r="H231" i="21"/>
  <c r="Q280" i="20" s="1"/>
  <c r="G232" i="21"/>
  <c r="P281" i="20" s="1"/>
  <c r="F233" i="21"/>
  <c r="N233" i="21"/>
  <c r="M234" i="21"/>
  <c r="L235" i="21"/>
  <c r="K236" i="21"/>
  <c r="J237" i="21"/>
  <c r="I238" i="21"/>
  <c r="H239" i="21"/>
  <c r="Q288" i="20" s="1"/>
  <c r="G240" i="21"/>
  <c r="P289" i="20" s="1"/>
  <c r="F241" i="21"/>
  <c r="N241" i="21"/>
  <c r="M242" i="21"/>
  <c r="L243" i="21"/>
  <c r="K244" i="21"/>
  <c r="J245" i="21"/>
  <c r="I246" i="21"/>
  <c r="H247" i="21"/>
  <c r="Q296" i="20" s="1"/>
  <c r="G248" i="21"/>
  <c r="P297" i="20" s="1"/>
  <c r="F249" i="21"/>
  <c r="N249" i="21"/>
  <c r="M250" i="21"/>
  <c r="L251" i="21"/>
  <c r="K252" i="21"/>
  <c r="J253" i="21"/>
  <c r="I254" i="21"/>
  <c r="H255" i="21"/>
  <c r="Q304" i="20" s="1"/>
  <c r="G256" i="21"/>
  <c r="P305" i="20" s="1"/>
  <c r="F257" i="21"/>
  <c r="N257" i="21"/>
  <c r="L36" i="21"/>
  <c r="K37" i="21"/>
  <c r="J38" i="21"/>
  <c r="I39" i="21"/>
  <c r="H40" i="21"/>
  <c r="Q89" i="20" s="1"/>
  <c r="G41" i="21"/>
  <c r="P90" i="20" s="1"/>
  <c r="F42" i="21"/>
  <c r="N42" i="21"/>
  <c r="M43" i="21"/>
  <c r="L44" i="21"/>
  <c r="K45" i="21"/>
  <c r="J46" i="21"/>
  <c r="I47" i="21"/>
  <c r="G49" i="21"/>
  <c r="P98" i="20" s="1"/>
  <c r="F50" i="21"/>
  <c r="N50" i="21"/>
  <c r="M51" i="21"/>
  <c r="L52" i="21"/>
  <c r="K53" i="21"/>
  <c r="J54" i="21"/>
  <c r="I55" i="21"/>
  <c r="H56" i="21"/>
  <c r="Q105" i="20" s="1"/>
  <c r="G57" i="21"/>
  <c r="P106" i="20" s="1"/>
  <c r="F58" i="21"/>
  <c r="N58" i="21"/>
  <c r="M59" i="21"/>
  <c r="L60" i="21"/>
  <c r="K61" i="21"/>
  <c r="J62" i="21"/>
  <c r="I63" i="21"/>
  <c r="H64" i="21"/>
  <c r="Q113" i="20" s="1"/>
  <c r="G65" i="21"/>
  <c r="P114" i="20" s="1"/>
  <c r="F66" i="21"/>
  <c r="N66" i="21"/>
  <c r="M67" i="21"/>
  <c r="L68" i="21"/>
  <c r="K69" i="21"/>
  <c r="J70" i="21"/>
  <c r="I71" i="21"/>
  <c r="H72" i="21"/>
  <c r="Q121" i="20" s="1"/>
  <c r="G73" i="21"/>
  <c r="P122" i="20" s="1"/>
  <c r="F74" i="21"/>
  <c r="N74" i="21"/>
  <c r="M75" i="21"/>
  <c r="L76" i="21"/>
  <c r="K77" i="21"/>
  <c r="J78" i="21"/>
  <c r="I79" i="21"/>
  <c r="H80" i="21"/>
  <c r="Q129" i="20" s="1"/>
  <c r="G81" i="21"/>
  <c r="P130" i="20" s="1"/>
  <c r="F82" i="21"/>
  <c r="N82" i="21"/>
  <c r="M83" i="21"/>
  <c r="L84" i="21"/>
  <c r="K85" i="21"/>
  <c r="J86" i="21"/>
  <c r="I87" i="21"/>
  <c r="H88" i="21"/>
  <c r="Q137" i="20" s="1"/>
  <c r="G89" i="21"/>
  <c r="P138" i="20" s="1"/>
  <c r="F90" i="21"/>
  <c r="N90" i="21"/>
  <c r="M91" i="21"/>
  <c r="L92" i="21"/>
  <c r="K93" i="21"/>
  <c r="J94" i="21"/>
  <c r="I95" i="21"/>
  <c r="H96" i="21"/>
  <c r="Q145" i="20" s="1"/>
  <c r="G97" i="21"/>
  <c r="P146" i="20" s="1"/>
  <c r="F98" i="21"/>
  <c r="N98" i="21"/>
  <c r="M99" i="21"/>
  <c r="L100" i="21"/>
  <c r="K101" i="21"/>
  <c r="J102" i="21"/>
  <c r="I103" i="21"/>
  <c r="H104" i="21"/>
  <c r="Q153" i="20" s="1"/>
  <c r="G105" i="21"/>
  <c r="P154" i="20" s="1"/>
  <c r="F106" i="21"/>
  <c r="N106" i="21"/>
  <c r="M107" i="21"/>
  <c r="L108" i="21"/>
  <c r="K109" i="21"/>
  <c r="J110" i="21"/>
  <c r="I111" i="21"/>
  <c r="H112" i="21"/>
  <c r="Q161" i="20" s="1"/>
  <c r="G113" i="21"/>
  <c r="P162" i="20" s="1"/>
  <c r="F114" i="21"/>
  <c r="N114" i="21"/>
  <c r="M115" i="21"/>
  <c r="L116" i="21"/>
  <c r="K117" i="21"/>
  <c r="J118" i="21"/>
  <c r="I119" i="21"/>
  <c r="H120" i="21"/>
  <c r="Q169" i="20" s="1"/>
  <c r="G121" i="21"/>
  <c r="P170" i="20" s="1"/>
  <c r="F122" i="21"/>
  <c r="N122" i="21"/>
  <c r="M123" i="21"/>
  <c r="L124" i="21"/>
  <c r="K125" i="21"/>
  <c r="J126" i="21"/>
  <c r="I127" i="21"/>
  <c r="H128" i="21"/>
  <c r="Q177" i="20" s="1"/>
  <c r="G129" i="21"/>
  <c r="P178" i="20" s="1"/>
  <c r="F130" i="21"/>
  <c r="N130" i="21"/>
  <c r="M131" i="21"/>
  <c r="L132" i="21"/>
  <c r="K133" i="21"/>
  <c r="J134" i="21"/>
  <c r="I135" i="21"/>
  <c r="H136" i="21"/>
  <c r="Q185" i="20" s="1"/>
  <c r="G137" i="21"/>
  <c r="P186" i="20" s="1"/>
  <c r="F138" i="21"/>
  <c r="N138" i="21"/>
  <c r="M139" i="21"/>
  <c r="L140" i="21"/>
  <c r="K141" i="21"/>
  <c r="J142" i="21"/>
  <c r="I143" i="21"/>
  <c r="H144" i="21"/>
  <c r="Q193" i="20" s="1"/>
  <c r="G145" i="21"/>
  <c r="P194" i="20" s="1"/>
  <c r="F146" i="21"/>
  <c r="N146" i="21"/>
  <c r="M147" i="21"/>
  <c r="L148" i="21"/>
  <c r="K149" i="21"/>
  <c r="J150" i="21"/>
  <c r="I151" i="21"/>
  <c r="H152" i="21"/>
  <c r="Q201" i="20" s="1"/>
  <c r="G153" i="21"/>
  <c r="P202" i="20" s="1"/>
  <c r="F154" i="21"/>
  <c r="N154" i="21"/>
  <c r="M155" i="21"/>
  <c r="M36" i="21"/>
  <c r="L37" i="21"/>
  <c r="K38" i="21"/>
  <c r="J39" i="21"/>
  <c r="I40" i="21"/>
  <c r="H41" i="21"/>
  <c r="Q90" i="20" s="1"/>
  <c r="G42" i="21"/>
  <c r="P91" i="20" s="1"/>
  <c r="F43" i="21"/>
  <c r="N43" i="21"/>
  <c r="M44" i="21"/>
  <c r="L45" i="21"/>
  <c r="K46" i="21"/>
  <c r="J47" i="21"/>
  <c r="I48" i="21"/>
  <c r="H49" i="21"/>
  <c r="Q98" i="20" s="1"/>
  <c r="G50" i="21"/>
  <c r="P99" i="20" s="1"/>
  <c r="F51" i="21"/>
  <c r="N51" i="21"/>
  <c r="M52" i="21"/>
  <c r="L53" i="21"/>
  <c r="K54" i="21"/>
  <c r="J55" i="21"/>
  <c r="I56" i="21"/>
  <c r="H57" i="21"/>
  <c r="Q106" i="20" s="1"/>
  <c r="G58" i="21"/>
  <c r="P107" i="20" s="1"/>
  <c r="F59" i="21"/>
  <c r="N59" i="21"/>
  <c r="M60" i="21"/>
  <c r="L61" i="21"/>
  <c r="K62" i="21"/>
  <c r="J63" i="21"/>
  <c r="I64" i="21"/>
  <c r="H65" i="21"/>
  <c r="Q114" i="20" s="1"/>
  <c r="G66" i="21"/>
  <c r="P115" i="20" s="1"/>
  <c r="F67" i="21"/>
  <c r="N67" i="21"/>
  <c r="L69" i="21"/>
  <c r="K70" i="21"/>
  <c r="J71" i="21"/>
  <c r="I72" i="21"/>
  <c r="H73" i="21"/>
  <c r="Q122" i="20" s="1"/>
  <c r="G74" i="21"/>
  <c r="P123" i="20" s="1"/>
  <c r="F75" i="21"/>
  <c r="N75" i="21"/>
  <c r="M76" i="21"/>
  <c r="L77" i="21"/>
  <c r="K78" i="21"/>
  <c r="J79" i="21"/>
  <c r="I80" i="21"/>
  <c r="H81" i="21"/>
  <c r="Q130" i="20" s="1"/>
  <c r="G82" i="21"/>
  <c r="P131" i="20" s="1"/>
  <c r="F83" i="21"/>
  <c r="N83" i="21"/>
  <c r="M84" i="21"/>
  <c r="L85" i="21"/>
  <c r="K86" i="21"/>
  <c r="J87" i="21"/>
  <c r="I88" i="21"/>
  <c r="H89" i="21"/>
  <c r="Q138" i="20" s="1"/>
  <c r="G90" i="21"/>
  <c r="P139" i="20" s="1"/>
  <c r="F91" i="21"/>
  <c r="N91" i="21"/>
  <c r="M92" i="21"/>
  <c r="L93" i="21"/>
  <c r="K94" i="21"/>
  <c r="J95" i="21"/>
  <c r="I96" i="21"/>
  <c r="H97" i="21"/>
  <c r="Q146" i="20" s="1"/>
  <c r="G98" i="21"/>
  <c r="P147" i="20" s="1"/>
  <c r="F99" i="21"/>
  <c r="N99" i="21"/>
  <c r="M100" i="21"/>
  <c r="L101" i="21"/>
  <c r="K102" i="21"/>
  <c r="J103" i="21"/>
  <c r="I104" i="21"/>
  <c r="H105" i="21"/>
  <c r="Q154" i="20" s="1"/>
  <c r="G106" i="21"/>
  <c r="P155" i="20" s="1"/>
  <c r="F107" i="21"/>
  <c r="N107" i="21"/>
  <c r="M108" i="21"/>
  <c r="L109" i="21"/>
  <c r="K110" i="21"/>
  <c r="J111" i="21"/>
  <c r="I112" i="21"/>
  <c r="H113" i="21"/>
  <c r="Q162" i="20" s="1"/>
  <c r="G114" i="21"/>
  <c r="P163" i="20" s="1"/>
  <c r="F115" i="21"/>
  <c r="N115" i="21"/>
  <c r="M116" i="21"/>
  <c r="L117" i="21"/>
  <c r="K118" i="21"/>
  <c r="J119" i="21"/>
  <c r="I120" i="21"/>
  <c r="H121" i="21"/>
  <c r="Q170" i="20" s="1"/>
  <c r="G122" i="21"/>
  <c r="P171" i="20" s="1"/>
  <c r="F123" i="21"/>
  <c r="N123" i="21"/>
  <c r="M124" i="21"/>
  <c r="L125" i="21"/>
  <c r="K126" i="21"/>
  <c r="J127" i="21"/>
  <c r="I128" i="21"/>
  <c r="H129" i="21"/>
  <c r="Q178" i="20" s="1"/>
  <c r="G130" i="21"/>
  <c r="P179" i="20" s="1"/>
  <c r="F131" i="21"/>
  <c r="N131" i="21"/>
  <c r="M132" i="21"/>
  <c r="L133" i="21"/>
  <c r="K134" i="21"/>
  <c r="J135" i="21"/>
  <c r="I136" i="21"/>
  <c r="H137" i="21"/>
  <c r="Q186" i="20" s="1"/>
  <c r="G138" i="21"/>
  <c r="P187" i="20" s="1"/>
  <c r="F139" i="21"/>
  <c r="N139" i="21"/>
  <c r="M140" i="21"/>
  <c r="L141" i="21"/>
  <c r="K142" i="21"/>
  <c r="J143" i="21"/>
  <c r="I144" i="21"/>
  <c r="H145" i="21"/>
  <c r="Q194" i="20" s="1"/>
  <c r="G146" i="21"/>
  <c r="P195" i="20" s="1"/>
  <c r="F147" i="21"/>
  <c r="N147" i="21"/>
  <c r="M148" i="21"/>
  <c r="L149" i="21"/>
  <c r="K150" i="21"/>
  <c r="J151" i="21"/>
  <c r="I152" i="21"/>
  <c r="H153" i="21"/>
  <c r="Q202" i="20" s="1"/>
  <c r="G154" i="21"/>
  <c r="P203" i="20" s="1"/>
  <c r="F155" i="21"/>
  <c r="N155" i="21"/>
  <c r="M156" i="21"/>
  <c r="L157" i="21"/>
  <c r="K158" i="21"/>
  <c r="J159" i="21"/>
  <c r="I160" i="21"/>
  <c r="H161" i="21"/>
  <c r="Q210" i="20" s="1"/>
  <c r="G162" i="21"/>
  <c r="P211" i="20" s="1"/>
  <c r="F163" i="21"/>
  <c r="N163" i="21"/>
  <c r="M61" i="21"/>
  <c r="L62" i="21"/>
  <c r="K63" i="21"/>
  <c r="J64" i="21"/>
  <c r="I65" i="21"/>
  <c r="H66" i="21"/>
  <c r="Q115" i="20" s="1"/>
  <c r="G67" i="21"/>
  <c r="P116" i="20" s="1"/>
  <c r="F68" i="21"/>
  <c r="N68" i="21"/>
  <c r="M69" i="21"/>
  <c r="L70" i="21"/>
  <c r="K71" i="21"/>
  <c r="J72" i="21"/>
  <c r="I73" i="21"/>
  <c r="H74" i="21"/>
  <c r="Q123" i="20" s="1"/>
  <c r="G75" i="21"/>
  <c r="P124" i="20" s="1"/>
  <c r="F76" i="21"/>
  <c r="N76" i="21"/>
  <c r="M77" i="21"/>
  <c r="L78" i="21"/>
  <c r="K79" i="21"/>
  <c r="J80" i="21"/>
  <c r="I81" i="21"/>
  <c r="H82" i="21"/>
  <c r="Q131" i="20" s="1"/>
  <c r="G83" i="21"/>
  <c r="P132" i="20" s="1"/>
  <c r="F84" i="21"/>
  <c r="N84" i="21"/>
  <c r="M85" i="21"/>
  <c r="L86" i="21"/>
  <c r="K87" i="21"/>
  <c r="J88" i="21"/>
  <c r="I89" i="21"/>
  <c r="H90" i="21"/>
  <c r="Q139" i="20" s="1"/>
  <c r="G91" i="21"/>
  <c r="P140" i="20" s="1"/>
  <c r="F92" i="21"/>
  <c r="N92" i="21"/>
  <c r="M93" i="21"/>
  <c r="L94" i="21"/>
  <c r="K95" i="21"/>
  <c r="J96" i="21"/>
  <c r="I97" i="21"/>
  <c r="H98" i="21"/>
  <c r="Q147" i="20" s="1"/>
  <c r="G99" i="21"/>
  <c r="P148" i="20" s="1"/>
  <c r="F100" i="21"/>
  <c r="N100" i="21"/>
  <c r="M101" i="21"/>
  <c r="L102" i="21"/>
  <c r="K103" i="21"/>
  <c r="J104" i="21"/>
  <c r="I105" i="21"/>
  <c r="H106" i="21"/>
  <c r="Q155" i="20" s="1"/>
  <c r="G107" i="21"/>
  <c r="P156" i="20" s="1"/>
  <c r="F108" i="21"/>
  <c r="N108" i="21"/>
  <c r="M109" i="21"/>
  <c r="L110" i="21"/>
  <c r="K111" i="21"/>
  <c r="J112" i="21"/>
  <c r="I113" i="21"/>
  <c r="H114" i="21"/>
  <c r="Q163" i="20" s="1"/>
  <c r="G115" i="21"/>
  <c r="P164" i="20" s="1"/>
  <c r="F116" i="21"/>
  <c r="N116" i="21"/>
  <c r="M117" i="21"/>
  <c r="L118" i="21"/>
  <c r="K119" i="21"/>
  <c r="J120" i="21"/>
  <c r="I121" i="21"/>
  <c r="H122" i="21"/>
  <c r="Q171" i="20" s="1"/>
  <c r="G123" i="21"/>
  <c r="P172" i="20" s="1"/>
  <c r="F124" i="21"/>
  <c r="N124" i="21"/>
  <c r="M125" i="21"/>
  <c r="L126" i="21"/>
  <c r="K127" i="21"/>
  <c r="J128" i="21"/>
  <c r="I129" i="21"/>
  <c r="H130" i="21"/>
  <c r="Q179" i="20" s="1"/>
  <c r="G131" i="21"/>
  <c r="P180" i="20" s="1"/>
  <c r="F132" i="21"/>
  <c r="N132" i="21"/>
  <c r="M133" i="21"/>
  <c r="L134" i="21"/>
  <c r="K135" i="21"/>
  <c r="J136" i="21"/>
  <c r="I137" i="21"/>
  <c r="H138" i="21"/>
  <c r="Q187" i="20" s="1"/>
  <c r="G139" i="21"/>
  <c r="P188" i="20" s="1"/>
  <c r="F140" i="21"/>
  <c r="N140" i="21"/>
  <c r="M141" i="21"/>
  <c r="L142" i="21"/>
  <c r="K143" i="21"/>
  <c r="J144" i="21"/>
  <c r="I145" i="21"/>
  <c r="H146" i="21"/>
  <c r="Q195" i="20" s="1"/>
  <c r="G147" i="21"/>
  <c r="P196" i="20" s="1"/>
  <c r="F148" i="21"/>
  <c r="N148" i="21"/>
  <c r="M149" i="21"/>
  <c r="L150" i="21"/>
  <c r="K151" i="21"/>
  <c r="J152" i="21"/>
  <c r="I153" i="21"/>
  <c r="H154" i="21"/>
  <c r="Q203" i="20" s="1"/>
  <c r="G155" i="21"/>
  <c r="P204" i="20" s="1"/>
  <c r="F156" i="21"/>
  <c r="N156" i="21"/>
  <c r="M157" i="21"/>
  <c r="L158" i="21"/>
  <c r="K159" i="21"/>
  <c r="J160" i="21"/>
  <c r="I161" i="21"/>
  <c r="H162" i="21"/>
  <c r="Q211" i="20" s="1"/>
  <c r="G163" i="21"/>
  <c r="P212" i="20" s="1"/>
  <c r="F164" i="21"/>
  <c r="N164" i="21"/>
  <c r="M165" i="21"/>
  <c r="L166" i="21"/>
  <c r="K167" i="21"/>
  <c r="J168" i="21"/>
  <c r="I169" i="21"/>
  <c r="H170" i="21"/>
  <c r="Q219" i="20" s="1"/>
  <c r="J41" i="21"/>
  <c r="I42" i="21"/>
  <c r="H43" i="21"/>
  <c r="Q92" i="20" s="1"/>
  <c r="G44" i="21"/>
  <c r="P93" i="20" s="1"/>
  <c r="F45" i="21"/>
  <c r="N45" i="21"/>
  <c r="M46" i="21"/>
  <c r="L47" i="21"/>
  <c r="K48" i="21"/>
  <c r="J49" i="21"/>
  <c r="I50" i="21"/>
  <c r="H51" i="21"/>
  <c r="Q100" i="20" s="1"/>
  <c r="G52" i="21"/>
  <c r="P101" i="20" s="1"/>
  <c r="F53" i="21"/>
  <c r="N53" i="21"/>
  <c r="M54" i="21"/>
  <c r="L55" i="21"/>
  <c r="K56" i="21"/>
  <c r="J57" i="21"/>
  <c r="I58" i="21"/>
  <c r="H59" i="21"/>
  <c r="Q108" i="20" s="1"/>
  <c r="G60" i="21"/>
  <c r="P109" i="20" s="1"/>
  <c r="F61" i="21"/>
  <c r="N61" i="21"/>
  <c r="M62" i="21"/>
  <c r="L63" i="21"/>
  <c r="K64" i="21"/>
  <c r="J65" i="21"/>
  <c r="I66" i="21"/>
  <c r="H67" i="21"/>
  <c r="Q116" i="20" s="1"/>
  <c r="G68" i="21"/>
  <c r="P117" i="20" s="1"/>
  <c r="F69" i="21"/>
  <c r="N69" i="21"/>
  <c r="M70" i="21"/>
  <c r="L71" i="21"/>
  <c r="K72" i="21"/>
  <c r="J73" i="21"/>
  <c r="I74" i="21"/>
  <c r="H75" i="21"/>
  <c r="Q124" i="20" s="1"/>
  <c r="G76" i="21"/>
  <c r="P125" i="20" s="1"/>
  <c r="F77" i="21"/>
  <c r="N77" i="21"/>
  <c r="M78" i="21"/>
  <c r="L79" i="21"/>
  <c r="K80" i="21"/>
  <c r="J81" i="21"/>
  <c r="I82" i="21"/>
  <c r="H83" i="21"/>
  <c r="Q132" i="20" s="1"/>
  <c r="G84" i="21"/>
  <c r="P133" i="20" s="1"/>
  <c r="F85" i="21"/>
  <c r="N85" i="21"/>
  <c r="M86" i="21"/>
  <c r="L87" i="21"/>
  <c r="K88" i="21"/>
  <c r="J89" i="21"/>
  <c r="I90" i="21"/>
  <c r="H91" i="21"/>
  <c r="Q140" i="20" s="1"/>
  <c r="G92" i="21"/>
  <c r="P141" i="20" s="1"/>
  <c r="F93" i="21"/>
  <c r="N93" i="21"/>
  <c r="M94" i="21"/>
  <c r="L95" i="21"/>
  <c r="K96" i="21"/>
  <c r="J97" i="21"/>
  <c r="I98" i="21"/>
  <c r="H99" i="21"/>
  <c r="Q148" i="20" s="1"/>
  <c r="G100" i="21"/>
  <c r="P149" i="20" s="1"/>
  <c r="F101" i="21"/>
  <c r="N101" i="21"/>
  <c r="M102" i="21"/>
  <c r="L103" i="21"/>
  <c r="K104" i="21"/>
  <c r="J105" i="21"/>
  <c r="I106" i="21"/>
  <c r="H107" i="21"/>
  <c r="Q156" i="20" s="1"/>
  <c r="G108" i="21"/>
  <c r="P157" i="20" s="1"/>
  <c r="F109" i="21"/>
  <c r="N109" i="21"/>
  <c r="M110" i="21"/>
  <c r="L111" i="21"/>
  <c r="K112" i="21"/>
  <c r="J113" i="21"/>
  <c r="I114" i="21"/>
  <c r="H115" i="21"/>
  <c r="Q164" i="20" s="1"/>
  <c r="G116" i="21"/>
  <c r="P165" i="20" s="1"/>
  <c r="F117" i="21"/>
  <c r="N117" i="21"/>
  <c r="M118" i="21"/>
  <c r="L119" i="21"/>
  <c r="K120" i="21"/>
  <c r="J121" i="21"/>
  <c r="I122" i="21"/>
  <c r="H123" i="21"/>
  <c r="Q172" i="20" s="1"/>
  <c r="G124" i="21"/>
  <c r="P173" i="20" s="1"/>
  <c r="F125" i="21"/>
  <c r="N125" i="21"/>
  <c r="M126" i="21"/>
  <c r="L127" i="21"/>
  <c r="K128" i="21"/>
  <c r="J129" i="21"/>
  <c r="I130" i="21"/>
  <c r="H131" i="21"/>
  <c r="Q180" i="20" s="1"/>
  <c r="G132" i="21"/>
  <c r="P181" i="20" s="1"/>
  <c r="F133" i="21"/>
  <c r="N133" i="21"/>
  <c r="M134" i="21"/>
  <c r="L135" i="21"/>
  <c r="K136" i="21"/>
  <c r="J137" i="21"/>
  <c r="I138" i="21"/>
  <c r="H139" i="21"/>
  <c r="Q188" i="20" s="1"/>
  <c r="G140" i="21"/>
  <c r="P189" i="20" s="1"/>
  <c r="F141" i="21"/>
  <c r="N141" i="21"/>
  <c r="M142" i="21"/>
  <c r="L143" i="21"/>
  <c r="K144" i="21"/>
  <c r="J145" i="21"/>
  <c r="I146" i="21"/>
  <c r="H147" i="21"/>
  <c r="Q196" i="20" s="1"/>
  <c r="G148" i="21"/>
  <c r="P197" i="20" s="1"/>
  <c r="F149" i="21"/>
  <c r="N149" i="21"/>
  <c r="M150" i="21"/>
  <c r="L151" i="21"/>
  <c r="K152" i="21"/>
  <c r="J153" i="21"/>
  <c r="I154" i="21"/>
  <c r="H155" i="21"/>
  <c r="Q204" i="20" s="1"/>
  <c r="G156" i="21"/>
  <c r="P205" i="20" s="1"/>
  <c r="F157" i="21"/>
  <c r="N157" i="21"/>
  <c r="M158" i="21"/>
  <c r="L159" i="21"/>
  <c r="K160" i="21"/>
  <c r="J161" i="21"/>
  <c r="I162" i="21"/>
  <c r="H163" i="21"/>
  <c r="Q212" i="20" s="1"/>
  <c r="H68" i="21"/>
  <c r="Q117" i="20" s="1"/>
  <c r="G69" i="21"/>
  <c r="P118" i="20" s="1"/>
  <c r="F70" i="21"/>
  <c r="N70" i="21"/>
  <c r="M71" i="21"/>
  <c r="L72" i="21"/>
  <c r="K73" i="21"/>
  <c r="J74" i="21"/>
  <c r="I75" i="21"/>
  <c r="H76" i="21"/>
  <c r="Q125" i="20" s="1"/>
  <c r="G77" i="21"/>
  <c r="P126" i="20" s="1"/>
  <c r="F78" i="21"/>
  <c r="N78" i="21"/>
  <c r="M79" i="21"/>
  <c r="L80" i="21"/>
  <c r="K81" i="21"/>
  <c r="J82" i="21"/>
  <c r="I83" i="21"/>
  <c r="H84" i="21"/>
  <c r="Q133" i="20" s="1"/>
  <c r="G85" i="21"/>
  <c r="P134" i="20" s="1"/>
  <c r="F86" i="21"/>
  <c r="N86" i="21"/>
  <c r="M87" i="21"/>
  <c r="L88" i="21"/>
  <c r="K89" i="21"/>
  <c r="J90" i="21"/>
  <c r="I91" i="21"/>
  <c r="H92" i="21"/>
  <c r="Q141" i="20" s="1"/>
  <c r="G93" i="21"/>
  <c r="P142" i="20" s="1"/>
  <c r="F94" i="21"/>
  <c r="N94" i="21"/>
  <c r="M95" i="21"/>
  <c r="L96" i="21"/>
  <c r="K97" i="21"/>
  <c r="J98" i="21"/>
  <c r="I99" i="21"/>
  <c r="H100" i="21"/>
  <c r="Q149" i="20" s="1"/>
  <c r="G101" i="21"/>
  <c r="P150" i="20" s="1"/>
  <c r="F102" i="21"/>
  <c r="N102" i="21"/>
  <c r="M103" i="21"/>
  <c r="L104" i="21"/>
  <c r="K105" i="21"/>
  <c r="J106" i="21"/>
  <c r="I107" i="21"/>
  <c r="H108" i="21"/>
  <c r="Q157" i="20" s="1"/>
  <c r="G109" i="21"/>
  <c r="P158" i="20" s="1"/>
  <c r="F110" i="21"/>
  <c r="N110" i="21"/>
  <c r="M111" i="21"/>
  <c r="L112" i="21"/>
  <c r="K113" i="21"/>
  <c r="J114" i="21"/>
  <c r="I115" i="21"/>
  <c r="H116" i="21"/>
  <c r="Q165" i="20" s="1"/>
  <c r="G117" i="21"/>
  <c r="P166" i="20" s="1"/>
  <c r="F118" i="21"/>
  <c r="N118" i="21"/>
  <c r="M119" i="21"/>
  <c r="L120" i="21"/>
  <c r="K121" i="21"/>
  <c r="J122" i="21"/>
  <c r="I123" i="21"/>
  <c r="H124" i="21"/>
  <c r="Q173" i="20" s="1"/>
  <c r="G125" i="21"/>
  <c r="P174" i="20" s="1"/>
  <c r="F126" i="21"/>
  <c r="N126" i="21"/>
  <c r="M127" i="21"/>
  <c r="L128" i="21"/>
  <c r="K129" i="21"/>
  <c r="J130" i="21"/>
  <c r="I131" i="21"/>
  <c r="H132" i="21"/>
  <c r="Q181" i="20" s="1"/>
  <c r="G133" i="21"/>
  <c r="P182" i="20" s="1"/>
  <c r="F134" i="21"/>
  <c r="N134" i="21"/>
  <c r="M135" i="21"/>
  <c r="L136" i="21"/>
  <c r="K137" i="21"/>
  <c r="J138" i="21"/>
  <c r="I139" i="21"/>
  <c r="H140" i="21"/>
  <c r="Q189" i="20" s="1"/>
  <c r="G141" i="21"/>
  <c r="P190" i="20" s="1"/>
  <c r="F142" i="21"/>
  <c r="N142" i="21"/>
  <c r="M143" i="21"/>
  <c r="L144" i="21"/>
  <c r="K145" i="21"/>
  <c r="J146" i="21"/>
  <c r="I147" i="21"/>
  <c r="H148" i="21"/>
  <c r="Q197" i="20" s="1"/>
  <c r="G149" i="21"/>
  <c r="P198" i="20" s="1"/>
  <c r="F150" i="21"/>
  <c r="N150" i="21"/>
  <c r="M151" i="21"/>
  <c r="L152" i="21"/>
  <c r="K153" i="21"/>
  <c r="J154" i="21"/>
  <c r="I155" i="21"/>
  <c r="H156" i="21"/>
  <c r="Q205" i="20" s="1"/>
  <c r="G157" i="21"/>
  <c r="P206" i="20" s="1"/>
  <c r="F158" i="21"/>
  <c r="N158" i="21"/>
  <c r="M159" i="21"/>
  <c r="L160" i="21"/>
  <c r="K161" i="21"/>
  <c r="J162" i="21"/>
  <c r="I163" i="21"/>
  <c r="H164" i="21"/>
  <c r="Q213" i="20" s="1"/>
  <c r="G165" i="21"/>
  <c r="P214" i="20" s="1"/>
  <c r="F166" i="21"/>
  <c r="N166" i="21"/>
  <c r="M167" i="21"/>
  <c r="L168" i="21"/>
  <c r="K169" i="21"/>
  <c r="J170" i="21"/>
  <c r="I171" i="21"/>
  <c r="H172" i="21"/>
  <c r="Q221" i="20" s="1"/>
  <c r="G173" i="21"/>
  <c r="P222" i="20" s="1"/>
  <c r="F174" i="21"/>
  <c r="N174" i="21"/>
  <c r="M175" i="21"/>
  <c r="L176" i="21"/>
  <c r="K177" i="21"/>
  <c r="J178" i="21"/>
  <c r="I179" i="21"/>
  <c r="H180" i="21"/>
  <c r="Q229" i="20" s="1"/>
  <c r="G181" i="21"/>
  <c r="P230" i="20" s="1"/>
  <c r="F182" i="21"/>
  <c r="N182" i="21"/>
  <c r="M183" i="21"/>
  <c r="L184" i="21"/>
  <c r="K185" i="21"/>
  <c r="J186" i="21"/>
  <c r="I187" i="21"/>
  <c r="K74" i="21"/>
  <c r="J75" i="21"/>
  <c r="I76" i="21"/>
  <c r="H77" i="21"/>
  <c r="Q126" i="20" s="1"/>
  <c r="G78" i="21"/>
  <c r="P127" i="20" s="1"/>
  <c r="N79" i="21"/>
  <c r="M80" i="21"/>
  <c r="L81" i="21"/>
  <c r="K82" i="21"/>
  <c r="J83" i="21"/>
  <c r="I84" i="21"/>
  <c r="H85" i="21"/>
  <c r="Q134" i="20" s="1"/>
  <c r="G86" i="21"/>
  <c r="P135" i="20" s="1"/>
  <c r="F87" i="21"/>
  <c r="N87" i="21"/>
  <c r="M88" i="21"/>
  <c r="L89" i="21"/>
  <c r="K90" i="21"/>
  <c r="J91" i="21"/>
  <c r="I92" i="21"/>
  <c r="H93" i="21"/>
  <c r="Q142" i="20" s="1"/>
  <c r="G94" i="21"/>
  <c r="P143" i="20" s="1"/>
  <c r="F95" i="21"/>
  <c r="N95" i="21"/>
  <c r="M96" i="21"/>
  <c r="L97" i="21"/>
  <c r="K98" i="21"/>
  <c r="J99" i="21"/>
  <c r="I100" i="21"/>
  <c r="H101" i="21"/>
  <c r="Q150" i="20" s="1"/>
  <c r="G102" i="21"/>
  <c r="P151" i="20" s="1"/>
  <c r="F103" i="21"/>
  <c r="N103" i="21"/>
  <c r="M104" i="21"/>
  <c r="L105" i="21"/>
  <c r="K106" i="21"/>
  <c r="J107" i="21"/>
  <c r="I108" i="21"/>
  <c r="H109" i="21"/>
  <c r="Q158" i="20" s="1"/>
  <c r="G110" i="21"/>
  <c r="P159" i="20" s="1"/>
  <c r="F111" i="21"/>
  <c r="N111" i="21"/>
  <c r="M112" i="21"/>
  <c r="L113" i="21"/>
  <c r="K114" i="21"/>
  <c r="J115" i="21"/>
  <c r="I116" i="21"/>
  <c r="H117" i="21"/>
  <c r="Q166" i="20" s="1"/>
  <c r="G118" i="21"/>
  <c r="P167" i="20" s="1"/>
  <c r="F119" i="21"/>
  <c r="N119" i="21"/>
  <c r="M120" i="21"/>
  <c r="L121" i="21"/>
  <c r="K122" i="21"/>
  <c r="J123" i="21"/>
  <c r="I124" i="21"/>
  <c r="H125" i="21"/>
  <c r="Q174" i="20" s="1"/>
  <c r="G126" i="21"/>
  <c r="P175" i="20" s="1"/>
  <c r="F127" i="21"/>
  <c r="N127" i="21"/>
  <c r="M128" i="21"/>
  <c r="L129" i="21"/>
  <c r="K130" i="21"/>
  <c r="J131" i="21"/>
  <c r="I132" i="21"/>
  <c r="H133" i="21"/>
  <c r="Q182" i="20" s="1"/>
  <c r="G134" i="21"/>
  <c r="P183" i="20" s="1"/>
  <c r="F135" i="21"/>
  <c r="N135" i="21"/>
  <c r="M136" i="21"/>
  <c r="L137" i="21"/>
  <c r="K138" i="21"/>
  <c r="J139" i="21"/>
  <c r="I140" i="21"/>
  <c r="H141" i="21"/>
  <c r="Q190" i="20" s="1"/>
  <c r="G142" i="21"/>
  <c r="P191" i="20" s="1"/>
  <c r="F143" i="21"/>
  <c r="N143" i="21"/>
  <c r="M144" i="21"/>
  <c r="L145" i="21"/>
  <c r="K146" i="21"/>
  <c r="J147" i="21"/>
  <c r="I148" i="21"/>
  <c r="H149" i="21"/>
  <c r="Q198" i="20" s="1"/>
  <c r="G150" i="21"/>
  <c r="P199" i="20" s="1"/>
  <c r="F151" i="21"/>
  <c r="N151" i="21"/>
  <c r="M152" i="21"/>
  <c r="L153" i="21"/>
  <c r="K154" i="21"/>
  <c r="J155" i="21"/>
  <c r="I156" i="21"/>
  <c r="H157" i="21"/>
  <c r="Q206" i="20" s="1"/>
  <c r="G158" i="21"/>
  <c r="P207" i="20" s="1"/>
  <c r="F159" i="21"/>
  <c r="N159" i="21"/>
  <c r="M160" i="21"/>
  <c r="L161" i="21"/>
  <c r="K162" i="21"/>
  <c r="J163" i="21"/>
  <c r="I164" i="21"/>
  <c r="H165" i="21"/>
  <c r="Q214" i="20" s="1"/>
  <c r="G166" i="21"/>
  <c r="P215" i="20" s="1"/>
  <c r="F167" i="21"/>
  <c r="N167" i="21"/>
  <c r="M168" i="21"/>
  <c r="L169" i="21"/>
  <c r="K170" i="21"/>
  <c r="J171" i="21"/>
  <c r="I172" i="21"/>
  <c r="H173" i="21"/>
  <c r="Q222" i="20" s="1"/>
  <c r="G174" i="21"/>
  <c r="P223" i="20" s="1"/>
  <c r="F175" i="21"/>
  <c r="N175" i="21"/>
  <c r="M176" i="21"/>
  <c r="L177" i="21"/>
  <c r="K178" i="21"/>
  <c r="J179" i="21"/>
  <c r="I180" i="21"/>
  <c r="H181" i="21"/>
  <c r="Q230" i="20" s="1"/>
  <c r="G182" i="21"/>
  <c r="P231" i="20" s="1"/>
  <c r="F183" i="21"/>
  <c r="N183" i="21"/>
  <c r="M184" i="21"/>
  <c r="L185" i="21"/>
  <c r="K186" i="21"/>
  <c r="J187" i="21"/>
  <c r="I188" i="21"/>
  <c r="H189" i="21"/>
  <c r="Q238" i="20" s="1"/>
  <c r="G190" i="21"/>
  <c r="P239" i="20" s="1"/>
  <c r="F191" i="21"/>
  <c r="N191" i="21"/>
  <c r="M192" i="21"/>
  <c r="L193" i="21"/>
  <c r="K194" i="21"/>
  <c r="J195" i="21"/>
  <c r="I196" i="21"/>
  <c r="H197" i="21"/>
  <c r="Q246" i="20" s="1"/>
  <c r="G198" i="21"/>
  <c r="P247" i="20" s="1"/>
  <c r="F199" i="21"/>
  <c r="N199" i="21"/>
  <c r="M200" i="21"/>
  <c r="L156" i="21"/>
  <c r="K157" i="21"/>
  <c r="J158" i="21"/>
  <c r="I159" i="21"/>
  <c r="H160" i="21"/>
  <c r="Q209" i="20" s="1"/>
  <c r="G161" i="21"/>
  <c r="P210" i="20" s="1"/>
  <c r="F162" i="21"/>
  <c r="N162" i="21"/>
  <c r="M163" i="21"/>
  <c r="L164" i="21"/>
  <c r="K165" i="21"/>
  <c r="J166" i="21"/>
  <c r="I167" i="21"/>
  <c r="H168" i="21"/>
  <c r="Q217" i="20" s="1"/>
  <c r="G169" i="21"/>
  <c r="P218" i="20" s="1"/>
  <c r="F170" i="21"/>
  <c r="N170" i="21"/>
  <c r="M171" i="21"/>
  <c r="L172" i="21"/>
  <c r="K173" i="21"/>
  <c r="J174" i="21"/>
  <c r="I175" i="21"/>
  <c r="H176" i="21"/>
  <c r="Q225" i="20" s="1"/>
  <c r="G177" i="21"/>
  <c r="P226" i="20" s="1"/>
  <c r="F178" i="21"/>
  <c r="N178" i="21"/>
  <c r="M179" i="21"/>
  <c r="L180" i="21"/>
  <c r="K181" i="21"/>
  <c r="J182" i="21"/>
  <c r="I183" i="21"/>
  <c r="H184" i="21"/>
  <c r="Q233" i="20" s="1"/>
  <c r="G185" i="21"/>
  <c r="P234" i="20" s="1"/>
  <c r="F186" i="21"/>
  <c r="N186" i="21"/>
  <c r="M187" i="21"/>
  <c r="L188" i="21"/>
  <c r="K189" i="21"/>
  <c r="J190" i="21"/>
  <c r="I191" i="21"/>
  <c r="H192" i="21"/>
  <c r="Q241" i="20" s="1"/>
  <c r="G193" i="21"/>
  <c r="P242" i="20" s="1"/>
  <c r="F194" i="21"/>
  <c r="N194" i="21"/>
  <c r="M195" i="21"/>
  <c r="L196" i="21"/>
  <c r="K197" i="21"/>
  <c r="J198" i="21"/>
  <c r="I199" i="21"/>
  <c r="H200" i="21"/>
  <c r="Q249" i="20" s="1"/>
  <c r="G201" i="21"/>
  <c r="P250" i="20" s="1"/>
  <c r="F202" i="21"/>
  <c r="N202" i="21"/>
  <c r="M203" i="21"/>
  <c r="L204" i="21"/>
  <c r="K205" i="21"/>
  <c r="J206" i="21"/>
  <c r="I207" i="21"/>
  <c r="H208" i="21"/>
  <c r="Q257" i="20" s="1"/>
  <c r="G209" i="21"/>
  <c r="P258" i="20" s="1"/>
  <c r="F210" i="21"/>
  <c r="N210" i="21"/>
  <c r="M211" i="21"/>
  <c r="L212" i="21"/>
  <c r="K213" i="21"/>
  <c r="J214" i="21"/>
  <c r="I215" i="21"/>
  <c r="H216" i="21"/>
  <c r="Q265" i="20" s="1"/>
  <c r="G217" i="21"/>
  <c r="P266" i="20" s="1"/>
  <c r="F218" i="21"/>
  <c r="N218" i="21"/>
  <c r="M219" i="21"/>
  <c r="L220" i="21"/>
  <c r="K221" i="21"/>
  <c r="J222" i="21"/>
  <c r="I223" i="21"/>
  <c r="H224" i="21"/>
  <c r="Q273" i="20" s="1"/>
  <c r="G225" i="21"/>
  <c r="P274" i="20" s="1"/>
  <c r="F226" i="21"/>
  <c r="N226" i="21"/>
  <c r="M227" i="21"/>
  <c r="L228" i="21"/>
  <c r="K229" i="21"/>
  <c r="J230" i="21"/>
  <c r="I231" i="21"/>
  <c r="H232" i="21"/>
  <c r="Q281" i="20" s="1"/>
  <c r="G233" i="21"/>
  <c r="P282" i="20" s="1"/>
  <c r="F234" i="21"/>
  <c r="N234" i="21"/>
  <c r="M235" i="21"/>
  <c r="L236" i="21"/>
  <c r="K237" i="21"/>
  <c r="J238" i="21"/>
  <c r="I239" i="21"/>
  <c r="H240" i="21"/>
  <c r="Q289" i="20" s="1"/>
  <c r="G241" i="21"/>
  <c r="P290" i="20" s="1"/>
  <c r="F242" i="21"/>
  <c r="N242" i="21"/>
  <c r="M243" i="21"/>
  <c r="L244" i="21"/>
  <c r="K245" i="21"/>
  <c r="J246" i="21"/>
  <c r="M164" i="21"/>
  <c r="L165" i="21"/>
  <c r="K166" i="21"/>
  <c r="J167" i="21"/>
  <c r="I168" i="21"/>
  <c r="H169" i="21"/>
  <c r="Q218" i="20" s="1"/>
  <c r="G170" i="21"/>
  <c r="P219" i="20" s="1"/>
  <c r="F171" i="21"/>
  <c r="N171" i="21"/>
  <c r="M172" i="21"/>
  <c r="L173" i="21"/>
  <c r="K174" i="21"/>
  <c r="J175" i="21"/>
  <c r="I176" i="21"/>
  <c r="H177" i="21"/>
  <c r="Q226" i="20" s="1"/>
  <c r="G178" i="21"/>
  <c r="P227" i="20" s="1"/>
  <c r="F179" i="21"/>
  <c r="N179" i="21"/>
  <c r="M180" i="21"/>
  <c r="L181" i="21"/>
  <c r="K182" i="21"/>
  <c r="J183" i="21"/>
  <c r="I184" i="21"/>
  <c r="H185" i="21"/>
  <c r="Q234" i="20" s="1"/>
  <c r="G186" i="21"/>
  <c r="P235" i="20" s="1"/>
  <c r="F187" i="21"/>
  <c r="N187" i="21"/>
  <c r="M188" i="21"/>
  <c r="L189" i="21"/>
  <c r="K190" i="21"/>
  <c r="J191" i="21"/>
  <c r="I192" i="21"/>
  <c r="H193" i="21"/>
  <c r="Q242" i="20" s="1"/>
  <c r="G194" i="21"/>
  <c r="P243" i="20" s="1"/>
  <c r="F195" i="21"/>
  <c r="N195" i="21"/>
  <c r="M196" i="21"/>
  <c r="L197" i="21"/>
  <c r="K198" i="21"/>
  <c r="J199" i="21"/>
  <c r="I200" i="21"/>
  <c r="H201" i="21"/>
  <c r="Q250" i="20" s="1"/>
  <c r="G202" i="21"/>
  <c r="P251" i="20" s="1"/>
  <c r="F203" i="21"/>
  <c r="N203" i="21"/>
  <c r="M204" i="21"/>
  <c r="L205" i="21"/>
  <c r="K206" i="21"/>
  <c r="J207" i="21"/>
  <c r="I208" i="21"/>
  <c r="H209" i="21"/>
  <c r="Q258" i="20" s="1"/>
  <c r="G210" i="21"/>
  <c r="P259" i="20" s="1"/>
  <c r="F211" i="21"/>
  <c r="N211" i="21"/>
  <c r="M212" i="21"/>
  <c r="L213" i="21"/>
  <c r="K214" i="21"/>
  <c r="J215" i="21"/>
  <c r="I216" i="21"/>
  <c r="H217" i="21"/>
  <c r="Q266" i="20" s="1"/>
  <c r="G218" i="21"/>
  <c r="P267" i="20" s="1"/>
  <c r="F219" i="21"/>
  <c r="N219" i="21"/>
  <c r="M220" i="21"/>
  <c r="L221" i="21"/>
  <c r="K222" i="21"/>
  <c r="J223" i="21"/>
  <c r="I224" i="21"/>
  <c r="H225" i="21"/>
  <c r="Q274" i="20" s="1"/>
  <c r="G226" i="21"/>
  <c r="P275" i="20" s="1"/>
  <c r="F227" i="21"/>
  <c r="N227" i="21"/>
  <c r="M228" i="21"/>
  <c r="L229" i="21"/>
  <c r="K230" i="21"/>
  <c r="J231" i="21"/>
  <c r="I232" i="21"/>
  <c r="H233" i="21"/>
  <c r="Q282" i="20" s="1"/>
  <c r="G234" i="21"/>
  <c r="P283" i="20" s="1"/>
  <c r="F235" i="21"/>
  <c r="N235" i="21"/>
  <c r="M236" i="21"/>
  <c r="L237" i="21"/>
  <c r="K238" i="21"/>
  <c r="J239" i="21"/>
  <c r="I240" i="21"/>
  <c r="H241" i="21"/>
  <c r="Q290" i="20" s="1"/>
  <c r="G171" i="21"/>
  <c r="P220" i="20" s="1"/>
  <c r="F172" i="21"/>
  <c r="N172" i="21"/>
  <c r="M173" i="21"/>
  <c r="L174" i="21"/>
  <c r="K175" i="21"/>
  <c r="J176" i="21"/>
  <c r="I177" i="21"/>
  <c r="H178" i="21"/>
  <c r="Q227" i="20" s="1"/>
  <c r="G179" i="21"/>
  <c r="P228" i="20" s="1"/>
  <c r="F180" i="21"/>
  <c r="N180" i="21"/>
  <c r="M181" i="21"/>
  <c r="L182" i="21"/>
  <c r="K183" i="21"/>
  <c r="J184" i="21"/>
  <c r="I185" i="21"/>
  <c r="H186" i="21"/>
  <c r="Q235" i="20" s="1"/>
  <c r="G187" i="21"/>
  <c r="P236" i="20" s="1"/>
  <c r="F188" i="21"/>
  <c r="N188" i="21"/>
  <c r="M189" i="21"/>
  <c r="L190" i="21"/>
  <c r="K191" i="21"/>
  <c r="J192" i="21"/>
  <c r="I193" i="21"/>
  <c r="H194" i="21"/>
  <c r="Q243" i="20" s="1"/>
  <c r="G195" i="21"/>
  <c r="P244" i="20" s="1"/>
  <c r="F196" i="21"/>
  <c r="N196" i="21"/>
  <c r="M197" i="21"/>
  <c r="L198" i="21"/>
  <c r="K199" i="21"/>
  <c r="J200" i="21"/>
  <c r="I201" i="21"/>
  <c r="H202" i="21"/>
  <c r="Q251" i="20" s="1"/>
  <c r="G203" i="21"/>
  <c r="P252" i="20" s="1"/>
  <c r="F204" i="21"/>
  <c r="N204" i="21"/>
  <c r="M205" i="21"/>
  <c r="L206" i="21"/>
  <c r="K207" i="21"/>
  <c r="J208" i="21"/>
  <c r="I209" i="21"/>
  <c r="H210" i="21"/>
  <c r="Q259" i="20" s="1"/>
  <c r="G211" i="21"/>
  <c r="P260" i="20" s="1"/>
  <c r="F212" i="21"/>
  <c r="N212" i="21"/>
  <c r="M213" i="21"/>
  <c r="L214" i="21"/>
  <c r="K215" i="21"/>
  <c r="J216" i="21"/>
  <c r="I217" i="21"/>
  <c r="H218" i="21"/>
  <c r="Q267" i="20" s="1"/>
  <c r="G219" i="21"/>
  <c r="P268" i="20" s="1"/>
  <c r="F220" i="21"/>
  <c r="N220" i="21"/>
  <c r="M221" i="21"/>
  <c r="L222" i="21"/>
  <c r="K223" i="21"/>
  <c r="J224" i="21"/>
  <c r="I225" i="21"/>
  <c r="H226" i="21"/>
  <c r="Q275" i="20" s="1"/>
  <c r="G227" i="21"/>
  <c r="P276" i="20" s="1"/>
  <c r="F228" i="21"/>
  <c r="N228" i="21"/>
  <c r="M229" i="21"/>
  <c r="L230" i="21"/>
  <c r="K231" i="21"/>
  <c r="J232" i="21"/>
  <c r="I233" i="21"/>
  <c r="H234" i="21"/>
  <c r="Q283" i="20" s="1"/>
  <c r="G235" i="21"/>
  <c r="P284" i="20" s="1"/>
  <c r="F236" i="21"/>
  <c r="N236" i="21"/>
  <c r="M237" i="21"/>
  <c r="L238" i="21"/>
  <c r="K239" i="21"/>
  <c r="J240" i="21"/>
  <c r="I241" i="21"/>
  <c r="H242" i="21"/>
  <c r="Q291" i="20" s="1"/>
  <c r="G243" i="21"/>
  <c r="P292" i="20" s="1"/>
  <c r="F244" i="21"/>
  <c r="N244" i="21"/>
  <c r="M245" i="21"/>
  <c r="L246" i="21"/>
  <c r="K247" i="21"/>
  <c r="J248" i="21"/>
  <c r="I249" i="21"/>
  <c r="H250" i="21"/>
  <c r="Q299" i="20" s="1"/>
  <c r="G251" i="21"/>
  <c r="P300" i="20" s="1"/>
  <c r="F252" i="21"/>
  <c r="N252" i="21"/>
  <c r="M253" i="21"/>
  <c r="L254" i="21"/>
  <c r="K255" i="21"/>
  <c r="J256" i="21"/>
  <c r="I257" i="21"/>
  <c r="H258" i="21"/>
  <c r="Q307" i="20" s="1"/>
  <c r="G259" i="21"/>
  <c r="P308" i="20" s="1"/>
  <c r="F260" i="21"/>
  <c r="N260" i="21"/>
  <c r="M261" i="21"/>
  <c r="L262" i="21"/>
  <c r="K263" i="21"/>
  <c r="J264" i="21"/>
  <c r="I265" i="21"/>
  <c r="H266" i="21"/>
  <c r="Q315" i="20" s="1"/>
  <c r="G164" i="21"/>
  <c r="P213" i="20" s="1"/>
  <c r="F165" i="21"/>
  <c r="N165" i="21"/>
  <c r="M166" i="21"/>
  <c r="L167" i="21"/>
  <c r="K168" i="21"/>
  <c r="J169" i="21"/>
  <c r="I170" i="21"/>
  <c r="H171" i="21"/>
  <c r="Q220" i="20" s="1"/>
  <c r="G172" i="21"/>
  <c r="P221" i="20" s="1"/>
  <c r="F173" i="21"/>
  <c r="N173" i="21"/>
  <c r="M174" i="21"/>
  <c r="L175" i="21"/>
  <c r="K176" i="21"/>
  <c r="J177" i="21"/>
  <c r="I178" i="21"/>
  <c r="H179" i="21"/>
  <c r="Q228" i="20" s="1"/>
  <c r="G180" i="21"/>
  <c r="P229" i="20" s="1"/>
  <c r="F181" i="21"/>
  <c r="N181" i="21"/>
  <c r="M182" i="21"/>
  <c r="L183" i="21"/>
  <c r="K184" i="21"/>
  <c r="J185" i="21"/>
  <c r="I186" i="21"/>
  <c r="H187" i="21"/>
  <c r="Q236" i="20" s="1"/>
  <c r="G188" i="21"/>
  <c r="P237" i="20" s="1"/>
  <c r="F189" i="21"/>
  <c r="N189" i="21"/>
  <c r="M190" i="21"/>
  <c r="L191" i="21"/>
  <c r="K192" i="21"/>
  <c r="J193" i="21"/>
  <c r="I194" i="21"/>
  <c r="H195" i="21"/>
  <c r="Q244" i="20" s="1"/>
  <c r="G196" i="21"/>
  <c r="P245" i="20" s="1"/>
  <c r="F197" i="21"/>
  <c r="N197" i="21"/>
  <c r="M198" i="21"/>
  <c r="L199" i="21"/>
  <c r="K200" i="21"/>
  <c r="J201" i="21"/>
  <c r="I202" i="21"/>
  <c r="H203" i="21"/>
  <c r="Q252" i="20" s="1"/>
  <c r="G204" i="21"/>
  <c r="P253" i="20" s="1"/>
  <c r="F205" i="21"/>
  <c r="N205" i="21"/>
  <c r="M206" i="21"/>
  <c r="L207" i="21"/>
  <c r="K208" i="21"/>
  <c r="J209" i="21"/>
  <c r="I210" i="21"/>
  <c r="H211" i="21"/>
  <c r="Q260" i="20" s="1"/>
  <c r="G212" i="21"/>
  <c r="P261" i="20" s="1"/>
  <c r="F213" i="21"/>
  <c r="N213" i="21"/>
  <c r="M214" i="21"/>
  <c r="L215" i="21"/>
  <c r="K216" i="21"/>
  <c r="J217" i="21"/>
  <c r="I218" i="21"/>
  <c r="H219" i="21"/>
  <c r="Q268" i="20" s="1"/>
  <c r="G220" i="21"/>
  <c r="P269" i="20" s="1"/>
  <c r="F221" i="21"/>
  <c r="N221" i="21"/>
  <c r="M222" i="21"/>
  <c r="L223" i="21"/>
  <c r="K224" i="21"/>
  <c r="J225" i="21"/>
  <c r="I226" i="21"/>
  <c r="H227" i="21"/>
  <c r="Q276" i="20" s="1"/>
  <c r="G228" i="21"/>
  <c r="P277" i="20" s="1"/>
  <c r="F229" i="21"/>
  <c r="N229" i="21"/>
  <c r="M230" i="21"/>
  <c r="L231" i="21"/>
  <c r="K232" i="21"/>
  <c r="J233" i="21"/>
  <c r="I234" i="21"/>
  <c r="H235" i="21"/>
  <c r="Q284" i="20" s="1"/>
  <c r="G236" i="21"/>
  <c r="P285" i="20" s="1"/>
  <c r="F237" i="21"/>
  <c r="N237" i="21"/>
  <c r="M238" i="21"/>
  <c r="L239" i="21"/>
  <c r="K240" i="21"/>
  <c r="J241" i="21"/>
  <c r="I242" i="21"/>
  <c r="H243" i="21"/>
  <c r="Q292" i="20" s="1"/>
  <c r="G244" i="21"/>
  <c r="P293" i="20" s="1"/>
  <c r="F245" i="21"/>
  <c r="N245" i="21"/>
  <c r="M246" i="21"/>
  <c r="L247" i="21"/>
  <c r="K248" i="21"/>
  <c r="J249" i="21"/>
  <c r="I250" i="21"/>
  <c r="H251" i="21"/>
  <c r="Q300" i="20" s="1"/>
  <c r="G252" i="21"/>
  <c r="P301" i="20" s="1"/>
  <c r="F253" i="21"/>
  <c r="N253" i="21"/>
  <c r="M254" i="21"/>
  <c r="L255" i="21"/>
  <c r="K256" i="21"/>
  <c r="J257" i="21"/>
  <c r="I258" i="21"/>
  <c r="H259" i="21"/>
  <c r="Q308" i="20" s="1"/>
  <c r="G260" i="21"/>
  <c r="P309" i="20" s="1"/>
  <c r="F261" i="21"/>
  <c r="N261" i="21"/>
  <c r="M262" i="21"/>
  <c r="L263" i="21"/>
  <c r="K264" i="21"/>
  <c r="J265" i="21"/>
  <c r="I266" i="21"/>
  <c r="H188" i="21"/>
  <c r="Q237" i="20" s="1"/>
  <c r="G189" i="21"/>
  <c r="P238" i="20" s="1"/>
  <c r="F190" i="21"/>
  <c r="N190" i="21"/>
  <c r="M191" i="21"/>
  <c r="L192" i="21"/>
  <c r="K193" i="21"/>
  <c r="J194" i="21"/>
  <c r="I195" i="21"/>
  <c r="H196" i="21"/>
  <c r="Q245" i="20" s="1"/>
  <c r="G197" i="21"/>
  <c r="P246" i="20" s="1"/>
  <c r="F198" i="21"/>
  <c r="N198" i="21"/>
  <c r="M199" i="21"/>
  <c r="L200" i="21"/>
  <c r="K201" i="21"/>
  <c r="J202" i="21"/>
  <c r="I203" i="21"/>
  <c r="H204" i="21"/>
  <c r="Q253" i="20" s="1"/>
  <c r="G205" i="21"/>
  <c r="P254" i="20" s="1"/>
  <c r="F206" i="21"/>
  <c r="N206" i="21"/>
  <c r="M207" i="21"/>
  <c r="L208" i="21"/>
  <c r="K209" i="21"/>
  <c r="J210" i="21"/>
  <c r="I211" i="21"/>
  <c r="H212" i="21"/>
  <c r="Q261" i="20" s="1"/>
  <c r="G213" i="21"/>
  <c r="P262" i="20" s="1"/>
  <c r="F214" i="21"/>
  <c r="N214" i="21"/>
  <c r="M215" i="21"/>
  <c r="L216" i="21"/>
  <c r="K217" i="21"/>
  <c r="J218" i="21"/>
  <c r="I219" i="21"/>
  <c r="H220" i="21"/>
  <c r="Q269" i="20" s="1"/>
  <c r="G221" i="21"/>
  <c r="P270" i="20" s="1"/>
  <c r="F222" i="21"/>
  <c r="N222" i="21"/>
  <c r="M223" i="21"/>
  <c r="L224" i="21"/>
  <c r="K225" i="21"/>
  <c r="J226" i="21"/>
  <c r="I227" i="21"/>
  <c r="H228" i="21"/>
  <c r="Q277" i="20" s="1"/>
  <c r="G229" i="21"/>
  <c r="P278" i="20" s="1"/>
  <c r="F230" i="21"/>
  <c r="N230" i="21"/>
  <c r="M231" i="21"/>
  <c r="L232" i="21"/>
  <c r="K233" i="21"/>
  <c r="J234" i="21"/>
  <c r="I235" i="21"/>
  <c r="H236" i="21"/>
  <c r="Q285" i="20" s="1"/>
  <c r="G237" i="21"/>
  <c r="P286" i="20" s="1"/>
  <c r="F238" i="21"/>
  <c r="N238" i="21"/>
  <c r="M239" i="21"/>
  <c r="L240" i="21"/>
  <c r="K241" i="21"/>
  <c r="J242" i="21"/>
  <c r="I243" i="21"/>
  <c r="H244" i="21"/>
  <c r="Q293" i="20" s="1"/>
  <c r="G245" i="21"/>
  <c r="P294" i="20" s="1"/>
  <c r="F246" i="21"/>
  <c r="N246" i="21"/>
  <c r="M247" i="21"/>
  <c r="L248" i="21"/>
  <c r="K249" i="21"/>
  <c r="J250" i="21"/>
  <c r="I251" i="21"/>
  <c r="H252" i="21"/>
  <c r="Q301" i="20" s="1"/>
  <c r="G253" i="21"/>
  <c r="P302" i="20" s="1"/>
  <c r="F254" i="21"/>
  <c r="N254" i="21"/>
  <c r="M255" i="21"/>
  <c r="L256" i="21"/>
  <c r="K257" i="21"/>
  <c r="L201" i="21"/>
  <c r="K202" i="21"/>
  <c r="J203" i="21"/>
  <c r="I204" i="21"/>
  <c r="H205" i="21"/>
  <c r="Q254" i="20" s="1"/>
  <c r="G206" i="21"/>
  <c r="P255" i="20" s="1"/>
  <c r="F207" i="21"/>
  <c r="N207" i="21"/>
  <c r="M208" i="21"/>
  <c r="L209" i="21"/>
  <c r="K210" i="21"/>
  <c r="J211" i="21"/>
  <c r="I212" i="21"/>
  <c r="H213" i="21"/>
  <c r="Q262" i="20" s="1"/>
  <c r="G214" i="21"/>
  <c r="P263" i="20" s="1"/>
  <c r="F215" i="21"/>
  <c r="N215" i="21"/>
  <c r="M216" i="21"/>
  <c r="L217" i="21"/>
  <c r="K218" i="21"/>
  <c r="J219" i="21"/>
  <c r="I220" i="21"/>
  <c r="H221" i="21"/>
  <c r="Q270" i="20" s="1"/>
  <c r="G222" i="21"/>
  <c r="P271" i="20" s="1"/>
  <c r="F223" i="21"/>
  <c r="N223" i="21"/>
  <c r="M224" i="21"/>
  <c r="L225" i="21"/>
  <c r="K226" i="21"/>
  <c r="J227" i="21"/>
  <c r="I228" i="21"/>
  <c r="H229" i="21"/>
  <c r="Q278" i="20" s="1"/>
  <c r="G230" i="21"/>
  <c r="P279" i="20" s="1"/>
  <c r="F231" i="21"/>
  <c r="N231" i="21"/>
  <c r="M232" i="21"/>
  <c r="L233" i="21"/>
  <c r="K234" i="21"/>
  <c r="J235" i="21"/>
  <c r="I236" i="21"/>
  <c r="H237" i="21"/>
  <c r="Q286" i="20" s="1"/>
  <c r="G238" i="21"/>
  <c r="P287" i="20" s="1"/>
  <c r="F239" i="21"/>
  <c r="N239" i="21"/>
  <c r="M240" i="21"/>
  <c r="L241" i="21"/>
  <c r="K242" i="21"/>
  <c r="J243" i="21"/>
  <c r="I244" i="21"/>
  <c r="H245" i="21"/>
  <c r="Q294" i="20" s="1"/>
  <c r="G246" i="21"/>
  <c r="P295" i="20" s="1"/>
  <c r="F247" i="21"/>
  <c r="N247" i="21"/>
  <c r="M248" i="21"/>
  <c r="L249" i="21"/>
  <c r="K250" i="21"/>
  <c r="J251" i="21"/>
  <c r="I252" i="21"/>
  <c r="H253" i="21"/>
  <c r="Q302" i="20" s="1"/>
  <c r="G254" i="21"/>
  <c r="P303" i="20" s="1"/>
  <c r="F255" i="21"/>
  <c r="N255" i="21"/>
  <c r="M256" i="21"/>
  <c r="L257" i="21"/>
  <c r="K258" i="21"/>
  <c r="J259" i="21"/>
  <c r="I260" i="21"/>
  <c r="H261" i="21"/>
  <c r="Q310" i="20" s="1"/>
  <c r="G262" i="21"/>
  <c r="P311" i="20" s="1"/>
  <c r="F263" i="21"/>
  <c r="N263" i="21"/>
  <c r="M264" i="21"/>
  <c r="L265" i="21"/>
  <c r="K266" i="21"/>
  <c r="J267" i="21"/>
  <c r="J164" i="21"/>
  <c r="I165" i="21"/>
  <c r="H166" i="21"/>
  <c r="Q215" i="20" s="1"/>
  <c r="G167" i="21"/>
  <c r="P216" i="20" s="1"/>
  <c r="F168" i="21"/>
  <c r="N168" i="21"/>
  <c r="M169" i="21"/>
  <c r="L170" i="21"/>
  <c r="K171" i="21"/>
  <c r="J172" i="21"/>
  <c r="I173" i="21"/>
  <c r="H174" i="21"/>
  <c r="Q223" i="20" s="1"/>
  <c r="G175" i="21"/>
  <c r="P224" i="20" s="1"/>
  <c r="F176" i="21"/>
  <c r="N176" i="21"/>
  <c r="M177" i="21"/>
  <c r="L178" i="21"/>
  <c r="K179" i="21"/>
  <c r="J180" i="21"/>
  <c r="I181" i="21"/>
  <c r="H182" i="21"/>
  <c r="Q231" i="20" s="1"/>
  <c r="G183" i="21"/>
  <c r="P232" i="20" s="1"/>
  <c r="F184" i="21"/>
  <c r="N184" i="21"/>
  <c r="M185" i="21"/>
  <c r="L186" i="21"/>
  <c r="K187" i="21"/>
  <c r="J188" i="21"/>
  <c r="I189" i="21"/>
  <c r="H190" i="21"/>
  <c r="Q239" i="20" s="1"/>
  <c r="G191" i="21"/>
  <c r="P240" i="20" s="1"/>
  <c r="F192" i="21"/>
  <c r="N192" i="21"/>
  <c r="M193" i="21"/>
  <c r="L194" i="21"/>
  <c r="K195" i="21"/>
  <c r="J196" i="21"/>
  <c r="I197" i="21"/>
  <c r="H198" i="21"/>
  <c r="Q247" i="20" s="1"/>
  <c r="G199" i="21"/>
  <c r="P248" i="20" s="1"/>
  <c r="F200" i="21"/>
  <c r="N200" i="21"/>
  <c r="M201" i="21"/>
  <c r="L202" i="21"/>
  <c r="K203" i="21"/>
  <c r="J204" i="21"/>
  <c r="I205" i="21"/>
  <c r="H206" i="21"/>
  <c r="Q255" i="20" s="1"/>
  <c r="G207" i="21"/>
  <c r="P256" i="20" s="1"/>
  <c r="F208" i="21"/>
  <c r="N208" i="21"/>
  <c r="M209" i="21"/>
  <c r="L210" i="21"/>
  <c r="K211" i="21"/>
  <c r="J212" i="21"/>
  <c r="I213" i="21"/>
  <c r="H214" i="21"/>
  <c r="Q263" i="20" s="1"/>
  <c r="G215" i="21"/>
  <c r="P264" i="20" s="1"/>
  <c r="F216" i="21"/>
  <c r="N216" i="21"/>
  <c r="M217" i="21"/>
  <c r="L218" i="21"/>
  <c r="K219" i="21"/>
  <c r="J220" i="21"/>
  <c r="I221" i="21"/>
  <c r="H222" i="21"/>
  <c r="Q271" i="20" s="1"/>
  <c r="G223" i="21"/>
  <c r="P272" i="20" s="1"/>
  <c r="F224" i="21"/>
  <c r="N224" i="21"/>
  <c r="M225" i="21"/>
  <c r="L226" i="21"/>
  <c r="K227" i="21"/>
  <c r="J228" i="21"/>
  <c r="I229" i="21"/>
  <c r="H230" i="21"/>
  <c r="Q279" i="20" s="1"/>
  <c r="G231" i="21"/>
  <c r="P280" i="20" s="1"/>
  <c r="F232" i="21"/>
  <c r="N232" i="21"/>
  <c r="M233" i="21"/>
  <c r="L234" i="21"/>
  <c r="K235" i="21"/>
  <c r="J236" i="21"/>
  <c r="I237" i="21"/>
  <c r="H238" i="21"/>
  <c r="Q287" i="20" s="1"/>
  <c r="G239" i="21"/>
  <c r="P288" i="20" s="1"/>
  <c r="F240" i="21"/>
  <c r="N240" i="21"/>
  <c r="M241" i="21"/>
  <c r="L242" i="21"/>
  <c r="K243" i="21"/>
  <c r="J244" i="21"/>
  <c r="I245" i="21"/>
  <c r="H246" i="21"/>
  <c r="Q295" i="20" s="1"/>
  <c r="G247" i="21"/>
  <c r="P296" i="20" s="1"/>
  <c r="F248" i="21"/>
  <c r="N248" i="21"/>
  <c r="M249" i="21"/>
  <c r="L250" i="21"/>
  <c r="K251" i="21"/>
  <c r="J252" i="21"/>
  <c r="I253" i="21"/>
  <c r="H254" i="21"/>
  <c r="Q303" i="20" s="1"/>
  <c r="G255" i="21"/>
  <c r="P304" i="20" s="1"/>
  <c r="F256" i="21"/>
  <c r="N256" i="21"/>
  <c r="M257" i="21"/>
  <c r="L258" i="21"/>
  <c r="K259" i="21"/>
  <c r="J260" i="21"/>
  <c r="I261" i="21"/>
  <c r="H262" i="21"/>
  <c r="Q311" i="20" s="1"/>
  <c r="G263" i="21"/>
  <c r="P312" i="20" s="1"/>
  <c r="F264" i="21"/>
  <c r="N264" i="21"/>
  <c r="M265" i="21"/>
  <c r="L266" i="21"/>
  <c r="K267" i="21"/>
  <c r="M258" i="21"/>
  <c r="L259" i="21"/>
  <c r="K260" i="21"/>
  <c r="J261" i="21"/>
  <c r="I262" i="21"/>
  <c r="H263" i="21"/>
  <c r="Q312" i="20" s="1"/>
  <c r="G264" i="21"/>
  <c r="P313" i="20" s="1"/>
  <c r="F265" i="21"/>
  <c r="N265" i="21"/>
  <c r="M266" i="21"/>
  <c r="L267" i="21"/>
  <c r="I247" i="21"/>
  <c r="H248" i="21"/>
  <c r="Q297" i="20" s="1"/>
  <c r="G249" i="21"/>
  <c r="P298" i="20" s="1"/>
  <c r="F250" i="21"/>
  <c r="N250" i="21"/>
  <c r="M251" i="21"/>
  <c r="L252" i="21"/>
  <c r="K253" i="21"/>
  <c r="J254" i="21"/>
  <c r="I255" i="21"/>
  <c r="H256" i="21"/>
  <c r="Q305" i="20" s="1"/>
  <c r="G257" i="21"/>
  <c r="P306" i="20" s="1"/>
  <c r="F258" i="21"/>
  <c r="N258" i="21"/>
  <c r="M259" i="21"/>
  <c r="L260" i="21"/>
  <c r="K261" i="21"/>
  <c r="J262" i="21"/>
  <c r="I263" i="21"/>
  <c r="H264" i="21"/>
  <c r="Q313" i="20" s="1"/>
  <c r="G265" i="21"/>
  <c r="P314" i="20" s="1"/>
  <c r="F266" i="21"/>
  <c r="N266" i="21"/>
  <c r="M267" i="21"/>
  <c r="G242" i="21"/>
  <c r="P291" i="20" s="1"/>
  <c r="F243" i="21"/>
  <c r="N243" i="21"/>
  <c r="M244" i="21"/>
  <c r="L245" i="21"/>
  <c r="K246" i="21"/>
  <c r="J247" i="21"/>
  <c r="I248" i="21"/>
  <c r="H249" i="21"/>
  <c r="Q298" i="20" s="1"/>
  <c r="G250" i="21"/>
  <c r="P299" i="20" s="1"/>
  <c r="F251" i="21"/>
  <c r="N251" i="21"/>
  <c r="M252" i="21"/>
  <c r="L253" i="21"/>
  <c r="K254" i="21"/>
  <c r="J255" i="21"/>
  <c r="I256" i="21"/>
  <c r="H257" i="21"/>
  <c r="Q306" i="20" s="1"/>
  <c r="G258" i="21"/>
  <c r="P307" i="20" s="1"/>
  <c r="F259" i="21"/>
  <c r="N259" i="21"/>
  <c r="M260" i="21"/>
  <c r="L261" i="21"/>
  <c r="K262" i="21"/>
  <c r="J263" i="21"/>
  <c r="I264" i="21"/>
  <c r="H265" i="21"/>
  <c r="Q314" i="20" s="1"/>
  <c r="G266" i="21"/>
  <c r="P315" i="20" s="1"/>
  <c r="F267" i="21"/>
  <c r="N267" i="21"/>
  <c r="G267" i="21"/>
  <c r="P316" i="20" s="1"/>
  <c r="H267" i="21"/>
  <c r="Q316" i="20" s="1"/>
  <c r="J258" i="21"/>
  <c r="I259" i="21"/>
  <c r="H260" i="21"/>
  <c r="Q309" i="20" s="1"/>
  <c r="G261" i="21"/>
  <c r="P310" i="20" s="1"/>
  <c r="F262" i="21"/>
  <c r="N262" i="21"/>
  <c r="M263" i="21"/>
  <c r="L264" i="21"/>
  <c r="K265" i="21"/>
  <c r="J266" i="21"/>
  <c r="I267" i="21"/>
  <c r="O67" i="20"/>
  <c r="B19" i="21"/>
  <c r="Q18" i="21"/>
  <c r="AA67" i="20" s="1"/>
  <c r="V88" i="16"/>
  <c r="V87" i="16"/>
  <c r="V86" i="16"/>
  <c r="V85" i="16"/>
  <c r="V89" i="15"/>
  <c r="V88" i="15"/>
  <c r="V87" i="15"/>
  <c r="V86" i="15"/>
  <c r="V89" i="1"/>
  <c r="V88" i="1"/>
  <c r="V87" i="1"/>
  <c r="V86" i="1"/>
  <c r="U89" i="1"/>
  <c r="U88" i="1"/>
  <c r="U87" i="1"/>
  <c r="U86" i="1"/>
  <c r="F7" i="1"/>
  <c r="F6" i="1"/>
  <c r="F5" i="1"/>
  <c r="F4" i="1"/>
  <c r="F5" i="14"/>
  <c r="F6" i="14"/>
  <c r="F7" i="14"/>
  <c r="F4" i="14"/>
  <c r="V206" i="14"/>
  <c r="V205" i="14"/>
  <c r="V204" i="14"/>
  <c r="V203" i="14"/>
  <c r="V202" i="14"/>
  <c r="V201" i="14"/>
  <c r="V200" i="14"/>
  <c r="V199" i="14"/>
  <c r="V198" i="14"/>
  <c r="V197" i="14"/>
  <c r="V196" i="14"/>
  <c r="V195" i="14"/>
  <c r="V194" i="14"/>
  <c r="V193" i="14"/>
  <c r="V192" i="14"/>
  <c r="V191" i="14"/>
  <c r="V190" i="14"/>
  <c r="V189" i="14"/>
  <c r="V188" i="14"/>
  <c r="V187" i="14"/>
  <c r="V186" i="14"/>
  <c r="V185" i="14"/>
  <c r="V184" i="14"/>
  <c r="V183" i="14"/>
  <c r="V182" i="14"/>
  <c r="V181" i="14"/>
  <c r="V180" i="14"/>
  <c r="V179" i="14"/>
  <c r="V178" i="14"/>
  <c r="V177" i="14"/>
  <c r="V176" i="14"/>
  <c r="V175" i="14"/>
  <c r="V174" i="14"/>
  <c r="V173" i="14"/>
  <c r="V172" i="14"/>
  <c r="V171" i="14"/>
  <c r="V170" i="14"/>
  <c r="V169" i="14"/>
  <c r="V168" i="14"/>
  <c r="V167" i="14"/>
  <c r="V166" i="14"/>
  <c r="V165" i="14"/>
  <c r="V164" i="14"/>
  <c r="V163" i="14"/>
  <c r="V162" i="14"/>
  <c r="V161" i="14"/>
  <c r="V160" i="14"/>
  <c r="V159" i="14"/>
  <c r="V158" i="14"/>
  <c r="V157" i="14"/>
  <c r="V156" i="14"/>
  <c r="V155" i="14"/>
  <c r="V154" i="14"/>
  <c r="V153" i="14"/>
  <c r="V152" i="14"/>
  <c r="V151" i="14"/>
  <c r="V150" i="14"/>
  <c r="V149" i="14"/>
  <c r="V148" i="14"/>
  <c r="V147" i="14"/>
  <c r="V146" i="14"/>
  <c r="V145" i="14"/>
  <c r="V144" i="14"/>
  <c r="V143" i="14"/>
  <c r="V142" i="14"/>
  <c r="V141" i="14"/>
  <c r="V140" i="14"/>
  <c r="V139" i="14"/>
  <c r="V138" i="14"/>
  <c r="V137" i="14"/>
  <c r="V136" i="14"/>
  <c r="V135" i="14"/>
  <c r="V134" i="14"/>
  <c r="V133" i="14"/>
  <c r="V132" i="14"/>
  <c r="V131" i="14"/>
  <c r="V130" i="14"/>
  <c r="V129" i="14"/>
  <c r="V128" i="14"/>
  <c r="V127" i="14"/>
  <c r="V126" i="14"/>
  <c r="V125" i="14"/>
  <c r="V124" i="14"/>
  <c r="V123" i="14"/>
  <c r="V122" i="14"/>
  <c r="V121" i="14"/>
  <c r="V120" i="14"/>
  <c r="V119" i="14"/>
  <c r="V118" i="14"/>
  <c r="V117" i="14"/>
  <c r="V116" i="14"/>
  <c r="V115" i="14"/>
  <c r="V114" i="14"/>
  <c r="V113" i="14"/>
  <c r="V112" i="14"/>
  <c r="V111" i="14"/>
  <c r="V110" i="14"/>
  <c r="V109" i="14"/>
  <c r="V108" i="14"/>
  <c r="V107" i="14"/>
  <c r="V106" i="14"/>
  <c r="V105" i="14"/>
  <c r="V104" i="14"/>
  <c r="V103" i="14"/>
  <c r="V102" i="14"/>
  <c r="V101" i="14"/>
  <c r="V100" i="14"/>
  <c r="V99" i="14"/>
  <c r="V98" i="14"/>
  <c r="V97" i="14"/>
  <c r="V96" i="14"/>
  <c r="V95" i="14"/>
  <c r="V94" i="14"/>
  <c r="V93" i="14"/>
  <c r="V92" i="14"/>
  <c r="V91" i="14"/>
  <c r="V90" i="14"/>
  <c r="V89" i="14"/>
  <c r="V88" i="14"/>
  <c r="V87" i="14"/>
  <c r="V86" i="14"/>
  <c r="U87" i="14"/>
  <c r="U88" i="14"/>
  <c r="U89" i="14"/>
  <c r="U90" i="14"/>
  <c r="U91" i="14"/>
  <c r="U92" i="14"/>
  <c r="U93" i="14"/>
  <c r="U94" i="14"/>
  <c r="U95" i="14"/>
  <c r="U96" i="14"/>
  <c r="U97" i="14"/>
  <c r="U98" i="14"/>
  <c r="U99" i="14"/>
  <c r="U100" i="14"/>
  <c r="U101" i="14"/>
  <c r="U102" i="14"/>
  <c r="U103" i="14"/>
  <c r="U104" i="14"/>
  <c r="U105" i="14"/>
  <c r="U106" i="14"/>
  <c r="U107" i="14"/>
  <c r="U108" i="14"/>
  <c r="U109" i="14"/>
  <c r="U110" i="14"/>
  <c r="U111" i="14"/>
  <c r="U112" i="14"/>
  <c r="U113" i="14"/>
  <c r="U114" i="14"/>
  <c r="U115" i="14"/>
  <c r="U116" i="14"/>
  <c r="U117" i="14"/>
  <c r="U118" i="14"/>
  <c r="U119" i="14"/>
  <c r="U120" i="14"/>
  <c r="U121" i="14"/>
  <c r="U122" i="14"/>
  <c r="U123" i="14"/>
  <c r="U124" i="14"/>
  <c r="U125" i="14"/>
  <c r="U126" i="14"/>
  <c r="U127" i="14"/>
  <c r="U128" i="14"/>
  <c r="U129" i="14"/>
  <c r="U130" i="14"/>
  <c r="U131" i="14"/>
  <c r="U132" i="14"/>
  <c r="U133" i="14"/>
  <c r="U134" i="14"/>
  <c r="U135" i="14"/>
  <c r="U136" i="14"/>
  <c r="U137" i="14"/>
  <c r="U138" i="14"/>
  <c r="U139" i="14"/>
  <c r="U140" i="14"/>
  <c r="U141" i="14"/>
  <c r="U142" i="14"/>
  <c r="U143" i="14"/>
  <c r="U144" i="14"/>
  <c r="U145" i="14"/>
  <c r="U146" i="14"/>
  <c r="U147" i="14"/>
  <c r="U148" i="14"/>
  <c r="U149" i="14"/>
  <c r="U150" i="14"/>
  <c r="U151" i="14"/>
  <c r="U152" i="14"/>
  <c r="U153" i="14"/>
  <c r="U154" i="14"/>
  <c r="U155" i="14"/>
  <c r="U156" i="14"/>
  <c r="U157" i="14"/>
  <c r="U158" i="14"/>
  <c r="U159" i="14"/>
  <c r="U160" i="14"/>
  <c r="U161" i="14"/>
  <c r="U162" i="14"/>
  <c r="U163" i="14"/>
  <c r="U164" i="14"/>
  <c r="U165" i="14"/>
  <c r="U166" i="14"/>
  <c r="U167" i="14"/>
  <c r="U168" i="14"/>
  <c r="U169" i="14"/>
  <c r="U170" i="14"/>
  <c r="U171" i="14"/>
  <c r="U172" i="14"/>
  <c r="U173" i="14"/>
  <c r="U174" i="14"/>
  <c r="U175" i="14"/>
  <c r="U176" i="14"/>
  <c r="U177" i="14"/>
  <c r="U178" i="14"/>
  <c r="U179" i="14"/>
  <c r="U180" i="14"/>
  <c r="U181" i="14"/>
  <c r="U182" i="14"/>
  <c r="U183" i="14"/>
  <c r="U184" i="14"/>
  <c r="U185" i="14"/>
  <c r="U186" i="14"/>
  <c r="U187" i="14"/>
  <c r="U188" i="14"/>
  <c r="U189" i="14"/>
  <c r="U190" i="14"/>
  <c r="U191" i="14"/>
  <c r="U192" i="14"/>
  <c r="U193" i="14"/>
  <c r="U194" i="14"/>
  <c r="U195" i="14"/>
  <c r="U196" i="14"/>
  <c r="U197" i="14"/>
  <c r="U198" i="14"/>
  <c r="U199" i="14"/>
  <c r="U200" i="14"/>
  <c r="U201" i="14"/>
  <c r="U202" i="14"/>
  <c r="U203" i="14"/>
  <c r="U204" i="14"/>
  <c r="U205" i="14"/>
  <c r="U206" i="14"/>
  <c r="U86" i="14"/>
  <c r="O76" i="14"/>
  <c r="O75" i="14"/>
  <c r="O74" i="14"/>
  <c r="O73" i="14"/>
  <c r="R85" i="14" s="1"/>
  <c r="F73" i="14"/>
  <c r="O72" i="14"/>
  <c r="O71" i="14"/>
  <c r="O76" i="13"/>
  <c r="N86" i="13" s="1"/>
  <c r="O75" i="13"/>
  <c r="O74" i="13"/>
  <c r="F74" i="13"/>
  <c r="O73" i="13"/>
  <c r="G73" i="13"/>
  <c r="F73" i="13"/>
  <c r="O72" i="13"/>
  <c r="O71" i="13"/>
  <c r="O76" i="11"/>
  <c r="N86" i="11" s="1"/>
  <c r="O75" i="11"/>
  <c r="O74" i="11"/>
  <c r="O73" i="11"/>
  <c r="G73" i="11"/>
  <c r="F73" i="11"/>
  <c r="O72" i="11"/>
  <c r="O71" i="11"/>
  <c r="D267" i="19"/>
  <c r="D266" i="19"/>
  <c r="D265" i="19"/>
  <c r="D264" i="19"/>
  <c r="D263" i="19"/>
  <c r="D262" i="19"/>
  <c r="D261" i="19"/>
  <c r="D260" i="19"/>
  <c r="D259" i="19"/>
  <c r="D258" i="19"/>
  <c r="D257" i="19"/>
  <c r="D256" i="19"/>
  <c r="D255" i="19"/>
  <c r="D254" i="19"/>
  <c r="D253" i="19"/>
  <c r="D252" i="19"/>
  <c r="D251" i="19"/>
  <c r="D250" i="19"/>
  <c r="D249" i="19"/>
  <c r="D248" i="19"/>
  <c r="D247" i="19"/>
  <c r="D246" i="19"/>
  <c r="D245" i="19"/>
  <c r="D244" i="19"/>
  <c r="D243" i="19"/>
  <c r="D242" i="19"/>
  <c r="D241" i="19"/>
  <c r="D240" i="19"/>
  <c r="D239" i="19"/>
  <c r="D238" i="19"/>
  <c r="D237" i="19"/>
  <c r="D236" i="19"/>
  <c r="D235" i="19"/>
  <c r="D234" i="19"/>
  <c r="D233" i="19"/>
  <c r="D232" i="19"/>
  <c r="D231" i="19"/>
  <c r="D230" i="19"/>
  <c r="D229" i="19"/>
  <c r="D228" i="19"/>
  <c r="D227" i="19"/>
  <c r="D226" i="19"/>
  <c r="D225" i="19"/>
  <c r="D224" i="19"/>
  <c r="D223" i="19"/>
  <c r="D222" i="19"/>
  <c r="D221" i="19"/>
  <c r="D220" i="19"/>
  <c r="D219" i="19"/>
  <c r="D218" i="19"/>
  <c r="D217" i="19"/>
  <c r="D216" i="19"/>
  <c r="D215" i="19"/>
  <c r="D214" i="19"/>
  <c r="D213" i="19"/>
  <c r="D212" i="19"/>
  <c r="D211" i="19"/>
  <c r="D210" i="19"/>
  <c r="D209" i="19"/>
  <c r="D208" i="19"/>
  <c r="D207" i="19"/>
  <c r="D206" i="19"/>
  <c r="D205" i="19"/>
  <c r="D204" i="19"/>
  <c r="D203" i="19"/>
  <c r="D202" i="19"/>
  <c r="D201" i="19"/>
  <c r="D200" i="19"/>
  <c r="D199" i="19"/>
  <c r="D198" i="19"/>
  <c r="D197" i="19"/>
  <c r="D196" i="19"/>
  <c r="D195" i="19"/>
  <c r="D194" i="19"/>
  <c r="D193" i="19"/>
  <c r="D192" i="19"/>
  <c r="D191" i="19"/>
  <c r="D190" i="19"/>
  <c r="D189" i="19"/>
  <c r="D188" i="19"/>
  <c r="D187" i="19"/>
  <c r="D186" i="19"/>
  <c r="D185" i="19"/>
  <c r="D184" i="19"/>
  <c r="D183" i="19"/>
  <c r="D182" i="19"/>
  <c r="D181" i="19"/>
  <c r="D180" i="19"/>
  <c r="D179" i="19"/>
  <c r="D178" i="19"/>
  <c r="D177" i="19"/>
  <c r="D176" i="19"/>
  <c r="D175" i="19"/>
  <c r="D174" i="19"/>
  <c r="D173" i="19"/>
  <c r="D172" i="19"/>
  <c r="D171" i="19"/>
  <c r="D170" i="19"/>
  <c r="D169" i="19"/>
  <c r="D168" i="19"/>
  <c r="D167" i="19"/>
  <c r="D166" i="19"/>
  <c r="D165" i="19"/>
  <c r="D164" i="19"/>
  <c r="D163" i="19"/>
  <c r="D162" i="19"/>
  <c r="D161" i="19"/>
  <c r="D160" i="19"/>
  <c r="D159" i="19"/>
  <c r="D158" i="19"/>
  <c r="D157" i="19"/>
  <c r="D156" i="19"/>
  <c r="D155" i="19"/>
  <c r="D154" i="19"/>
  <c r="D153" i="19"/>
  <c r="D152" i="19"/>
  <c r="D151" i="19"/>
  <c r="D150" i="19"/>
  <c r="D149" i="19"/>
  <c r="D148" i="19"/>
  <c r="D147" i="19"/>
  <c r="D146" i="19"/>
  <c r="D145" i="19"/>
  <c r="D144" i="19"/>
  <c r="D143" i="19"/>
  <c r="D142" i="19"/>
  <c r="D141" i="19"/>
  <c r="D140" i="19"/>
  <c r="D139" i="19"/>
  <c r="D138" i="19"/>
  <c r="D137" i="19"/>
  <c r="D136" i="19"/>
  <c r="D135" i="19"/>
  <c r="D134" i="19"/>
  <c r="D133" i="19"/>
  <c r="D132" i="19"/>
  <c r="D131" i="19"/>
  <c r="D130" i="19"/>
  <c r="D129" i="19"/>
  <c r="D128" i="19"/>
  <c r="D127" i="19"/>
  <c r="D126" i="19"/>
  <c r="D125" i="19"/>
  <c r="D124" i="19"/>
  <c r="D123" i="19"/>
  <c r="D122" i="19"/>
  <c r="D121" i="19"/>
  <c r="D120" i="19"/>
  <c r="D119" i="19"/>
  <c r="D118" i="19"/>
  <c r="D117" i="19"/>
  <c r="D116" i="19"/>
  <c r="D115" i="19"/>
  <c r="D114" i="19"/>
  <c r="D113" i="19"/>
  <c r="D112" i="19"/>
  <c r="D111" i="19"/>
  <c r="D110" i="19"/>
  <c r="D109" i="19"/>
  <c r="D108" i="19"/>
  <c r="D107" i="19"/>
  <c r="D106" i="19"/>
  <c r="D105" i="19"/>
  <c r="D104" i="19"/>
  <c r="D103" i="19"/>
  <c r="D102" i="19"/>
  <c r="D101" i="19"/>
  <c r="D100" i="19"/>
  <c r="D99" i="19"/>
  <c r="D98" i="19"/>
  <c r="D97" i="19"/>
  <c r="D96" i="19"/>
  <c r="D95" i="19"/>
  <c r="D94" i="19"/>
  <c r="D93" i="19"/>
  <c r="D92" i="19"/>
  <c r="D91" i="19"/>
  <c r="D90" i="19"/>
  <c r="D89" i="19"/>
  <c r="D88" i="19"/>
  <c r="D87" i="19"/>
  <c r="D86" i="19"/>
  <c r="D85" i="19"/>
  <c r="D84" i="19"/>
  <c r="D83" i="19"/>
  <c r="D82" i="19"/>
  <c r="D81" i="19"/>
  <c r="D80" i="19"/>
  <c r="D79" i="19"/>
  <c r="D78" i="19"/>
  <c r="D77" i="19"/>
  <c r="D76" i="19"/>
  <c r="D75" i="19"/>
  <c r="D74" i="19"/>
  <c r="D73" i="19"/>
  <c r="D72" i="19"/>
  <c r="D71" i="19"/>
  <c r="D70" i="19"/>
  <c r="D69" i="19"/>
  <c r="D68" i="19"/>
  <c r="D67" i="19"/>
  <c r="D66" i="19"/>
  <c r="D65" i="19"/>
  <c r="D64" i="19"/>
  <c r="D63" i="19"/>
  <c r="D62" i="19"/>
  <c r="D61" i="19"/>
  <c r="D60" i="19"/>
  <c r="D59" i="19"/>
  <c r="D58" i="19"/>
  <c r="D57" i="19"/>
  <c r="D56" i="19"/>
  <c r="D55" i="19"/>
  <c r="D54" i="19"/>
  <c r="D53" i="19"/>
  <c r="D52" i="19"/>
  <c r="D51" i="19"/>
  <c r="D50" i="19"/>
  <c r="D49" i="19"/>
  <c r="D48" i="19"/>
  <c r="D47" i="19"/>
  <c r="D46" i="19"/>
  <c r="D45" i="19"/>
  <c r="D44" i="19"/>
  <c r="D43" i="19"/>
  <c r="D42" i="19"/>
  <c r="D41" i="19"/>
  <c r="D40" i="19"/>
  <c r="D39" i="19"/>
  <c r="D38" i="19"/>
  <c r="D37" i="19"/>
  <c r="D36" i="19"/>
  <c r="D35" i="19"/>
  <c r="D34" i="19"/>
  <c r="D33" i="19"/>
  <c r="D32" i="19"/>
  <c r="D31" i="19"/>
  <c r="D30" i="19"/>
  <c r="D29" i="19"/>
  <c r="D28" i="19"/>
  <c r="D27" i="19"/>
  <c r="D26" i="19"/>
  <c r="D25" i="19"/>
  <c r="D24" i="19"/>
  <c r="D23" i="19"/>
  <c r="D22" i="19"/>
  <c r="D21" i="19"/>
  <c r="D20" i="19"/>
  <c r="D19" i="19"/>
  <c r="D18" i="19"/>
  <c r="B18" i="19"/>
  <c r="G17" i="19"/>
  <c r="D17" i="19"/>
  <c r="E17" i="19" s="1"/>
  <c r="I17" i="19" s="1"/>
  <c r="C17" i="19"/>
  <c r="G73" i="14" s="1"/>
  <c r="D9" i="19"/>
  <c r="D8" i="19"/>
  <c r="D7" i="19"/>
  <c r="D6" i="19"/>
  <c r="K7" i="18"/>
  <c r="AC79" i="18" s="1"/>
  <c r="J7" i="18"/>
  <c r="AB79" i="18" s="1"/>
  <c r="I7" i="18"/>
  <c r="AA79" i="18" s="1"/>
  <c r="K6" i="18"/>
  <c r="AC78" i="18" s="1"/>
  <c r="J6" i="18"/>
  <c r="AB78" i="18" s="1"/>
  <c r="I6" i="18"/>
  <c r="AA78" i="18" s="1"/>
  <c r="K5" i="18"/>
  <c r="AC77" i="18" s="1"/>
  <c r="J5" i="18"/>
  <c r="AB77" i="18" s="1"/>
  <c r="I5" i="18"/>
  <c r="K4" i="18"/>
  <c r="AC76" i="18" s="1"/>
  <c r="J4" i="18"/>
  <c r="AB76" i="18" s="1"/>
  <c r="I4" i="18"/>
  <c r="AA76" i="18" s="1"/>
  <c r="R69" i="18"/>
  <c r="S69" i="18" s="1"/>
  <c r="I24" i="18" s="1"/>
  <c r="F70" i="18"/>
  <c r="AA77" i="18"/>
  <c r="AA75" i="18"/>
  <c r="AB75" i="18" s="1"/>
  <c r="AC75" i="18" s="1"/>
  <c r="AA74" i="18"/>
  <c r="AB74" i="18" s="1"/>
  <c r="AC74" i="18" s="1"/>
  <c r="AA73" i="18"/>
  <c r="AB73" i="18" s="1"/>
  <c r="AC73" i="18" s="1"/>
  <c r="AA72" i="18"/>
  <c r="F72" i="18"/>
  <c r="AA71" i="18"/>
  <c r="AB71" i="18" s="1"/>
  <c r="AC71" i="18" s="1"/>
  <c r="AA70" i="18"/>
  <c r="AB70" i="18" s="1"/>
  <c r="AC70" i="18" s="1"/>
  <c r="AB69" i="18"/>
  <c r="AC69" i="18" s="1"/>
  <c r="D18" i="18"/>
  <c r="B77" i="18" s="1"/>
  <c r="B78" i="18" s="1"/>
  <c r="D17" i="18"/>
  <c r="A72" i="18" s="1"/>
  <c r="D16" i="18"/>
  <c r="A73" i="18" s="1"/>
  <c r="A74" i="18" s="1"/>
  <c r="A78" i="18" s="1"/>
  <c r="AB69" i="17"/>
  <c r="AC69" i="17" s="1"/>
  <c r="AC79" i="17"/>
  <c r="AC78" i="17"/>
  <c r="AC77" i="17"/>
  <c r="AC76" i="17"/>
  <c r="AB79" i="17"/>
  <c r="AB78" i="17"/>
  <c r="AB77" i="17"/>
  <c r="AB76" i="17"/>
  <c r="AA75" i="17"/>
  <c r="Z85" i="17" s="1"/>
  <c r="Z86" i="17" s="1"/>
  <c r="AA74" i="17"/>
  <c r="AB74" i="17" s="1"/>
  <c r="AC74" i="17" s="1"/>
  <c r="AA73" i="17"/>
  <c r="AB73" i="17" s="1"/>
  <c r="AC73" i="17" s="1"/>
  <c r="AA72" i="17"/>
  <c r="AA84" i="17" s="1"/>
  <c r="J72" i="17" s="1"/>
  <c r="AA71" i="17"/>
  <c r="AB71" i="17" s="1"/>
  <c r="AC71" i="17" s="1"/>
  <c r="AA70" i="17"/>
  <c r="AB70" i="17" s="1"/>
  <c r="AC70" i="17" s="1"/>
  <c r="D18" i="17"/>
  <c r="B77" i="17" s="1"/>
  <c r="B78" i="17" s="1"/>
  <c r="D17" i="17"/>
  <c r="A72" i="17" s="1"/>
  <c r="D16" i="17"/>
  <c r="A73" i="17" s="1"/>
  <c r="A74" i="17" s="1"/>
  <c r="A78" i="17" s="1"/>
  <c r="AA79" i="17"/>
  <c r="AA78" i="17"/>
  <c r="AA77" i="17"/>
  <c r="AA76" i="17"/>
  <c r="Z79" i="16"/>
  <c r="Z77" i="16"/>
  <c r="Z75" i="16"/>
  <c r="O75" i="16"/>
  <c r="N85" i="16" s="1"/>
  <c r="O74" i="16"/>
  <c r="Z73" i="16"/>
  <c r="O73" i="16"/>
  <c r="O72" i="16"/>
  <c r="R84" i="16" s="1"/>
  <c r="H72" i="16"/>
  <c r="F72" i="16"/>
  <c r="Z71" i="16"/>
  <c r="O71" i="16"/>
  <c r="O70" i="16"/>
  <c r="D16" i="16"/>
  <c r="B77" i="16" s="1"/>
  <c r="B78" i="16" s="1"/>
  <c r="D15" i="16"/>
  <c r="A72" i="16" s="1"/>
  <c r="D14" i="16"/>
  <c r="A73" i="16" s="1"/>
  <c r="A74" i="16" s="1"/>
  <c r="A78" i="16" s="1"/>
  <c r="Z80" i="15"/>
  <c r="Z78" i="15"/>
  <c r="Z76" i="15"/>
  <c r="O76" i="15"/>
  <c r="N86" i="15" s="1"/>
  <c r="O75" i="15"/>
  <c r="Z74" i="15"/>
  <c r="O74" i="15"/>
  <c r="O73" i="15"/>
  <c r="R85" i="15" s="1"/>
  <c r="F73" i="15"/>
  <c r="Z72" i="15"/>
  <c r="O72" i="15"/>
  <c r="O71" i="15"/>
  <c r="D15" i="15"/>
  <c r="B78" i="15" s="1"/>
  <c r="B79" i="15" s="1"/>
  <c r="D14" i="15"/>
  <c r="A73" i="15" s="1"/>
  <c r="D13" i="15"/>
  <c r="A74" i="15" s="1"/>
  <c r="A75" i="15" s="1"/>
  <c r="A79" i="15" s="1"/>
  <c r="D16" i="13"/>
  <c r="B78" i="13" s="1"/>
  <c r="B79" i="13" s="1"/>
  <c r="I5" i="1"/>
  <c r="I6" i="1"/>
  <c r="I6" i="15" s="1"/>
  <c r="O79" i="15" s="1"/>
  <c r="I7" i="1"/>
  <c r="I7" i="15" s="1"/>
  <c r="O80" i="15" s="1"/>
  <c r="I4" i="1"/>
  <c r="O76" i="16" s="1"/>
  <c r="D15" i="1"/>
  <c r="A73" i="1" s="1"/>
  <c r="D16" i="1"/>
  <c r="B78" i="1" s="1"/>
  <c r="B79" i="1" s="1"/>
  <c r="D14" i="1"/>
  <c r="A74" i="1" s="1"/>
  <c r="A75" i="1" s="1"/>
  <c r="A79" i="1" s="1"/>
  <c r="I5" i="13"/>
  <c r="O78" i="13" s="1"/>
  <c r="I6" i="13"/>
  <c r="O79" i="13" s="1"/>
  <c r="I7" i="13"/>
  <c r="O80" i="13" s="1"/>
  <c r="I4" i="13"/>
  <c r="O77" i="13" s="1"/>
  <c r="D15" i="13"/>
  <c r="A73" i="13" s="1"/>
  <c r="D14" i="13"/>
  <c r="A74" i="13" s="1"/>
  <c r="A75" i="13" s="1"/>
  <c r="A79" i="13" s="1"/>
  <c r="O85" i="14"/>
  <c r="I73" i="14" s="1"/>
  <c r="Z80" i="14"/>
  <c r="Z78" i="14"/>
  <c r="Z76" i="14"/>
  <c r="N86" i="14"/>
  <c r="Z74" i="14"/>
  <c r="Z72" i="14"/>
  <c r="D16" i="14"/>
  <c r="B78" i="14" s="1"/>
  <c r="B79" i="14" s="1"/>
  <c r="D15" i="14"/>
  <c r="A73" i="14" s="1"/>
  <c r="D14" i="14"/>
  <c r="A74" i="14" s="1"/>
  <c r="A75" i="14" s="1"/>
  <c r="A79" i="14" s="1"/>
  <c r="I7" i="14"/>
  <c r="O80" i="14" s="1"/>
  <c r="I6" i="14"/>
  <c r="O79" i="14" s="1"/>
  <c r="I5" i="14"/>
  <c r="O78" i="14" s="1"/>
  <c r="I4" i="14"/>
  <c r="O77" i="14" s="1"/>
  <c r="Z80" i="13"/>
  <c r="Z78" i="13"/>
  <c r="Z76" i="13"/>
  <c r="Z74" i="13"/>
  <c r="O85" i="13"/>
  <c r="I73" i="13" s="1"/>
  <c r="Z72" i="13"/>
  <c r="O80" i="11"/>
  <c r="O79" i="11"/>
  <c r="O78" i="11"/>
  <c r="B78" i="11"/>
  <c r="B79" i="11" s="1"/>
  <c r="O77" i="11"/>
  <c r="A74" i="11"/>
  <c r="A75" i="11" s="1"/>
  <c r="A79" i="11" s="1"/>
  <c r="O85" i="11"/>
  <c r="I73" i="11" s="1"/>
  <c r="A73" i="11"/>
  <c r="B78" i="10"/>
  <c r="B79" i="10" s="1"/>
  <c r="A74" i="10"/>
  <c r="A75" i="10" s="1"/>
  <c r="A79" i="10" s="1"/>
  <c r="A73" i="10"/>
  <c r="O74" i="1"/>
  <c r="O73" i="1"/>
  <c r="O85" i="1" s="1"/>
  <c r="I73" i="1" s="1"/>
  <c r="O72" i="1"/>
  <c r="O71" i="1"/>
  <c r="O75" i="1"/>
  <c r="O76" i="1"/>
  <c r="N86" i="1" s="1"/>
  <c r="D18"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173" i="4"/>
  <c r="D174" i="4"/>
  <c r="D175" i="4"/>
  <c r="D176" i="4"/>
  <c r="D177" i="4"/>
  <c r="D178" i="4"/>
  <c r="D179" i="4"/>
  <c r="D180" i="4"/>
  <c r="D181" i="4"/>
  <c r="D182" i="4"/>
  <c r="D183" i="4"/>
  <c r="D184" i="4"/>
  <c r="D185" i="4"/>
  <c r="D186" i="4"/>
  <c r="D187" i="4"/>
  <c r="D188" i="4"/>
  <c r="D189" i="4"/>
  <c r="D190" i="4"/>
  <c r="D191" i="4"/>
  <c r="D192" i="4"/>
  <c r="D193" i="4"/>
  <c r="D194" i="4"/>
  <c r="D195" i="4"/>
  <c r="D196" i="4"/>
  <c r="D197" i="4"/>
  <c r="D198" i="4"/>
  <c r="D199" i="4"/>
  <c r="D200" i="4"/>
  <c r="D201" i="4"/>
  <c r="D202" i="4"/>
  <c r="D203" i="4"/>
  <c r="D204" i="4"/>
  <c r="D205" i="4"/>
  <c r="D206" i="4"/>
  <c r="D207" i="4"/>
  <c r="D208" i="4"/>
  <c r="D209" i="4"/>
  <c r="D210" i="4"/>
  <c r="D211" i="4"/>
  <c r="D212" i="4"/>
  <c r="D213" i="4"/>
  <c r="D214" i="4"/>
  <c r="D215" i="4"/>
  <c r="D216" i="4"/>
  <c r="D217" i="4"/>
  <c r="D218" i="4"/>
  <c r="D219" i="4"/>
  <c r="D220" i="4"/>
  <c r="D221" i="4"/>
  <c r="D222" i="4"/>
  <c r="D223" i="4"/>
  <c r="D224" i="4"/>
  <c r="D225" i="4"/>
  <c r="D226" i="4"/>
  <c r="D227" i="4"/>
  <c r="D228" i="4"/>
  <c r="D229" i="4"/>
  <c r="D230" i="4"/>
  <c r="D231" i="4"/>
  <c r="D232" i="4"/>
  <c r="D233" i="4"/>
  <c r="D234" i="4"/>
  <c r="D235" i="4"/>
  <c r="D236" i="4"/>
  <c r="D237" i="4"/>
  <c r="D238" i="4"/>
  <c r="D239" i="4"/>
  <c r="D240" i="4"/>
  <c r="D241" i="4"/>
  <c r="D242" i="4"/>
  <c r="D243" i="4"/>
  <c r="D244" i="4"/>
  <c r="D245" i="4"/>
  <c r="D246" i="4"/>
  <c r="D247" i="4"/>
  <c r="D248" i="4"/>
  <c r="D249" i="4"/>
  <c r="D250" i="4"/>
  <c r="D251" i="4"/>
  <c r="D252" i="4"/>
  <c r="D253" i="4"/>
  <c r="D254" i="4"/>
  <c r="D255" i="4"/>
  <c r="D256" i="4"/>
  <c r="D257" i="4"/>
  <c r="D258" i="4"/>
  <c r="D259" i="4"/>
  <c r="D260" i="4"/>
  <c r="D261" i="4"/>
  <c r="D262" i="4"/>
  <c r="D263" i="4"/>
  <c r="D264" i="4"/>
  <c r="D265" i="4"/>
  <c r="D266" i="4"/>
  <c r="D267" i="4"/>
  <c r="D17" i="4"/>
  <c r="Z80" i="1"/>
  <c r="Z78" i="1"/>
  <c r="Z76" i="1"/>
  <c r="Z74" i="1"/>
  <c r="Z72" i="1"/>
  <c r="D6" i="4"/>
  <c r="E6" i="4" s="1"/>
  <c r="D7" i="4"/>
  <c r="E7" i="4" s="1"/>
  <c r="D8" i="4"/>
  <c r="E8" i="4" s="1"/>
  <c r="D9" i="4"/>
  <c r="E9" i="4" s="1"/>
  <c r="C17" i="4"/>
  <c r="G17" i="4"/>
  <c r="B18" i="4"/>
  <c r="F74" i="1" s="1"/>
  <c r="O79" i="1"/>
  <c r="O80" i="1"/>
  <c r="F73" i="1"/>
  <c r="H75" i="17" l="1"/>
  <c r="H75" i="18"/>
  <c r="H72" i="17"/>
  <c r="H72" i="18"/>
  <c r="Z260" i="21"/>
  <c r="AM260" i="21" s="1"/>
  <c r="Z252" i="21"/>
  <c r="AM252" i="21" s="1"/>
  <c r="Z244" i="21"/>
  <c r="AM244" i="21" s="1"/>
  <c r="Z236" i="21"/>
  <c r="AM236" i="21" s="1"/>
  <c r="Z228" i="21"/>
  <c r="AM228" i="21" s="1"/>
  <c r="Z220" i="21"/>
  <c r="AM220" i="21" s="1"/>
  <c r="Z212" i="21"/>
  <c r="AM212" i="21" s="1"/>
  <c r="Z204" i="21"/>
  <c r="AM204" i="21" s="1"/>
  <c r="Z196" i="21"/>
  <c r="AM196" i="21" s="1"/>
  <c r="Z188" i="21"/>
  <c r="AM188" i="21" s="1"/>
  <c r="Z267" i="21"/>
  <c r="AM267" i="21" s="1"/>
  <c r="Z259" i="21"/>
  <c r="AM259" i="21" s="1"/>
  <c r="Z251" i="21"/>
  <c r="AM251" i="21" s="1"/>
  <c r="Z243" i="21"/>
  <c r="AM243" i="21" s="1"/>
  <c r="Z235" i="21"/>
  <c r="AM235" i="21" s="1"/>
  <c r="Z266" i="21"/>
  <c r="AM266" i="21" s="1"/>
  <c r="Z258" i="21"/>
  <c r="AM258" i="21" s="1"/>
  <c r="Z250" i="21"/>
  <c r="AM250" i="21" s="1"/>
  <c r="Z242" i="21"/>
  <c r="AM242" i="21" s="1"/>
  <c r="Z234" i="21"/>
  <c r="AM234" i="21" s="1"/>
  <c r="Z226" i="21"/>
  <c r="AM226" i="21" s="1"/>
  <c r="Z218" i="21"/>
  <c r="AM218" i="21" s="1"/>
  <c r="Z210" i="21"/>
  <c r="AM210" i="21" s="1"/>
  <c r="Z202" i="21"/>
  <c r="AM202" i="21" s="1"/>
  <c r="Z194" i="21"/>
  <c r="AM194" i="21" s="1"/>
  <c r="Z186" i="21"/>
  <c r="AM186" i="21" s="1"/>
  <c r="Z265" i="21"/>
  <c r="AM265" i="21" s="1"/>
  <c r="Z257" i="21"/>
  <c r="AM257" i="21" s="1"/>
  <c r="Z249" i="21"/>
  <c r="AM249" i="21" s="1"/>
  <c r="Z241" i="21"/>
  <c r="AM241" i="21" s="1"/>
  <c r="Z233" i="21"/>
  <c r="AM233" i="21" s="1"/>
  <c r="Z225" i="21"/>
  <c r="AM225" i="21" s="1"/>
  <c r="Z217" i="21"/>
  <c r="AM217" i="21" s="1"/>
  <c r="Z209" i="21"/>
  <c r="AM209" i="21" s="1"/>
  <c r="Z201" i="21"/>
  <c r="AM201" i="21" s="1"/>
  <c r="Z193" i="21"/>
  <c r="AM193" i="21" s="1"/>
  <c r="Z185" i="21"/>
  <c r="AM185" i="21" s="1"/>
  <c r="Z264" i="21"/>
  <c r="AM264" i="21" s="1"/>
  <c r="Z256" i="21"/>
  <c r="AM256" i="21" s="1"/>
  <c r="Z248" i="21"/>
  <c r="AM248" i="21" s="1"/>
  <c r="Z240" i="21"/>
  <c r="AM240" i="21" s="1"/>
  <c r="Z232" i="21"/>
  <c r="AM232" i="21" s="1"/>
  <c r="Z224" i="21"/>
  <c r="AM224" i="21" s="1"/>
  <c r="Z216" i="21"/>
  <c r="AM216" i="21" s="1"/>
  <c r="Z208" i="21"/>
  <c r="AM208" i="21" s="1"/>
  <c r="Z200" i="21"/>
  <c r="AM200" i="21" s="1"/>
  <c r="Z192" i="21"/>
  <c r="AM192" i="21" s="1"/>
  <c r="Z184" i="21"/>
  <c r="AM184" i="21" s="1"/>
  <c r="Z263" i="21"/>
  <c r="AM263" i="21" s="1"/>
  <c r="Z262" i="21"/>
  <c r="AM262" i="21" s="1"/>
  <c r="Z254" i="21"/>
  <c r="AM254" i="21" s="1"/>
  <c r="Z246" i="21"/>
  <c r="AM246" i="21" s="1"/>
  <c r="Z238" i="21"/>
  <c r="AM238" i="21" s="1"/>
  <c r="Z230" i="21"/>
  <c r="AM230" i="21" s="1"/>
  <c r="Z222" i="21"/>
  <c r="AM222" i="21" s="1"/>
  <c r="Z214" i="21"/>
  <c r="AM214" i="21" s="1"/>
  <c r="Z206" i="21"/>
  <c r="AM206" i="21" s="1"/>
  <c r="Z198" i="21"/>
  <c r="AM198" i="21" s="1"/>
  <c r="Z190" i="21"/>
  <c r="AM190" i="21" s="1"/>
  <c r="Z261" i="21"/>
  <c r="AM261" i="21" s="1"/>
  <c r="Z253" i="21"/>
  <c r="AM253" i="21" s="1"/>
  <c r="Z245" i="21"/>
  <c r="AM245" i="21" s="1"/>
  <c r="Z237" i="21"/>
  <c r="AM237" i="21" s="1"/>
  <c r="Z229" i="21"/>
  <c r="AM229" i="21" s="1"/>
  <c r="Z221" i="21"/>
  <c r="AM221" i="21" s="1"/>
  <c r="Z213" i="21"/>
  <c r="AM213" i="21" s="1"/>
  <c r="Z205" i="21"/>
  <c r="AM205" i="21" s="1"/>
  <c r="Z197" i="21"/>
  <c r="AM197" i="21" s="1"/>
  <c r="Z189" i="21"/>
  <c r="AM189" i="21" s="1"/>
  <c r="Z182" i="21"/>
  <c r="AM182" i="21" s="1"/>
  <c r="Z174" i="21"/>
  <c r="AM174" i="21" s="1"/>
  <c r="Z166" i="21"/>
  <c r="AM166" i="21" s="1"/>
  <c r="Z158" i="21"/>
  <c r="AM158" i="21" s="1"/>
  <c r="Z150" i="21"/>
  <c r="AM150" i="21" s="1"/>
  <c r="Z142" i="21"/>
  <c r="AM142" i="21" s="1"/>
  <c r="Z134" i="21"/>
  <c r="AM134" i="21" s="1"/>
  <c r="Z223" i="21"/>
  <c r="AM223" i="21" s="1"/>
  <c r="Z215" i="21"/>
  <c r="AM215" i="21" s="1"/>
  <c r="Z207" i="21"/>
  <c r="AM207" i="21" s="1"/>
  <c r="Z199" i="21"/>
  <c r="AM199" i="21" s="1"/>
  <c r="Z191" i="21"/>
  <c r="AM191" i="21" s="1"/>
  <c r="Z181" i="21"/>
  <c r="AM181" i="21" s="1"/>
  <c r="Z173" i="21"/>
  <c r="AM173" i="21" s="1"/>
  <c r="Z165" i="21"/>
  <c r="AM165" i="21" s="1"/>
  <c r="Z157" i="21"/>
  <c r="AM157" i="21" s="1"/>
  <c r="Z149" i="21"/>
  <c r="AM149" i="21" s="1"/>
  <c r="Z180" i="21"/>
  <c r="AM180" i="21" s="1"/>
  <c r="Z172" i="21"/>
  <c r="AM172" i="21" s="1"/>
  <c r="Z164" i="21"/>
  <c r="AM164" i="21" s="1"/>
  <c r="Z156" i="21"/>
  <c r="AM156" i="21" s="1"/>
  <c r="Z148" i="21"/>
  <c r="AM148" i="21" s="1"/>
  <c r="Z183" i="21"/>
  <c r="AM183" i="21" s="1"/>
  <c r="Z179" i="21"/>
  <c r="AM179" i="21" s="1"/>
  <c r="Z171" i="21"/>
  <c r="AM171" i="21" s="1"/>
  <c r="Z163" i="21"/>
  <c r="AM163" i="21" s="1"/>
  <c r="Z155" i="21"/>
  <c r="AM155" i="21" s="1"/>
  <c r="Z147" i="21"/>
  <c r="AM147" i="21" s="1"/>
  <c r="Z139" i="21"/>
  <c r="AM139" i="21" s="1"/>
  <c r="Z131" i="21"/>
  <c r="AM131" i="21" s="1"/>
  <c r="Z123" i="21"/>
  <c r="AM123" i="21" s="1"/>
  <c r="Z115" i="21"/>
  <c r="AM115" i="21" s="1"/>
  <c r="Z255" i="21"/>
  <c r="AM255" i="21" s="1"/>
  <c r="Z247" i="21"/>
  <c r="AM247" i="21" s="1"/>
  <c r="Z239" i="21"/>
  <c r="AM239" i="21" s="1"/>
  <c r="Z231" i="21"/>
  <c r="AM231" i="21" s="1"/>
  <c r="Z178" i="21"/>
  <c r="AM178" i="21" s="1"/>
  <c r="Z170" i="21"/>
  <c r="AM170" i="21" s="1"/>
  <c r="Z162" i="21"/>
  <c r="AM162" i="21" s="1"/>
  <c r="Z154" i="21"/>
  <c r="AM154" i="21" s="1"/>
  <c r="Z146" i="21"/>
  <c r="AM146" i="21" s="1"/>
  <c r="Z138" i="21"/>
  <c r="AM138" i="21" s="1"/>
  <c r="Z227" i="21"/>
  <c r="AM227" i="21" s="1"/>
  <c r="Z219" i="21"/>
  <c r="AM219" i="21" s="1"/>
  <c r="Z211" i="21"/>
  <c r="AM211" i="21" s="1"/>
  <c r="Z203" i="21"/>
  <c r="AM203" i="21" s="1"/>
  <c r="Z195" i="21"/>
  <c r="AM195" i="21" s="1"/>
  <c r="Z187" i="21"/>
  <c r="AM187" i="21" s="1"/>
  <c r="Z177" i="21"/>
  <c r="AM177" i="21" s="1"/>
  <c r="Z169" i="21"/>
  <c r="AM169" i="21" s="1"/>
  <c r="Z161" i="21"/>
  <c r="AM161" i="21" s="1"/>
  <c r="Z153" i="21"/>
  <c r="AM153" i="21" s="1"/>
  <c r="Z145" i="21"/>
  <c r="AM145" i="21" s="1"/>
  <c r="Z137" i="21"/>
  <c r="AM137" i="21" s="1"/>
  <c r="Z129" i="21"/>
  <c r="AM129" i="21" s="1"/>
  <c r="Z121" i="21"/>
  <c r="AM121" i="21" s="1"/>
  <c r="Z113" i="21"/>
  <c r="AM113" i="21" s="1"/>
  <c r="Z176" i="21"/>
  <c r="AM176" i="21" s="1"/>
  <c r="Z168" i="21"/>
  <c r="AM168" i="21" s="1"/>
  <c r="Z160" i="21"/>
  <c r="AM160" i="21" s="1"/>
  <c r="Z152" i="21"/>
  <c r="AM152" i="21" s="1"/>
  <c r="Z144" i="21"/>
  <c r="AM144" i="21" s="1"/>
  <c r="Z136" i="21"/>
  <c r="AM136" i="21" s="1"/>
  <c r="Z128" i="21"/>
  <c r="AM128" i="21" s="1"/>
  <c r="Z120" i="21"/>
  <c r="AM120" i="21" s="1"/>
  <c r="Z112" i="21"/>
  <c r="AM112" i="21" s="1"/>
  <c r="Z109" i="21"/>
  <c r="AM109" i="21" s="1"/>
  <c r="Z101" i="21"/>
  <c r="AM101" i="21" s="1"/>
  <c r="Z93" i="21"/>
  <c r="AM93" i="21" s="1"/>
  <c r="Z127" i="21"/>
  <c r="AM127" i="21" s="1"/>
  <c r="Z119" i="21"/>
  <c r="AM119" i="21" s="1"/>
  <c r="Z111" i="21"/>
  <c r="AM111" i="21" s="1"/>
  <c r="Z108" i="21"/>
  <c r="AM108" i="21" s="1"/>
  <c r="Z107" i="21"/>
  <c r="AM107" i="21" s="1"/>
  <c r="Z140" i="21"/>
  <c r="AM140" i="21" s="1"/>
  <c r="Z132" i="21"/>
  <c r="AM132" i="21" s="1"/>
  <c r="Z124" i="21"/>
  <c r="AM124" i="21" s="1"/>
  <c r="Z116" i="21"/>
  <c r="AM116" i="21" s="1"/>
  <c r="Z106" i="21"/>
  <c r="AM106" i="21" s="1"/>
  <c r="Z98" i="21"/>
  <c r="AM98" i="21" s="1"/>
  <c r="Z90" i="21"/>
  <c r="AM90" i="21" s="1"/>
  <c r="Z82" i="21"/>
  <c r="AM82" i="21" s="1"/>
  <c r="Z74" i="21"/>
  <c r="AM74" i="21" s="1"/>
  <c r="Z66" i="21"/>
  <c r="AM66" i="21" s="1"/>
  <c r="Z58" i="21"/>
  <c r="AM58" i="21" s="1"/>
  <c r="Z105" i="21"/>
  <c r="AM105" i="21" s="1"/>
  <c r="Z97" i="21"/>
  <c r="AM97" i="21" s="1"/>
  <c r="Z89" i="21"/>
  <c r="AM89" i="21" s="1"/>
  <c r="Z125" i="21"/>
  <c r="AM125" i="21" s="1"/>
  <c r="Z117" i="21"/>
  <c r="AM117" i="21" s="1"/>
  <c r="Z104" i="21"/>
  <c r="AM104" i="21" s="1"/>
  <c r="Z96" i="21"/>
  <c r="AM96" i="21" s="1"/>
  <c r="Z88" i="21"/>
  <c r="AM88" i="21" s="1"/>
  <c r="Z80" i="21"/>
  <c r="AM80" i="21" s="1"/>
  <c r="Z72" i="21"/>
  <c r="AM72" i="21" s="1"/>
  <c r="Z64" i="21"/>
  <c r="AM64" i="21" s="1"/>
  <c r="Z103" i="21"/>
  <c r="AM103" i="21" s="1"/>
  <c r="Z95" i="21"/>
  <c r="AM95" i="21" s="1"/>
  <c r="Z87" i="21"/>
  <c r="AM87" i="21" s="1"/>
  <c r="Z79" i="21"/>
  <c r="AM79" i="21" s="1"/>
  <c r="Z71" i="21"/>
  <c r="AM71" i="21" s="1"/>
  <c r="Z63" i="21"/>
  <c r="AM63" i="21" s="1"/>
  <c r="Z55" i="21"/>
  <c r="AM55" i="21" s="1"/>
  <c r="Z167" i="21"/>
  <c r="AM167" i="21" s="1"/>
  <c r="Z122" i="21"/>
  <c r="AM122" i="21" s="1"/>
  <c r="Z86" i="21"/>
  <c r="AM86" i="21" s="1"/>
  <c r="Z52" i="21"/>
  <c r="AM52" i="21" s="1"/>
  <c r="Z48" i="21"/>
  <c r="AM48" i="21" s="1"/>
  <c r="Z40" i="21"/>
  <c r="AM40" i="21" s="1"/>
  <c r="Z32" i="21"/>
  <c r="AM32" i="21" s="1"/>
  <c r="Z24" i="21"/>
  <c r="AM24" i="21" s="1"/>
  <c r="Z141" i="21"/>
  <c r="AM141" i="21" s="1"/>
  <c r="Z126" i="21"/>
  <c r="AM126" i="21" s="1"/>
  <c r="Z102" i="21"/>
  <c r="AM102" i="21" s="1"/>
  <c r="Z83" i="21"/>
  <c r="AM83" i="21" s="1"/>
  <c r="Z75" i="21"/>
  <c r="AM75" i="21" s="1"/>
  <c r="Z67" i="21"/>
  <c r="AM67" i="21" s="1"/>
  <c r="Z59" i="21"/>
  <c r="AM59" i="21" s="1"/>
  <c r="Z53" i="21"/>
  <c r="AM53" i="21" s="1"/>
  <c r="Z47" i="21"/>
  <c r="AM47" i="21" s="1"/>
  <c r="Z39" i="21"/>
  <c r="AM39" i="21" s="1"/>
  <c r="Z31" i="21"/>
  <c r="AM31" i="21" s="1"/>
  <c r="Z23" i="21"/>
  <c r="AM23" i="21" s="1"/>
  <c r="Z159" i="21"/>
  <c r="AM159" i="21" s="1"/>
  <c r="Z135" i="21"/>
  <c r="AM135" i="21" s="1"/>
  <c r="Z130" i="21"/>
  <c r="AM130" i="21" s="1"/>
  <c r="Z99" i="21"/>
  <c r="AM99" i="21" s="1"/>
  <c r="Z91" i="21"/>
  <c r="AM91" i="21" s="1"/>
  <c r="Z54" i="21"/>
  <c r="AM54" i="21" s="1"/>
  <c r="Z46" i="21"/>
  <c r="AM46" i="21" s="1"/>
  <c r="Z38" i="21"/>
  <c r="AM38" i="21" s="1"/>
  <c r="Z30" i="21"/>
  <c r="AM30" i="21" s="1"/>
  <c r="Z22" i="21"/>
  <c r="AM22" i="21" s="1"/>
  <c r="Z84" i="21"/>
  <c r="AM84" i="21" s="1"/>
  <c r="Z76" i="21"/>
  <c r="AM76" i="21" s="1"/>
  <c r="Z68" i="21"/>
  <c r="AM68" i="21" s="1"/>
  <c r="Z60" i="21"/>
  <c r="AM60" i="21" s="1"/>
  <c r="Z45" i="21"/>
  <c r="AM45" i="21" s="1"/>
  <c r="Z37" i="21"/>
  <c r="AM37" i="21" s="1"/>
  <c r="Z29" i="21"/>
  <c r="AM29" i="21" s="1"/>
  <c r="Z21" i="21"/>
  <c r="AM21" i="21" s="1"/>
  <c r="Z151" i="21"/>
  <c r="AM151" i="21" s="1"/>
  <c r="Z56" i="21"/>
  <c r="AM56" i="21" s="1"/>
  <c r="Z44" i="21"/>
  <c r="AM44" i="21" s="1"/>
  <c r="Z36" i="21"/>
  <c r="AM36" i="21" s="1"/>
  <c r="Z28" i="21"/>
  <c r="AM28" i="21" s="1"/>
  <c r="Z133" i="21"/>
  <c r="AM133" i="21" s="1"/>
  <c r="Z110" i="21"/>
  <c r="AM110" i="21" s="1"/>
  <c r="Z85" i="21"/>
  <c r="AM85" i="21" s="1"/>
  <c r="Z81" i="21"/>
  <c r="AM81" i="21" s="1"/>
  <c r="Z77" i="21"/>
  <c r="AM77" i="21" s="1"/>
  <c r="Z73" i="21"/>
  <c r="AM73" i="21" s="1"/>
  <c r="Z69" i="21"/>
  <c r="AM69" i="21" s="1"/>
  <c r="Z65" i="21"/>
  <c r="AM65" i="21" s="1"/>
  <c r="Z61" i="21"/>
  <c r="AM61" i="21" s="1"/>
  <c r="Z57" i="21"/>
  <c r="AM57" i="21" s="1"/>
  <c r="Z43" i="21"/>
  <c r="AM43" i="21" s="1"/>
  <c r="Z35" i="21"/>
  <c r="AM35" i="21" s="1"/>
  <c r="Z27" i="21"/>
  <c r="AM27" i="21" s="1"/>
  <c r="Z175" i="21"/>
  <c r="AM175" i="21" s="1"/>
  <c r="Z143" i="21"/>
  <c r="AM143" i="21" s="1"/>
  <c r="Z114" i="21"/>
  <c r="AM114" i="21" s="1"/>
  <c r="Z94" i="21"/>
  <c r="AM94" i="21" s="1"/>
  <c r="Z92" i="21"/>
  <c r="AM92" i="21" s="1"/>
  <c r="Z50" i="21"/>
  <c r="AM50" i="21" s="1"/>
  <c r="Z42" i="21"/>
  <c r="AM42" i="21" s="1"/>
  <c r="Z34" i="21"/>
  <c r="AM34" i="21" s="1"/>
  <c r="Z26" i="21"/>
  <c r="AM26" i="21" s="1"/>
  <c r="Z78" i="21"/>
  <c r="AM78" i="21" s="1"/>
  <c r="Z118" i="21"/>
  <c r="AM118" i="21" s="1"/>
  <c r="Z49" i="21"/>
  <c r="AM49" i="21" s="1"/>
  <c r="Z41" i="21"/>
  <c r="AM41" i="21" s="1"/>
  <c r="Z33" i="21"/>
  <c r="AM33" i="21" s="1"/>
  <c r="Z25" i="21"/>
  <c r="AM25" i="21" s="1"/>
  <c r="Z62" i="21"/>
  <c r="AM62" i="21" s="1"/>
  <c r="Z100" i="21"/>
  <c r="AM100" i="21" s="1"/>
  <c r="Z70" i="21"/>
  <c r="AM70" i="21" s="1"/>
  <c r="Z51" i="21"/>
  <c r="AM51" i="21" s="1"/>
  <c r="S267" i="21"/>
  <c r="AF267" i="21" s="1"/>
  <c r="S259" i="21"/>
  <c r="AF259" i="21" s="1"/>
  <c r="S251" i="21"/>
  <c r="AF251" i="21" s="1"/>
  <c r="S243" i="21"/>
  <c r="AF243" i="21" s="1"/>
  <c r="S235" i="21"/>
  <c r="AF235" i="21" s="1"/>
  <c r="S227" i="21"/>
  <c r="AF227" i="21" s="1"/>
  <c r="S219" i="21"/>
  <c r="AF219" i="21" s="1"/>
  <c r="S211" i="21"/>
  <c r="AF211" i="21" s="1"/>
  <c r="S203" i="21"/>
  <c r="AF203" i="21" s="1"/>
  <c r="S195" i="21"/>
  <c r="AF195" i="21" s="1"/>
  <c r="S187" i="21"/>
  <c r="AF187" i="21" s="1"/>
  <c r="S266" i="21"/>
  <c r="AF266" i="21" s="1"/>
  <c r="S258" i="21"/>
  <c r="AF258" i="21" s="1"/>
  <c r="S250" i="21"/>
  <c r="AF250" i="21" s="1"/>
  <c r="S242" i="21"/>
  <c r="AF242" i="21" s="1"/>
  <c r="S234" i="21"/>
  <c r="AF234" i="21" s="1"/>
  <c r="S265" i="21"/>
  <c r="AF265" i="21" s="1"/>
  <c r="S257" i="21"/>
  <c r="AF257" i="21" s="1"/>
  <c r="S249" i="21"/>
  <c r="AF249" i="21" s="1"/>
  <c r="S241" i="21"/>
  <c r="AF241" i="21" s="1"/>
  <c r="S233" i="21"/>
  <c r="AF233" i="21" s="1"/>
  <c r="S225" i="21"/>
  <c r="AF225" i="21" s="1"/>
  <c r="S217" i="21"/>
  <c r="AF217" i="21" s="1"/>
  <c r="S209" i="21"/>
  <c r="AF209" i="21" s="1"/>
  <c r="S201" i="21"/>
  <c r="AF201" i="21" s="1"/>
  <c r="S193" i="21"/>
  <c r="AF193" i="21" s="1"/>
  <c r="S185" i="21"/>
  <c r="AF185" i="21" s="1"/>
  <c r="S264" i="21"/>
  <c r="AF264" i="21" s="1"/>
  <c r="S256" i="21"/>
  <c r="AF256" i="21" s="1"/>
  <c r="S248" i="21"/>
  <c r="AF248" i="21" s="1"/>
  <c r="S240" i="21"/>
  <c r="AF240" i="21" s="1"/>
  <c r="S232" i="21"/>
  <c r="AF232" i="21" s="1"/>
  <c r="S224" i="21"/>
  <c r="AF224" i="21" s="1"/>
  <c r="S216" i="21"/>
  <c r="AF216" i="21" s="1"/>
  <c r="S208" i="21"/>
  <c r="AF208" i="21" s="1"/>
  <c r="S200" i="21"/>
  <c r="AF200" i="21" s="1"/>
  <c r="S192" i="21"/>
  <c r="AF192" i="21" s="1"/>
  <c r="S184" i="21"/>
  <c r="AF184" i="21" s="1"/>
  <c r="S263" i="21"/>
  <c r="AF263" i="21" s="1"/>
  <c r="S255" i="21"/>
  <c r="AF255" i="21" s="1"/>
  <c r="S247" i="21"/>
  <c r="AF247" i="21" s="1"/>
  <c r="S239" i="21"/>
  <c r="AF239" i="21" s="1"/>
  <c r="S231" i="21"/>
  <c r="AF231" i="21" s="1"/>
  <c r="S223" i="21"/>
  <c r="AF223" i="21" s="1"/>
  <c r="S215" i="21"/>
  <c r="AF215" i="21" s="1"/>
  <c r="S207" i="21"/>
  <c r="AF207" i="21" s="1"/>
  <c r="S199" i="21"/>
  <c r="AF199" i="21" s="1"/>
  <c r="S191" i="21"/>
  <c r="AF191" i="21" s="1"/>
  <c r="S183" i="21"/>
  <c r="AF183" i="21" s="1"/>
  <c r="S261" i="21"/>
  <c r="AF261" i="21" s="1"/>
  <c r="S253" i="21"/>
  <c r="AF253" i="21" s="1"/>
  <c r="S245" i="21"/>
  <c r="AF245" i="21" s="1"/>
  <c r="S237" i="21"/>
  <c r="AF237" i="21" s="1"/>
  <c r="S229" i="21"/>
  <c r="AF229" i="21" s="1"/>
  <c r="S221" i="21"/>
  <c r="AF221" i="21" s="1"/>
  <c r="S213" i="21"/>
  <c r="AF213" i="21" s="1"/>
  <c r="S205" i="21"/>
  <c r="AF205" i="21" s="1"/>
  <c r="S197" i="21"/>
  <c r="AF197" i="21" s="1"/>
  <c r="S189" i="21"/>
  <c r="AF189" i="21" s="1"/>
  <c r="S260" i="21"/>
  <c r="AF260" i="21" s="1"/>
  <c r="S252" i="21"/>
  <c r="AF252" i="21" s="1"/>
  <c r="S244" i="21"/>
  <c r="AF244" i="21" s="1"/>
  <c r="S236" i="21"/>
  <c r="AF236" i="21" s="1"/>
  <c r="S228" i="21"/>
  <c r="AF228" i="21" s="1"/>
  <c r="S220" i="21"/>
  <c r="AF220" i="21" s="1"/>
  <c r="S212" i="21"/>
  <c r="AF212" i="21" s="1"/>
  <c r="S204" i="21"/>
  <c r="AF204" i="21" s="1"/>
  <c r="S196" i="21"/>
  <c r="AF196" i="21" s="1"/>
  <c r="S188" i="21"/>
  <c r="AF188" i="21" s="1"/>
  <c r="S181" i="21"/>
  <c r="AF181" i="21" s="1"/>
  <c r="S173" i="21"/>
  <c r="AF173" i="21" s="1"/>
  <c r="S165" i="21"/>
  <c r="AF165" i="21" s="1"/>
  <c r="S157" i="21"/>
  <c r="AF157" i="21" s="1"/>
  <c r="S149" i="21"/>
  <c r="AF149" i="21" s="1"/>
  <c r="S141" i="21"/>
  <c r="AF141" i="21" s="1"/>
  <c r="S133" i="21"/>
  <c r="AF133" i="21" s="1"/>
  <c r="S226" i="21"/>
  <c r="AF226" i="21" s="1"/>
  <c r="S218" i="21"/>
  <c r="AF218" i="21" s="1"/>
  <c r="S210" i="21"/>
  <c r="AF210" i="21" s="1"/>
  <c r="S202" i="21"/>
  <c r="AF202" i="21" s="1"/>
  <c r="S194" i="21"/>
  <c r="AF194" i="21" s="1"/>
  <c r="S186" i="21"/>
  <c r="AF186" i="21" s="1"/>
  <c r="S180" i="21"/>
  <c r="AF180" i="21" s="1"/>
  <c r="S172" i="21"/>
  <c r="AF172" i="21" s="1"/>
  <c r="S164" i="21"/>
  <c r="AF164" i="21" s="1"/>
  <c r="S156" i="21"/>
  <c r="AF156" i="21" s="1"/>
  <c r="S148" i="21"/>
  <c r="AF148" i="21" s="1"/>
  <c r="S179" i="21"/>
  <c r="AF179" i="21" s="1"/>
  <c r="S171" i="21"/>
  <c r="AF171" i="21" s="1"/>
  <c r="S163" i="21"/>
  <c r="AF163" i="21" s="1"/>
  <c r="S155" i="21"/>
  <c r="AF155" i="21" s="1"/>
  <c r="S147" i="21"/>
  <c r="AF147" i="21" s="1"/>
  <c r="S178" i="21"/>
  <c r="AF178" i="21" s="1"/>
  <c r="S170" i="21"/>
  <c r="AF170" i="21" s="1"/>
  <c r="S162" i="21"/>
  <c r="AF162" i="21" s="1"/>
  <c r="S154" i="21"/>
  <c r="AF154" i="21" s="1"/>
  <c r="S146" i="21"/>
  <c r="AF146" i="21" s="1"/>
  <c r="S138" i="21"/>
  <c r="AF138" i="21" s="1"/>
  <c r="S130" i="21"/>
  <c r="AF130" i="21" s="1"/>
  <c r="S122" i="21"/>
  <c r="AF122" i="21" s="1"/>
  <c r="S114" i="21"/>
  <c r="AF114" i="21" s="1"/>
  <c r="S177" i="21"/>
  <c r="AF177" i="21" s="1"/>
  <c r="S169" i="21"/>
  <c r="AF169" i="21" s="1"/>
  <c r="S161" i="21"/>
  <c r="AF161" i="21" s="1"/>
  <c r="S153" i="21"/>
  <c r="AF153" i="21" s="1"/>
  <c r="S145" i="21"/>
  <c r="AF145" i="21" s="1"/>
  <c r="S137" i="21"/>
  <c r="AF137" i="21" s="1"/>
  <c r="S222" i="21"/>
  <c r="AF222" i="21" s="1"/>
  <c r="S214" i="21"/>
  <c r="AF214" i="21" s="1"/>
  <c r="S206" i="21"/>
  <c r="AF206" i="21" s="1"/>
  <c r="S198" i="21"/>
  <c r="AF198" i="21" s="1"/>
  <c r="S190" i="21"/>
  <c r="AF190" i="21" s="1"/>
  <c r="S176" i="21"/>
  <c r="AF176" i="21" s="1"/>
  <c r="S168" i="21"/>
  <c r="AF168" i="21" s="1"/>
  <c r="S160" i="21"/>
  <c r="AF160" i="21" s="1"/>
  <c r="S152" i="21"/>
  <c r="AF152" i="21" s="1"/>
  <c r="S144" i="21"/>
  <c r="AF144" i="21" s="1"/>
  <c r="S136" i="21"/>
  <c r="AF136" i="21" s="1"/>
  <c r="S128" i="21"/>
  <c r="AF128" i="21" s="1"/>
  <c r="S120" i="21"/>
  <c r="AF120" i="21" s="1"/>
  <c r="S112" i="21"/>
  <c r="AF112" i="21" s="1"/>
  <c r="S262" i="21"/>
  <c r="AF262" i="21" s="1"/>
  <c r="S254" i="21"/>
  <c r="AF254" i="21" s="1"/>
  <c r="S246" i="21"/>
  <c r="AF246" i="21" s="1"/>
  <c r="S238" i="21"/>
  <c r="AF238" i="21" s="1"/>
  <c r="S230" i="21"/>
  <c r="AF230" i="21" s="1"/>
  <c r="S175" i="21"/>
  <c r="AF175" i="21" s="1"/>
  <c r="S167" i="21"/>
  <c r="AF167" i="21" s="1"/>
  <c r="S159" i="21"/>
  <c r="AF159" i="21" s="1"/>
  <c r="S151" i="21"/>
  <c r="AF151" i="21" s="1"/>
  <c r="S143" i="21"/>
  <c r="AF143" i="21" s="1"/>
  <c r="S135" i="21"/>
  <c r="AF135" i="21" s="1"/>
  <c r="S127" i="21"/>
  <c r="AF127" i="21" s="1"/>
  <c r="S119" i="21"/>
  <c r="AF119" i="21" s="1"/>
  <c r="S111" i="21"/>
  <c r="AF111" i="21" s="1"/>
  <c r="S108" i="21"/>
  <c r="AF108" i="21" s="1"/>
  <c r="S100" i="21"/>
  <c r="AF100" i="21" s="1"/>
  <c r="S92" i="21"/>
  <c r="AF92" i="21" s="1"/>
  <c r="S182" i="21"/>
  <c r="AF182" i="21" s="1"/>
  <c r="S174" i="21"/>
  <c r="AF174" i="21" s="1"/>
  <c r="S166" i="21"/>
  <c r="AF166" i="21" s="1"/>
  <c r="S158" i="21"/>
  <c r="AF158" i="21" s="1"/>
  <c r="S150" i="21"/>
  <c r="AF150" i="21" s="1"/>
  <c r="S139" i="21"/>
  <c r="AF139" i="21" s="1"/>
  <c r="S129" i="21"/>
  <c r="AF129" i="21" s="1"/>
  <c r="S125" i="21"/>
  <c r="AF125" i="21" s="1"/>
  <c r="S121" i="21"/>
  <c r="AF121" i="21" s="1"/>
  <c r="S117" i="21"/>
  <c r="AF117" i="21" s="1"/>
  <c r="S113" i="21"/>
  <c r="AF113" i="21" s="1"/>
  <c r="S107" i="21"/>
  <c r="AF107" i="21" s="1"/>
  <c r="S106" i="21"/>
  <c r="AF106" i="21" s="1"/>
  <c r="S126" i="21"/>
  <c r="AF126" i="21" s="1"/>
  <c r="S118" i="21"/>
  <c r="AF118" i="21" s="1"/>
  <c r="S105" i="21"/>
  <c r="AF105" i="21" s="1"/>
  <c r="S97" i="21"/>
  <c r="AF97" i="21" s="1"/>
  <c r="S89" i="21"/>
  <c r="AF89" i="21" s="1"/>
  <c r="S81" i="21"/>
  <c r="AF81" i="21" s="1"/>
  <c r="S73" i="21"/>
  <c r="AF73" i="21" s="1"/>
  <c r="S65" i="21"/>
  <c r="AF65" i="21" s="1"/>
  <c r="S57" i="21"/>
  <c r="AF57" i="21" s="1"/>
  <c r="S104" i="21"/>
  <c r="AF104" i="21" s="1"/>
  <c r="S96" i="21"/>
  <c r="AF96" i="21" s="1"/>
  <c r="S142" i="21"/>
  <c r="AF142" i="21" s="1"/>
  <c r="S140" i="21"/>
  <c r="AF140" i="21" s="1"/>
  <c r="S134" i="21"/>
  <c r="AF134" i="21" s="1"/>
  <c r="S131" i="21"/>
  <c r="AF131" i="21" s="1"/>
  <c r="S123" i="21"/>
  <c r="AF123" i="21" s="1"/>
  <c r="S115" i="21"/>
  <c r="AF115" i="21" s="1"/>
  <c r="S103" i="21"/>
  <c r="AF103" i="21" s="1"/>
  <c r="S95" i="21"/>
  <c r="AF95" i="21" s="1"/>
  <c r="S87" i="21"/>
  <c r="AF87" i="21" s="1"/>
  <c r="S79" i="21"/>
  <c r="AF79" i="21" s="1"/>
  <c r="S71" i="21"/>
  <c r="AF71" i="21" s="1"/>
  <c r="S63" i="21"/>
  <c r="AF63" i="21" s="1"/>
  <c r="S110" i="21"/>
  <c r="AF110" i="21" s="1"/>
  <c r="S102" i="21"/>
  <c r="AF102" i="21" s="1"/>
  <c r="S94" i="21"/>
  <c r="AF94" i="21" s="1"/>
  <c r="S86" i="21"/>
  <c r="AF86" i="21" s="1"/>
  <c r="S78" i="21"/>
  <c r="AF78" i="21" s="1"/>
  <c r="S70" i="21"/>
  <c r="AF70" i="21" s="1"/>
  <c r="S62" i="21"/>
  <c r="AF62" i="21" s="1"/>
  <c r="S54" i="21"/>
  <c r="AF54" i="21" s="1"/>
  <c r="S98" i="21"/>
  <c r="AF98" i="21" s="1"/>
  <c r="S90" i="21"/>
  <c r="AF90" i="21" s="1"/>
  <c r="S55" i="21"/>
  <c r="AF55" i="21" s="1"/>
  <c r="S47" i="21"/>
  <c r="AF47" i="21" s="1"/>
  <c r="S39" i="21"/>
  <c r="AF39" i="21" s="1"/>
  <c r="S31" i="21"/>
  <c r="AF31" i="21" s="1"/>
  <c r="S23" i="21"/>
  <c r="AF23" i="21" s="1"/>
  <c r="S88" i="21"/>
  <c r="AF88" i="21" s="1"/>
  <c r="S85" i="21"/>
  <c r="AF85" i="21" s="1"/>
  <c r="S77" i="21"/>
  <c r="AF77" i="21" s="1"/>
  <c r="S69" i="21"/>
  <c r="AF69" i="21" s="1"/>
  <c r="S61" i="21"/>
  <c r="AF61" i="21" s="1"/>
  <c r="S56" i="21"/>
  <c r="AF56" i="21" s="1"/>
  <c r="S46" i="21"/>
  <c r="AF46" i="21" s="1"/>
  <c r="S38" i="21"/>
  <c r="AF38" i="21" s="1"/>
  <c r="S30" i="21"/>
  <c r="AF30" i="21" s="1"/>
  <c r="S22" i="21"/>
  <c r="AF22" i="21" s="1"/>
  <c r="S45" i="21"/>
  <c r="AF45" i="21" s="1"/>
  <c r="S37" i="21"/>
  <c r="AF37" i="21" s="1"/>
  <c r="S29" i="21"/>
  <c r="AF29" i="21" s="1"/>
  <c r="S21" i="21"/>
  <c r="AF21" i="21" s="1"/>
  <c r="S116" i="21"/>
  <c r="AF116" i="21" s="1"/>
  <c r="S82" i="21"/>
  <c r="AF82" i="21" s="1"/>
  <c r="S74" i="21"/>
  <c r="AF74" i="21" s="1"/>
  <c r="S66" i="21"/>
  <c r="AF66" i="21" s="1"/>
  <c r="S58" i="21"/>
  <c r="AF58" i="21" s="1"/>
  <c r="S44" i="21"/>
  <c r="AF44" i="21" s="1"/>
  <c r="S36" i="21"/>
  <c r="AF36" i="21" s="1"/>
  <c r="S28" i="21"/>
  <c r="AF28" i="21" s="1"/>
  <c r="S99" i="21"/>
  <c r="AF99" i="21" s="1"/>
  <c r="S93" i="21"/>
  <c r="AF93" i="21" s="1"/>
  <c r="S91" i="21"/>
  <c r="AF91" i="21" s="1"/>
  <c r="S51" i="21"/>
  <c r="AF51" i="21" s="1"/>
  <c r="S43" i="21"/>
  <c r="AF43" i="21" s="1"/>
  <c r="S35" i="21"/>
  <c r="AF35" i="21" s="1"/>
  <c r="S27" i="21"/>
  <c r="AF27" i="21" s="1"/>
  <c r="S124" i="21"/>
  <c r="AF124" i="21" s="1"/>
  <c r="S101" i="21"/>
  <c r="AF101" i="21" s="1"/>
  <c r="S83" i="21"/>
  <c r="AF83" i="21" s="1"/>
  <c r="S75" i="21"/>
  <c r="AF75" i="21" s="1"/>
  <c r="S67" i="21"/>
  <c r="AF67" i="21" s="1"/>
  <c r="S59" i="21"/>
  <c r="AF59" i="21" s="1"/>
  <c r="S52" i="21"/>
  <c r="AF52" i="21" s="1"/>
  <c r="S50" i="21"/>
  <c r="AF50" i="21" s="1"/>
  <c r="S42" i="21"/>
  <c r="AF42" i="21" s="1"/>
  <c r="S34" i="21"/>
  <c r="AF34" i="21" s="1"/>
  <c r="S26" i="21"/>
  <c r="AF26" i="21" s="1"/>
  <c r="S53" i="21"/>
  <c r="AF53" i="21" s="1"/>
  <c r="S49" i="21"/>
  <c r="AF49" i="21" s="1"/>
  <c r="S41" i="21"/>
  <c r="AF41" i="21" s="1"/>
  <c r="S33" i="21"/>
  <c r="AF33" i="21" s="1"/>
  <c r="S25" i="21"/>
  <c r="AF25" i="21" s="1"/>
  <c r="S60" i="21"/>
  <c r="AF60" i="21" s="1"/>
  <c r="S64" i="21"/>
  <c r="AF64" i="21" s="1"/>
  <c r="S132" i="21"/>
  <c r="AF132" i="21" s="1"/>
  <c r="S68" i="21"/>
  <c r="AF68" i="21" s="1"/>
  <c r="S109" i="21"/>
  <c r="AF109" i="21" s="1"/>
  <c r="S72" i="21"/>
  <c r="AF72" i="21" s="1"/>
  <c r="S76" i="21"/>
  <c r="AF76" i="21" s="1"/>
  <c r="S80" i="21"/>
  <c r="AF80" i="21" s="1"/>
  <c r="S48" i="21"/>
  <c r="AF48" i="21" s="1"/>
  <c r="S40" i="21"/>
  <c r="AF40" i="21" s="1"/>
  <c r="S32" i="21"/>
  <c r="AF32" i="21" s="1"/>
  <c r="S24" i="21"/>
  <c r="AF24" i="21" s="1"/>
  <c r="S84" i="21"/>
  <c r="AF84" i="21" s="1"/>
  <c r="Y261" i="21"/>
  <c r="AL261" i="21" s="1"/>
  <c r="Y253" i="21"/>
  <c r="AL253" i="21" s="1"/>
  <c r="Y245" i="21"/>
  <c r="AL245" i="21" s="1"/>
  <c r="Y237" i="21"/>
  <c r="AL237" i="21" s="1"/>
  <c r="Y229" i="21"/>
  <c r="AL229" i="21" s="1"/>
  <c r="Y221" i="21"/>
  <c r="AL221" i="21" s="1"/>
  <c r="Y213" i="21"/>
  <c r="AL213" i="21" s="1"/>
  <c r="Y205" i="21"/>
  <c r="AL205" i="21" s="1"/>
  <c r="Y197" i="21"/>
  <c r="AL197" i="21" s="1"/>
  <c r="Y189" i="21"/>
  <c r="AL189" i="21" s="1"/>
  <c r="Y260" i="21"/>
  <c r="AL260" i="21" s="1"/>
  <c r="Y252" i="21"/>
  <c r="AL252" i="21" s="1"/>
  <c r="Y244" i="21"/>
  <c r="AL244" i="21" s="1"/>
  <c r="Y236" i="21"/>
  <c r="AL236" i="21" s="1"/>
  <c r="Y267" i="21"/>
  <c r="AL267" i="21" s="1"/>
  <c r="Y259" i="21"/>
  <c r="AL259" i="21" s="1"/>
  <c r="Y251" i="21"/>
  <c r="AL251" i="21" s="1"/>
  <c r="Y243" i="21"/>
  <c r="AL243" i="21" s="1"/>
  <c r="Y235" i="21"/>
  <c r="AL235" i="21" s="1"/>
  <c r="Y227" i="21"/>
  <c r="AL227" i="21" s="1"/>
  <c r="Y219" i="21"/>
  <c r="AL219" i="21" s="1"/>
  <c r="Y211" i="21"/>
  <c r="AL211" i="21" s="1"/>
  <c r="Y203" i="21"/>
  <c r="AL203" i="21" s="1"/>
  <c r="Y195" i="21"/>
  <c r="AL195" i="21" s="1"/>
  <c r="Y187" i="21"/>
  <c r="AL187" i="21" s="1"/>
  <c r="Y266" i="21"/>
  <c r="AL266" i="21" s="1"/>
  <c r="Y258" i="21"/>
  <c r="AL258" i="21" s="1"/>
  <c r="Y250" i="21"/>
  <c r="AL250" i="21" s="1"/>
  <c r="Y242" i="21"/>
  <c r="AL242" i="21" s="1"/>
  <c r="Y234" i="21"/>
  <c r="AL234" i="21" s="1"/>
  <c r="Y226" i="21"/>
  <c r="AL226" i="21" s="1"/>
  <c r="Y218" i="21"/>
  <c r="AL218" i="21" s="1"/>
  <c r="Y210" i="21"/>
  <c r="AL210" i="21" s="1"/>
  <c r="Y202" i="21"/>
  <c r="AL202" i="21" s="1"/>
  <c r="Y194" i="21"/>
  <c r="AL194" i="21" s="1"/>
  <c r="Y186" i="21"/>
  <c r="AL186" i="21" s="1"/>
  <c r="Y265" i="21"/>
  <c r="AL265" i="21" s="1"/>
  <c r="Y257" i="21"/>
  <c r="AL257" i="21" s="1"/>
  <c r="Y249" i="21"/>
  <c r="AL249" i="21" s="1"/>
  <c r="Y241" i="21"/>
  <c r="AL241" i="21" s="1"/>
  <c r="Y233" i="21"/>
  <c r="AL233" i="21" s="1"/>
  <c r="Y225" i="21"/>
  <c r="AL225" i="21" s="1"/>
  <c r="Y217" i="21"/>
  <c r="AL217" i="21" s="1"/>
  <c r="Y209" i="21"/>
  <c r="AL209" i="21" s="1"/>
  <c r="Y201" i="21"/>
  <c r="AL201" i="21" s="1"/>
  <c r="Y193" i="21"/>
  <c r="AL193" i="21" s="1"/>
  <c r="Y185" i="21"/>
  <c r="AL185" i="21" s="1"/>
  <c r="Y264" i="21"/>
  <c r="AL264" i="21" s="1"/>
  <c r="Y263" i="21"/>
  <c r="AL263" i="21" s="1"/>
  <c r="Y255" i="21"/>
  <c r="AL255" i="21" s="1"/>
  <c r="Y247" i="21"/>
  <c r="AL247" i="21" s="1"/>
  <c r="Y239" i="21"/>
  <c r="AL239" i="21" s="1"/>
  <c r="Y231" i="21"/>
  <c r="AL231" i="21" s="1"/>
  <c r="Y223" i="21"/>
  <c r="AL223" i="21" s="1"/>
  <c r="Y215" i="21"/>
  <c r="AL215" i="21" s="1"/>
  <c r="Y207" i="21"/>
  <c r="AL207" i="21" s="1"/>
  <c r="Y199" i="21"/>
  <c r="AL199" i="21" s="1"/>
  <c r="Y191" i="21"/>
  <c r="AL191" i="21" s="1"/>
  <c r="Y183" i="21"/>
  <c r="AL183" i="21" s="1"/>
  <c r="Y262" i="21"/>
  <c r="AL262" i="21" s="1"/>
  <c r="Y254" i="21"/>
  <c r="AL254" i="21" s="1"/>
  <c r="Y246" i="21"/>
  <c r="AL246" i="21" s="1"/>
  <c r="Y238" i="21"/>
  <c r="AL238" i="21" s="1"/>
  <c r="Y230" i="21"/>
  <c r="AL230" i="21" s="1"/>
  <c r="Y222" i="21"/>
  <c r="AL222" i="21" s="1"/>
  <c r="Y214" i="21"/>
  <c r="AL214" i="21" s="1"/>
  <c r="Y206" i="21"/>
  <c r="AL206" i="21" s="1"/>
  <c r="Y198" i="21"/>
  <c r="AL198" i="21" s="1"/>
  <c r="Y190" i="21"/>
  <c r="AL190" i="21" s="1"/>
  <c r="Y175" i="21"/>
  <c r="AL175" i="21" s="1"/>
  <c r="Y167" i="21"/>
  <c r="AL167" i="21" s="1"/>
  <c r="Y159" i="21"/>
  <c r="AL159" i="21" s="1"/>
  <c r="Y151" i="21"/>
  <c r="AL151" i="21" s="1"/>
  <c r="Y143" i="21"/>
  <c r="AL143" i="21" s="1"/>
  <c r="Y135" i="21"/>
  <c r="AL135" i="21" s="1"/>
  <c r="Y182" i="21"/>
  <c r="AL182" i="21" s="1"/>
  <c r="Y174" i="21"/>
  <c r="AL174" i="21" s="1"/>
  <c r="Y166" i="21"/>
  <c r="AL166" i="21" s="1"/>
  <c r="Y158" i="21"/>
  <c r="AL158" i="21" s="1"/>
  <c r="Y150" i="21"/>
  <c r="AL150" i="21" s="1"/>
  <c r="Y256" i="21"/>
  <c r="AL256" i="21" s="1"/>
  <c r="Y248" i="21"/>
  <c r="AL248" i="21" s="1"/>
  <c r="Y240" i="21"/>
  <c r="AL240" i="21" s="1"/>
  <c r="Y232" i="21"/>
  <c r="AL232" i="21" s="1"/>
  <c r="Y228" i="21"/>
  <c r="AL228" i="21" s="1"/>
  <c r="Y220" i="21"/>
  <c r="AL220" i="21" s="1"/>
  <c r="Y212" i="21"/>
  <c r="AL212" i="21" s="1"/>
  <c r="Y204" i="21"/>
  <c r="AL204" i="21" s="1"/>
  <c r="Y196" i="21"/>
  <c r="AL196" i="21" s="1"/>
  <c r="Y188" i="21"/>
  <c r="AL188" i="21" s="1"/>
  <c r="Y181" i="21"/>
  <c r="AL181" i="21" s="1"/>
  <c r="Y173" i="21"/>
  <c r="AL173" i="21" s="1"/>
  <c r="Y165" i="21"/>
  <c r="AL165" i="21" s="1"/>
  <c r="Y157" i="21"/>
  <c r="AL157" i="21" s="1"/>
  <c r="Y149" i="21"/>
  <c r="AL149" i="21" s="1"/>
  <c r="Y180" i="21"/>
  <c r="AL180" i="21" s="1"/>
  <c r="Y172" i="21"/>
  <c r="AL172" i="21" s="1"/>
  <c r="Y164" i="21"/>
  <c r="AL164" i="21" s="1"/>
  <c r="Y156" i="21"/>
  <c r="AL156" i="21" s="1"/>
  <c r="Y148" i="21"/>
  <c r="AL148" i="21" s="1"/>
  <c r="Y140" i="21"/>
  <c r="AL140" i="21" s="1"/>
  <c r="Y132" i="21"/>
  <c r="AL132" i="21" s="1"/>
  <c r="Y124" i="21"/>
  <c r="AL124" i="21" s="1"/>
  <c r="Y116" i="21"/>
  <c r="AL116" i="21" s="1"/>
  <c r="Y179" i="21"/>
  <c r="AL179" i="21" s="1"/>
  <c r="Y171" i="21"/>
  <c r="AL171" i="21" s="1"/>
  <c r="Y163" i="21"/>
  <c r="AL163" i="21" s="1"/>
  <c r="Y155" i="21"/>
  <c r="AL155" i="21" s="1"/>
  <c r="Y147" i="21"/>
  <c r="AL147" i="21" s="1"/>
  <c r="Y139" i="21"/>
  <c r="AL139" i="21" s="1"/>
  <c r="Y178" i="21"/>
  <c r="AL178" i="21" s="1"/>
  <c r="Y170" i="21"/>
  <c r="AL170" i="21" s="1"/>
  <c r="Y162" i="21"/>
  <c r="AL162" i="21" s="1"/>
  <c r="Y154" i="21"/>
  <c r="AL154" i="21" s="1"/>
  <c r="Y146" i="21"/>
  <c r="AL146" i="21" s="1"/>
  <c r="Y138" i="21"/>
  <c r="AL138" i="21" s="1"/>
  <c r="Y130" i="21"/>
  <c r="AL130" i="21" s="1"/>
  <c r="Y122" i="21"/>
  <c r="AL122" i="21" s="1"/>
  <c r="Y114" i="21"/>
  <c r="AL114" i="21" s="1"/>
  <c r="Y224" i="21"/>
  <c r="AL224" i="21" s="1"/>
  <c r="Y216" i="21"/>
  <c r="AL216" i="21" s="1"/>
  <c r="Y208" i="21"/>
  <c r="AL208" i="21" s="1"/>
  <c r="Y200" i="21"/>
  <c r="AL200" i="21" s="1"/>
  <c r="Y192" i="21"/>
  <c r="AL192" i="21" s="1"/>
  <c r="Y184" i="21"/>
  <c r="AL184" i="21" s="1"/>
  <c r="Y177" i="21"/>
  <c r="AL177" i="21" s="1"/>
  <c r="Y169" i="21"/>
  <c r="AL169" i="21" s="1"/>
  <c r="Y161" i="21"/>
  <c r="AL161" i="21" s="1"/>
  <c r="Y153" i="21"/>
  <c r="AL153" i="21" s="1"/>
  <c r="Y145" i="21"/>
  <c r="AL145" i="21" s="1"/>
  <c r="Y137" i="21"/>
  <c r="AL137" i="21" s="1"/>
  <c r="Y129" i="21"/>
  <c r="AL129" i="21" s="1"/>
  <c r="Y121" i="21"/>
  <c r="AL121" i="21" s="1"/>
  <c r="Y113" i="21"/>
  <c r="AL113" i="21" s="1"/>
  <c r="Y141" i="21"/>
  <c r="AL141" i="21" s="1"/>
  <c r="Y133" i="21"/>
  <c r="AL133" i="21" s="1"/>
  <c r="Y126" i="21"/>
  <c r="AL126" i="21" s="1"/>
  <c r="Y118" i="21"/>
  <c r="AL118" i="21" s="1"/>
  <c r="Y110" i="21"/>
  <c r="AL110" i="21" s="1"/>
  <c r="Y102" i="21"/>
  <c r="AL102" i="21" s="1"/>
  <c r="Y94" i="21"/>
  <c r="AL94" i="21" s="1"/>
  <c r="Y86" i="21"/>
  <c r="AL86" i="21" s="1"/>
  <c r="Y131" i="21"/>
  <c r="AL131" i="21" s="1"/>
  <c r="Y123" i="21"/>
  <c r="AL123" i="21" s="1"/>
  <c r="Y115" i="21"/>
  <c r="AL115" i="21" s="1"/>
  <c r="Y109" i="21"/>
  <c r="AL109" i="21" s="1"/>
  <c r="Y127" i="21"/>
  <c r="AL127" i="21" s="1"/>
  <c r="Y119" i="21"/>
  <c r="AL119" i="21" s="1"/>
  <c r="Y111" i="21"/>
  <c r="AL111" i="21" s="1"/>
  <c r="Y108" i="21"/>
  <c r="AL108" i="21" s="1"/>
  <c r="Y100" i="21"/>
  <c r="AL100" i="21" s="1"/>
  <c r="Y142" i="21"/>
  <c r="AL142" i="21" s="1"/>
  <c r="Y136" i="21"/>
  <c r="AL136" i="21" s="1"/>
  <c r="Y134" i="21"/>
  <c r="AL134" i="21" s="1"/>
  <c r="Y128" i="21"/>
  <c r="AL128" i="21" s="1"/>
  <c r="Y120" i="21"/>
  <c r="AL120" i="21" s="1"/>
  <c r="Y112" i="21"/>
  <c r="AL112" i="21" s="1"/>
  <c r="Y107" i="21"/>
  <c r="AL107" i="21" s="1"/>
  <c r="Y99" i="21"/>
  <c r="AL99" i="21" s="1"/>
  <c r="Y91" i="21"/>
  <c r="AL91" i="21" s="1"/>
  <c r="Y83" i="21"/>
  <c r="AL83" i="21" s="1"/>
  <c r="Y75" i="21"/>
  <c r="AL75" i="21" s="1"/>
  <c r="Y67" i="21"/>
  <c r="AL67" i="21" s="1"/>
  <c r="Y59" i="21"/>
  <c r="AL59" i="21" s="1"/>
  <c r="Y51" i="21"/>
  <c r="AL51" i="21" s="1"/>
  <c r="Y106" i="21"/>
  <c r="AL106" i="21" s="1"/>
  <c r="Y98" i="21"/>
  <c r="AL98" i="21" s="1"/>
  <c r="Y90" i="21"/>
  <c r="AL90" i="21" s="1"/>
  <c r="Y176" i="21"/>
  <c r="AL176" i="21" s="1"/>
  <c r="Y168" i="21"/>
  <c r="AL168" i="21" s="1"/>
  <c r="Y160" i="21"/>
  <c r="AL160" i="21" s="1"/>
  <c r="Y152" i="21"/>
  <c r="AL152" i="21" s="1"/>
  <c r="Y144" i="21"/>
  <c r="AL144" i="21" s="1"/>
  <c r="Y105" i="21"/>
  <c r="AL105" i="21" s="1"/>
  <c r="Y97" i="21"/>
  <c r="AL97" i="21" s="1"/>
  <c r="Y89" i="21"/>
  <c r="AL89" i="21" s="1"/>
  <c r="Y81" i="21"/>
  <c r="AL81" i="21" s="1"/>
  <c r="Y73" i="21"/>
  <c r="AL73" i="21" s="1"/>
  <c r="Y65" i="21"/>
  <c r="AL65" i="21" s="1"/>
  <c r="Y125" i="21"/>
  <c r="AL125" i="21" s="1"/>
  <c r="Y117" i="21"/>
  <c r="AL117" i="21" s="1"/>
  <c r="Y104" i="21"/>
  <c r="AL104" i="21" s="1"/>
  <c r="Y96" i="21"/>
  <c r="AL96" i="21" s="1"/>
  <c r="Y88" i="21"/>
  <c r="AL88" i="21" s="1"/>
  <c r="Y80" i="21"/>
  <c r="AL80" i="21" s="1"/>
  <c r="Y72" i="21"/>
  <c r="AL72" i="21" s="1"/>
  <c r="Y64" i="21"/>
  <c r="AL64" i="21" s="1"/>
  <c r="Y56" i="21"/>
  <c r="AL56" i="21" s="1"/>
  <c r="Y78" i="21"/>
  <c r="AL78" i="21" s="1"/>
  <c r="Y70" i="21"/>
  <c r="AL70" i="21" s="1"/>
  <c r="Y62" i="21"/>
  <c r="AL62" i="21" s="1"/>
  <c r="Y49" i="21"/>
  <c r="AL49" i="21" s="1"/>
  <c r="Y41" i="21"/>
  <c r="AL41" i="21" s="1"/>
  <c r="Y33" i="21"/>
  <c r="AL33" i="21" s="1"/>
  <c r="Y25" i="21"/>
  <c r="AL25" i="21" s="1"/>
  <c r="Y79" i="21"/>
  <c r="AL79" i="21" s="1"/>
  <c r="Y71" i="21"/>
  <c r="AL71" i="21" s="1"/>
  <c r="Y63" i="21"/>
  <c r="AL63" i="21" s="1"/>
  <c r="Y52" i="21"/>
  <c r="AL52" i="21" s="1"/>
  <c r="Y48" i="21"/>
  <c r="AL48" i="21" s="1"/>
  <c r="Y40" i="21"/>
  <c r="AL40" i="21" s="1"/>
  <c r="Y32" i="21"/>
  <c r="AL32" i="21" s="1"/>
  <c r="Y24" i="21"/>
  <c r="AL24" i="21" s="1"/>
  <c r="Y95" i="21"/>
  <c r="AL95" i="21" s="1"/>
  <c r="Y93" i="21"/>
  <c r="AL93" i="21" s="1"/>
  <c r="Y53" i="21"/>
  <c r="AL53" i="21" s="1"/>
  <c r="Y47" i="21"/>
  <c r="AL47" i="21" s="1"/>
  <c r="Y39" i="21"/>
  <c r="AL39" i="21" s="1"/>
  <c r="Y31" i="21"/>
  <c r="AL31" i="21" s="1"/>
  <c r="Y23" i="21"/>
  <c r="AL23" i="21" s="1"/>
  <c r="Y87" i="21"/>
  <c r="AL87" i="21" s="1"/>
  <c r="Y55" i="21"/>
  <c r="AL55" i="21" s="1"/>
  <c r="Y54" i="21"/>
  <c r="AL54" i="21" s="1"/>
  <c r="Y46" i="21"/>
  <c r="AL46" i="21" s="1"/>
  <c r="Y38" i="21"/>
  <c r="AL38" i="21" s="1"/>
  <c r="Y30" i="21"/>
  <c r="AL30" i="21" s="1"/>
  <c r="Y22" i="21"/>
  <c r="AL22" i="21" s="1"/>
  <c r="Y101" i="21"/>
  <c r="AL101" i="21" s="1"/>
  <c r="Y84" i="21"/>
  <c r="AL84" i="21" s="1"/>
  <c r="Y76" i="21"/>
  <c r="AL76" i="21" s="1"/>
  <c r="Y68" i="21"/>
  <c r="AL68" i="21" s="1"/>
  <c r="Y60" i="21"/>
  <c r="AL60" i="21" s="1"/>
  <c r="Y45" i="21"/>
  <c r="AL45" i="21" s="1"/>
  <c r="Y37" i="21"/>
  <c r="AL37" i="21" s="1"/>
  <c r="Y29" i="21"/>
  <c r="AL29" i="21" s="1"/>
  <c r="Y21" i="21"/>
  <c r="AL21" i="21" s="1"/>
  <c r="Y44" i="21"/>
  <c r="AL44" i="21" s="1"/>
  <c r="Y36" i="21"/>
  <c r="AL36" i="21" s="1"/>
  <c r="Y28" i="21"/>
  <c r="AL28" i="21" s="1"/>
  <c r="Y103" i="21"/>
  <c r="AL103" i="21" s="1"/>
  <c r="Y85" i="21"/>
  <c r="AL85" i="21" s="1"/>
  <c r="Y77" i="21"/>
  <c r="AL77" i="21" s="1"/>
  <c r="Y69" i="21"/>
  <c r="AL69" i="21" s="1"/>
  <c r="Y61" i="21"/>
  <c r="AL61" i="21" s="1"/>
  <c r="Y57" i="21"/>
  <c r="AL57" i="21" s="1"/>
  <c r="Y43" i="21"/>
  <c r="AL43" i="21" s="1"/>
  <c r="Y35" i="21"/>
  <c r="AL35" i="21" s="1"/>
  <c r="Y27" i="21"/>
  <c r="AL27" i="21" s="1"/>
  <c r="Y82" i="21"/>
  <c r="AL82" i="21" s="1"/>
  <c r="Y50" i="21"/>
  <c r="AL50" i="21" s="1"/>
  <c r="Y42" i="21"/>
  <c r="AL42" i="21" s="1"/>
  <c r="Y34" i="21"/>
  <c r="AL34" i="21" s="1"/>
  <c r="Y92" i="21"/>
  <c r="AL92" i="21" s="1"/>
  <c r="Y58" i="21"/>
  <c r="AL58" i="21" s="1"/>
  <c r="Y74" i="21"/>
  <c r="AL74" i="21" s="1"/>
  <c r="Y66" i="21"/>
  <c r="AL66" i="21" s="1"/>
  <c r="Y26" i="21"/>
  <c r="AL26" i="21" s="1"/>
  <c r="X262" i="21"/>
  <c r="AK262" i="21" s="1"/>
  <c r="X254" i="21"/>
  <c r="AK254" i="21" s="1"/>
  <c r="X246" i="21"/>
  <c r="AK246" i="21" s="1"/>
  <c r="X238" i="21"/>
  <c r="AK238" i="21" s="1"/>
  <c r="X230" i="21"/>
  <c r="AK230" i="21" s="1"/>
  <c r="X222" i="21"/>
  <c r="AK222" i="21" s="1"/>
  <c r="X214" i="21"/>
  <c r="AK214" i="21" s="1"/>
  <c r="X206" i="21"/>
  <c r="AK206" i="21" s="1"/>
  <c r="X198" i="21"/>
  <c r="AK198" i="21" s="1"/>
  <c r="X190" i="21"/>
  <c r="AK190" i="21" s="1"/>
  <c r="X261" i="21"/>
  <c r="AK261" i="21" s="1"/>
  <c r="X253" i="21"/>
  <c r="AK253" i="21" s="1"/>
  <c r="X245" i="21"/>
  <c r="AK245" i="21" s="1"/>
  <c r="X237" i="21"/>
  <c r="AK237" i="21" s="1"/>
  <c r="X229" i="21"/>
  <c r="AK229" i="21" s="1"/>
  <c r="X260" i="21"/>
  <c r="AK260" i="21" s="1"/>
  <c r="X252" i="21"/>
  <c r="AK252" i="21" s="1"/>
  <c r="X244" i="21"/>
  <c r="AK244" i="21" s="1"/>
  <c r="X236" i="21"/>
  <c r="AK236" i="21" s="1"/>
  <c r="X228" i="21"/>
  <c r="AK228" i="21" s="1"/>
  <c r="X220" i="21"/>
  <c r="AK220" i="21" s="1"/>
  <c r="X212" i="21"/>
  <c r="AK212" i="21" s="1"/>
  <c r="X204" i="21"/>
  <c r="AK204" i="21" s="1"/>
  <c r="X196" i="21"/>
  <c r="AK196" i="21" s="1"/>
  <c r="X188" i="21"/>
  <c r="AK188" i="21" s="1"/>
  <c r="X267" i="21"/>
  <c r="AK267" i="21" s="1"/>
  <c r="X259" i="21"/>
  <c r="AK259" i="21" s="1"/>
  <c r="X251" i="21"/>
  <c r="AK251" i="21" s="1"/>
  <c r="X243" i="21"/>
  <c r="AK243" i="21" s="1"/>
  <c r="X235" i="21"/>
  <c r="AK235" i="21" s="1"/>
  <c r="X227" i="21"/>
  <c r="AK227" i="21" s="1"/>
  <c r="X219" i="21"/>
  <c r="AK219" i="21" s="1"/>
  <c r="X211" i="21"/>
  <c r="AK211" i="21" s="1"/>
  <c r="X203" i="21"/>
  <c r="AK203" i="21" s="1"/>
  <c r="X195" i="21"/>
  <c r="AK195" i="21" s="1"/>
  <c r="X187" i="21"/>
  <c r="AK187" i="21" s="1"/>
  <c r="X266" i="21"/>
  <c r="AK266" i="21" s="1"/>
  <c r="X258" i="21"/>
  <c r="AK258" i="21" s="1"/>
  <c r="X250" i="21"/>
  <c r="AK250" i="21" s="1"/>
  <c r="X242" i="21"/>
  <c r="AK242" i="21" s="1"/>
  <c r="X234" i="21"/>
  <c r="AK234" i="21" s="1"/>
  <c r="X226" i="21"/>
  <c r="AK226" i="21" s="1"/>
  <c r="X218" i="21"/>
  <c r="AK218" i="21" s="1"/>
  <c r="X210" i="21"/>
  <c r="AK210" i="21" s="1"/>
  <c r="X202" i="21"/>
  <c r="AK202" i="21" s="1"/>
  <c r="X194" i="21"/>
  <c r="AK194" i="21" s="1"/>
  <c r="X186" i="21"/>
  <c r="AK186" i="21" s="1"/>
  <c r="X265" i="21"/>
  <c r="AK265" i="21" s="1"/>
  <c r="X264" i="21"/>
  <c r="AK264" i="21" s="1"/>
  <c r="X256" i="21"/>
  <c r="AK256" i="21" s="1"/>
  <c r="X248" i="21"/>
  <c r="AK248" i="21" s="1"/>
  <c r="X240" i="21"/>
  <c r="AK240" i="21" s="1"/>
  <c r="X232" i="21"/>
  <c r="AK232" i="21" s="1"/>
  <c r="X224" i="21"/>
  <c r="AK224" i="21" s="1"/>
  <c r="X216" i="21"/>
  <c r="AK216" i="21" s="1"/>
  <c r="X208" i="21"/>
  <c r="AK208" i="21" s="1"/>
  <c r="X200" i="21"/>
  <c r="AK200" i="21" s="1"/>
  <c r="X192" i="21"/>
  <c r="AK192" i="21" s="1"/>
  <c r="X184" i="21"/>
  <c r="AK184" i="21" s="1"/>
  <c r="X263" i="21"/>
  <c r="AK263" i="21" s="1"/>
  <c r="X255" i="21"/>
  <c r="AK255" i="21" s="1"/>
  <c r="X247" i="21"/>
  <c r="AK247" i="21" s="1"/>
  <c r="X239" i="21"/>
  <c r="AK239" i="21" s="1"/>
  <c r="X231" i="21"/>
  <c r="AK231" i="21" s="1"/>
  <c r="X223" i="21"/>
  <c r="AK223" i="21" s="1"/>
  <c r="X215" i="21"/>
  <c r="AK215" i="21" s="1"/>
  <c r="X207" i="21"/>
  <c r="AK207" i="21" s="1"/>
  <c r="X199" i="21"/>
  <c r="AK199" i="21" s="1"/>
  <c r="X191" i="21"/>
  <c r="AK191" i="21" s="1"/>
  <c r="X257" i="21"/>
  <c r="AK257" i="21" s="1"/>
  <c r="X249" i="21"/>
  <c r="AK249" i="21" s="1"/>
  <c r="X241" i="21"/>
  <c r="AK241" i="21" s="1"/>
  <c r="X233" i="21"/>
  <c r="AK233" i="21" s="1"/>
  <c r="X176" i="21"/>
  <c r="AK176" i="21" s="1"/>
  <c r="X168" i="21"/>
  <c r="AK168" i="21" s="1"/>
  <c r="X160" i="21"/>
  <c r="AK160" i="21" s="1"/>
  <c r="X152" i="21"/>
  <c r="AK152" i="21" s="1"/>
  <c r="X144" i="21"/>
  <c r="AK144" i="21" s="1"/>
  <c r="X136" i="21"/>
  <c r="AK136" i="21" s="1"/>
  <c r="X175" i="21"/>
  <c r="AK175" i="21" s="1"/>
  <c r="X167" i="21"/>
  <c r="AK167" i="21" s="1"/>
  <c r="X159" i="21"/>
  <c r="AK159" i="21" s="1"/>
  <c r="X151" i="21"/>
  <c r="AK151" i="21" s="1"/>
  <c r="X182" i="21"/>
  <c r="AK182" i="21" s="1"/>
  <c r="X174" i="21"/>
  <c r="AK174" i="21" s="1"/>
  <c r="X166" i="21"/>
  <c r="AK166" i="21" s="1"/>
  <c r="X158" i="21"/>
  <c r="AK158" i="21" s="1"/>
  <c r="X150" i="21"/>
  <c r="AK150" i="21" s="1"/>
  <c r="X225" i="21"/>
  <c r="AK225" i="21" s="1"/>
  <c r="X217" i="21"/>
  <c r="AK217" i="21" s="1"/>
  <c r="X209" i="21"/>
  <c r="AK209" i="21" s="1"/>
  <c r="X201" i="21"/>
  <c r="AK201" i="21" s="1"/>
  <c r="X193" i="21"/>
  <c r="AK193" i="21" s="1"/>
  <c r="X185" i="21"/>
  <c r="AK185" i="21" s="1"/>
  <c r="X181" i="21"/>
  <c r="AK181" i="21" s="1"/>
  <c r="X173" i="21"/>
  <c r="AK173" i="21" s="1"/>
  <c r="X165" i="21"/>
  <c r="AK165" i="21" s="1"/>
  <c r="X157" i="21"/>
  <c r="AK157" i="21" s="1"/>
  <c r="X149" i="21"/>
  <c r="AK149" i="21" s="1"/>
  <c r="X141" i="21"/>
  <c r="AK141" i="21" s="1"/>
  <c r="X133" i="21"/>
  <c r="AK133" i="21" s="1"/>
  <c r="X125" i="21"/>
  <c r="AK125" i="21" s="1"/>
  <c r="X117" i="21"/>
  <c r="AK117" i="21" s="1"/>
  <c r="X183" i="21"/>
  <c r="AK183" i="21" s="1"/>
  <c r="X180" i="21"/>
  <c r="AK180" i="21" s="1"/>
  <c r="X172" i="21"/>
  <c r="AK172" i="21" s="1"/>
  <c r="X164" i="21"/>
  <c r="AK164" i="21" s="1"/>
  <c r="X156" i="21"/>
  <c r="AK156" i="21" s="1"/>
  <c r="X148" i="21"/>
  <c r="AK148" i="21" s="1"/>
  <c r="X140" i="21"/>
  <c r="AK140" i="21" s="1"/>
  <c r="X179" i="21"/>
  <c r="AK179" i="21" s="1"/>
  <c r="X171" i="21"/>
  <c r="AK171" i="21" s="1"/>
  <c r="X163" i="21"/>
  <c r="AK163" i="21" s="1"/>
  <c r="X155" i="21"/>
  <c r="AK155" i="21" s="1"/>
  <c r="X147" i="21"/>
  <c r="AK147" i="21" s="1"/>
  <c r="X139" i="21"/>
  <c r="AK139" i="21" s="1"/>
  <c r="X131" i="21"/>
  <c r="AK131" i="21" s="1"/>
  <c r="X123" i="21"/>
  <c r="AK123" i="21" s="1"/>
  <c r="X115" i="21"/>
  <c r="AK115" i="21" s="1"/>
  <c r="X178" i="21"/>
  <c r="AK178" i="21" s="1"/>
  <c r="X170" i="21"/>
  <c r="AK170" i="21" s="1"/>
  <c r="X162" i="21"/>
  <c r="AK162" i="21" s="1"/>
  <c r="X154" i="21"/>
  <c r="AK154" i="21" s="1"/>
  <c r="X146" i="21"/>
  <c r="AK146" i="21" s="1"/>
  <c r="X138" i="21"/>
  <c r="AK138" i="21" s="1"/>
  <c r="X130" i="21"/>
  <c r="AK130" i="21" s="1"/>
  <c r="X122" i="21"/>
  <c r="AK122" i="21" s="1"/>
  <c r="X114" i="21"/>
  <c r="AK114" i="21" s="1"/>
  <c r="X221" i="21"/>
  <c r="AK221" i="21" s="1"/>
  <c r="X189" i="21"/>
  <c r="AK189" i="21" s="1"/>
  <c r="X143" i="21"/>
  <c r="AK143" i="21" s="1"/>
  <c r="X135" i="21"/>
  <c r="AK135" i="21" s="1"/>
  <c r="X103" i="21"/>
  <c r="AK103" i="21" s="1"/>
  <c r="X95" i="21"/>
  <c r="AK95" i="21" s="1"/>
  <c r="X87" i="21"/>
  <c r="AK87" i="21" s="1"/>
  <c r="X126" i="21"/>
  <c r="AK126" i="21" s="1"/>
  <c r="X118" i="21"/>
  <c r="AK118" i="21" s="1"/>
  <c r="X110" i="21"/>
  <c r="AK110" i="21" s="1"/>
  <c r="X213" i="21"/>
  <c r="AK213" i="21" s="1"/>
  <c r="X109" i="21"/>
  <c r="AK109" i="21" s="1"/>
  <c r="X101" i="21"/>
  <c r="AK101" i="21" s="1"/>
  <c r="X177" i="21"/>
  <c r="AK177" i="21" s="1"/>
  <c r="X169" i="21"/>
  <c r="AK169" i="21" s="1"/>
  <c r="X161" i="21"/>
  <c r="AK161" i="21" s="1"/>
  <c r="X153" i="21"/>
  <c r="AK153" i="21" s="1"/>
  <c r="X145" i="21"/>
  <c r="AK145" i="21" s="1"/>
  <c r="X127" i="21"/>
  <c r="AK127" i="21" s="1"/>
  <c r="X119" i="21"/>
  <c r="AK119" i="21" s="1"/>
  <c r="X111" i="21"/>
  <c r="AK111" i="21" s="1"/>
  <c r="X108" i="21"/>
  <c r="AK108" i="21" s="1"/>
  <c r="X100" i="21"/>
  <c r="AK100" i="21" s="1"/>
  <c r="X92" i="21"/>
  <c r="AK92" i="21" s="1"/>
  <c r="X84" i="21"/>
  <c r="AK84" i="21" s="1"/>
  <c r="X76" i="21"/>
  <c r="AK76" i="21" s="1"/>
  <c r="X68" i="21"/>
  <c r="AK68" i="21" s="1"/>
  <c r="X60" i="21"/>
  <c r="AK60" i="21" s="1"/>
  <c r="X52" i="21"/>
  <c r="AK52" i="21" s="1"/>
  <c r="X205" i="21"/>
  <c r="AK205" i="21" s="1"/>
  <c r="X142" i="21"/>
  <c r="AK142" i="21" s="1"/>
  <c r="X134" i="21"/>
  <c r="AK134" i="21" s="1"/>
  <c r="X132" i="21"/>
  <c r="AK132" i="21" s="1"/>
  <c r="X128" i="21"/>
  <c r="AK128" i="21" s="1"/>
  <c r="X124" i="21"/>
  <c r="AK124" i="21" s="1"/>
  <c r="X120" i="21"/>
  <c r="AK120" i="21" s="1"/>
  <c r="X116" i="21"/>
  <c r="AK116" i="21" s="1"/>
  <c r="X112" i="21"/>
  <c r="AK112" i="21" s="1"/>
  <c r="X107" i="21"/>
  <c r="AK107" i="21" s="1"/>
  <c r="X99" i="21"/>
  <c r="AK99" i="21" s="1"/>
  <c r="X91" i="21"/>
  <c r="AK91" i="21" s="1"/>
  <c r="X129" i="21"/>
  <c r="AK129" i="21" s="1"/>
  <c r="X121" i="21"/>
  <c r="AK121" i="21" s="1"/>
  <c r="X113" i="21"/>
  <c r="AK113" i="21" s="1"/>
  <c r="X106" i="21"/>
  <c r="AK106" i="21" s="1"/>
  <c r="X98" i="21"/>
  <c r="AK98" i="21" s="1"/>
  <c r="X90" i="21"/>
  <c r="AK90" i="21" s="1"/>
  <c r="X82" i="21"/>
  <c r="AK82" i="21" s="1"/>
  <c r="X74" i="21"/>
  <c r="AK74" i="21" s="1"/>
  <c r="X66" i="21"/>
  <c r="AK66" i="21" s="1"/>
  <c r="X58" i="21"/>
  <c r="AK58" i="21" s="1"/>
  <c r="X197" i="21"/>
  <c r="AK197" i="21" s="1"/>
  <c r="X105" i="21"/>
  <c r="AK105" i="21" s="1"/>
  <c r="X97" i="21"/>
  <c r="AK97" i="21" s="1"/>
  <c r="X89" i="21"/>
  <c r="AK89" i="21" s="1"/>
  <c r="X81" i="21"/>
  <c r="AK81" i="21" s="1"/>
  <c r="X73" i="21"/>
  <c r="AK73" i="21" s="1"/>
  <c r="X65" i="21"/>
  <c r="AK65" i="21" s="1"/>
  <c r="X57" i="21"/>
  <c r="AK57" i="21" s="1"/>
  <c r="X51" i="21"/>
  <c r="AK51" i="21" s="1"/>
  <c r="X50" i="21"/>
  <c r="AK50" i="21" s="1"/>
  <c r="X42" i="21"/>
  <c r="AK42" i="21" s="1"/>
  <c r="X34" i="21"/>
  <c r="AK34" i="21" s="1"/>
  <c r="X26" i="21"/>
  <c r="AK26" i="21" s="1"/>
  <c r="X86" i="21"/>
  <c r="AK86" i="21" s="1"/>
  <c r="X78" i="21"/>
  <c r="AK78" i="21" s="1"/>
  <c r="X70" i="21"/>
  <c r="AK70" i="21" s="1"/>
  <c r="X62" i="21"/>
  <c r="AK62" i="21" s="1"/>
  <c r="X49" i="21"/>
  <c r="AK49" i="21" s="1"/>
  <c r="X41" i="21"/>
  <c r="AK41" i="21" s="1"/>
  <c r="X33" i="21"/>
  <c r="AK33" i="21" s="1"/>
  <c r="X25" i="21"/>
  <c r="AK25" i="21" s="1"/>
  <c r="X102" i="21"/>
  <c r="AK102" i="21" s="1"/>
  <c r="X83" i="21"/>
  <c r="AK83" i="21" s="1"/>
  <c r="X79" i="21"/>
  <c r="AK79" i="21" s="1"/>
  <c r="X75" i="21"/>
  <c r="AK75" i="21" s="1"/>
  <c r="X71" i="21"/>
  <c r="AK71" i="21" s="1"/>
  <c r="X67" i="21"/>
  <c r="AK67" i="21" s="1"/>
  <c r="X63" i="21"/>
  <c r="AK63" i="21" s="1"/>
  <c r="X59" i="21"/>
  <c r="AK59" i="21" s="1"/>
  <c r="X48" i="21"/>
  <c r="AK48" i="21" s="1"/>
  <c r="X40" i="21"/>
  <c r="AK40" i="21" s="1"/>
  <c r="X32" i="21"/>
  <c r="AK32" i="21" s="1"/>
  <c r="X24" i="21"/>
  <c r="AK24" i="21" s="1"/>
  <c r="X104" i="21"/>
  <c r="AK104" i="21" s="1"/>
  <c r="X93" i="21"/>
  <c r="AK93" i="21" s="1"/>
  <c r="X80" i="21"/>
  <c r="AK80" i="21" s="1"/>
  <c r="X72" i="21"/>
  <c r="AK72" i="21" s="1"/>
  <c r="X64" i="21"/>
  <c r="AK64" i="21" s="1"/>
  <c r="X53" i="21"/>
  <c r="AK53" i="21" s="1"/>
  <c r="X47" i="21"/>
  <c r="AK47" i="21" s="1"/>
  <c r="X39" i="21"/>
  <c r="AK39" i="21" s="1"/>
  <c r="X31" i="21"/>
  <c r="AK31" i="21" s="1"/>
  <c r="X23" i="21"/>
  <c r="AK23" i="21" s="1"/>
  <c r="X55" i="21"/>
  <c r="AK55" i="21" s="1"/>
  <c r="X54" i="21"/>
  <c r="AK54" i="21" s="1"/>
  <c r="X46" i="21"/>
  <c r="AK46" i="21" s="1"/>
  <c r="X38" i="21"/>
  <c r="AK38" i="21" s="1"/>
  <c r="X30" i="21"/>
  <c r="AK30" i="21" s="1"/>
  <c r="X22" i="21"/>
  <c r="AK22" i="21" s="1"/>
  <c r="X56" i="21"/>
  <c r="AK56" i="21" s="1"/>
  <c r="X45" i="21"/>
  <c r="AK45" i="21" s="1"/>
  <c r="X37" i="21"/>
  <c r="AK37" i="21" s="1"/>
  <c r="X29" i="21"/>
  <c r="AK29" i="21" s="1"/>
  <c r="X21" i="21"/>
  <c r="AK21" i="21" s="1"/>
  <c r="X96" i="21"/>
  <c r="AK96" i="21" s="1"/>
  <c r="X88" i="21"/>
  <c r="AK88" i="21" s="1"/>
  <c r="X44" i="21"/>
  <c r="AK44" i="21" s="1"/>
  <c r="X36" i="21"/>
  <c r="AK36" i="21" s="1"/>
  <c r="X28" i="21"/>
  <c r="AK28" i="21" s="1"/>
  <c r="X69" i="21"/>
  <c r="AK69" i="21" s="1"/>
  <c r="X77" i="21"/>
  <c r="AK77" i="21" s="1"/>
  <c r="X137" i="21"/>
  <c r="AK137" i="21" s="1"/>
  <c r="X85" i="21"/>
  <c r="AK85" i="21" s="1"/>
  <c r="X61" i="21"/>
  <c r="AK61" i="21" s="1"/>
  <c r="X94" i="21"/>
  <c r="AK94" i="21" s="1"/>
  <c r="X43" i="21"/>
  <c r="AK43" i="21" s="1"/>
  <c r="X35" i="21"/>
  <c r="AK35" i="21" s="1"/>
  <c r="X27" i="21"/>
  <c r="AK27" i="21" s="1"/>
  <c r="W263" i="21"/>
  <c r="AJ263" i="21" s="1"/>
  <c r="W255" i="21"/>
  <c r="AJ255" i="21" s="1"/>
  <c r="W247" i="21"/>
  <c r="AJ247" i="21" s="1"/>
  <c r="W239" i="21"/>
  <c r="AJ239" i="21" s="1"/>
  <c r="W231" i="21"/>
  <c r="AJ231" i="21" s="1"/>
  <c r="W223" i="21"/>
  <c r="AJ223" i="21" s="1"/>
  <c r="W215" i="21"/>
  <c r="AJ215" i="21" s="1"/>
  <c r="W207" i="21"/>
  <c r="AJ207" i="21" s="1"/>
  <c r="W199" i="21"/>
  <c r="AJ199" i="21" s="1"/>
  <c r="W191" i="21"/>
  <c r="AJ191" i="21" s="1"/>
  <c r="W262" i="21"/>
  <c r="AJ262" i="21" s="1"/>
  <c r="W254" i="21"/>
  <c r="AJ254" i="21" s="1"/>
  <c r="W246" i="21"/>
  <c r="AJ246" i="21" s="1"/>
  <c r="W238" i="21"/>
  <c r="AJ238" i="21" s="1"/>
  <c r="W230" i="21"/>
  <c r="AJ230" i="21" s="1"/>
  <c r="W261" i="21"/>
  <c r="AJ261" i="21" s="1"/>
  <c r="W253" i="21"/>
  <c r="AJ253" i="21" s="1"/>
  <c r="W245" i="21"/>
  <c r="AJ245" i="21" s="1"/>
  <c r="W237" i="21"/>
  <c r="AJ237" i="21" s="1"/>
  <c r="W229" i="21"/>
  <c r="AJ229" i="21" s="1"/>
  <c r="W221" i="21"/>
  <c r="AJ221" i="21" s="1"/>
  <c r="W213" i="21"/>
  <c r="AJ213" i="21" s="1"/>
  <c r="W205" i="21"/>
  <c r="AJ205" i="21" s="1"/>
  <c r="W197" i="21"/>
  <c r="AJ197" i="21" s="1"/>
  <c r="W189" i="21"/>
  <c r="AJ189" i="21" s="1"/>
  <c r="W260" i="21"/>
  <c r="AJ260" i="21" s="1"/>
  <c r="W252" i="21"/>
  <c r="AJ252" i="21" s="1"/>
  <c r="W244" i="21"/>
  <c r="AJ244" i="21" s="1"/>
  <c r="W236" i="21"/>
  <c r="AJ236" i="21" s="1"/>
  <c r="W228" i="21"/>
  <c r="AJ228" i="21" s="1"/>
  <c r="W220" i="21"/>
  <c r="AJ220" i="21" s="1"/>
  <c r="W212" i="21"/>
  <c r="AJ212" i="21" s="1"/>
  <c r="W204" i="21"/>
  <c r="AJ204" i="21" s="1"/>
  <c r="W196" i="21"/>
  <c r="AJ196" i="21" s="1"/>
  <c r="W188" i="21"/>
  <c r="AJ188" i="21" s="1"/>
  <c r="W267" i="21"/>
  <c r="AJ267" i="21" s="1"/>
  <c r="W259" i="21"/>
  <c r="AJ259" i="21" s="1"/>
  <c r="W251" i="21"/>
  <c r="AJ251" i="21" s="1"/>
  <c r="W243" i="21"/>
  <c r="AJ243" i="21" s="1"/>
  <c r="W235" i="21"/>
  <c r="AJ235" i="21" s="1"/>
  <c r="W227" i="21"/>
  <c r="AJ227" i="21" s="1"/>
  <c r="W219" i="21"/>
  <c r="AJ219" i="21" s="1"/>
  <c r="W211" i="21"/>
  <c r="AJ211" i="21" s="1"/>
  <c r="W203" i="21"/>
  <c r="AJ203" i="21" s="1"/>
  <c r="W195" i="21"/>
  <c r="AJ195" i="21" s="1"/>
  <c r="W187" i="21"/>
  <c r="AJ187" i="21" s="1"/>
  <c r="W266" i="21"/>
  <c r="AJ266" i="21" s="1"/>
  <c r="W265" i="21"/>
  <c r="AJ265" i="21" s="1"/>
  <c r="W257" i="21"/>
  <c r="AJ257" i="21" s="1"/>
  <c r="W249" i="21"/>
  <c r="AJ249" i="21" s="1"/>
  <c r="W241" i="21"/>
  <c r="AJ241" i="21" s="1"/>
  <c r="W233" i="21"/>
  <c r="AJ233" i="21" s="1"/>
  <c r="W225" i="21"/>
  <c r="AJ225" i="21" s="1"/>
  <c r="W217" i="21"/>
  <c r="AJ217" i="21" s="1"/>
  <c r="W209" i="21"/>
  <c r="AJ209" i="21" s="1"/>
  <c r="W201" i="21"/>
  <c r="AJ201" i="21" s="1"/>
  <c r="W193" i="21"/>
  <c r="AJ193" i="21" s="1"/>
  <c r="W185" i="21"/>
  <c r="AJ185" i="21" s="1"/>
  <c r="W264" i="21"/>
  <c r="AJ264" i="21" s="1"/>
  <c r="W256" i="21"/>
  <c r="AJ256" i="21" s="1"/>
  <c r="W248" i="21"/>
  <c r="AJ248" i="21" s="1"/>
  <c r="W240" i="21"/>
  <c r="AJ240" i="21" s="1"/>
  <c r="W232" i="21"/>
  <c r="AJ232" i="21" s="1"/>
  <c r="W224" i="21"/>
  <c r="AJ224" i="21" s="1"/>
  <c r="W216" i="21"/>
  <c r="AJ216" i="21" s="1"/>
  <c r="W208" i="21"/>
  <c r="AJ208" i="21" s="1"/>
  <c r="W200" i="21"/>
  <c r="AJ200" i="21" s="1"/>
  <c r="W192" i="21"/>
  <c r="AJ192" i="21" s="1"/>
  <c r="W226" i="21"/>
  <c r="AJ226" i="21" s="1"/>
  <c r="W218" i="21"/>
  <c r="AJ218" i="21" s="1"/>
  <c r="W210" i="21"/>
  <c r="AJ210" i="21" s="1"/>
  <c r="W202" i="21"/>
  <c r="AJ202" i="21" s="1"/>
  <c r="W194" i="21"/>
  <c r="AJ194" i="21" s="1"/>
  <c r="W186" i="21"/>
  <c r="AJ186" i="21" s="1"/>
  <c r="W177" i="21"/>
  <c r="AJ177" i="21" s="1"/>
  <c r="W169" i="21"/>
  <c r="AJ169" i="21" s="1"/>
  <c r="W161" i="21"/>
  <c r="AJ161" i="21" s="1"/>
  <c r="W153" i="21"/>
  <c r="AJ153" i="21" s="1"/>
  <c r="W145" i="21"/>
  <c r="AJ145" i="21" s="1"/>
  <c r="W137" i="21"/>
  <c r="AJ137" i="21" s="1"/>
  <c r="W176" i="21"/>
  <c r="AJ176" i="21" s="1"/>
  <c r="W168" i="21"/>
  <c r="AJ168" i="21" s="1"/>
  <c r="W160" i="21"/>
  <c r="AJ160" i="21" s="1"/>
  <c r="W152" i="21"/>
  <c r="AJ152" i="21" s="1"/>
  <c r="W144" i="21"/>
  <c r="AJ144" i="21" s="1"/>
  <c r="W175" i="21"/>
  <c r="AJ175" i="21" s="1"/>
  <c r="W167" i="21"/>
  <c r="AJ167" i="21" s="1"/>
  <c r="W159" i="21"/>
  <c r="AJ159" i="21" s="1"/>
  <c r="W151" i="21"/>
  <c r="AJ151" i="21" s="1"/>
  <c r="W182" i="21"/>
  <c r="AJ182" i="21" s="1"/>
  <c r="W174" i="21"/>
  <c r="AJ174" i="21" s="1"/>
  <c r="W166" i="21"/>
  <c r="AJ166" i="21" s="1"/>
  <c r="W158" i="21"/>
  <c r="AJ158" i="21" s="1"/>
  <c r="W150" i="21"/>
  <c r="AJ150" i="21" s="1"/>
  <c r="W142" i="21"/>
  <c r="AJ142" i="21" s="1"/>
  <c r="W134" i="21"/>
  <c r="AJ134" i="21" s="1"/>
  <c r="W126" i="21"/>
  <c r="AJ126" i="21" s="1"/>
  <c r="W118" i="21"/>
  <c r="AJ118" i="21" s="1"/>
  <c r="W222" i="21"/>
  <c r="AJ222" i="21" s="1"/>
  <c r="W214" i="21"/>
  <c r="AJ214" i="21" s="1"/>
  <c r="W206" i="21"/>
  <c r="AJ206" i="21" s="1"/>
  <c r="W198" i="21"/>
  <c r="AJ198" i="21" s="1"/>
  <c r="W190" i="21"/>
  <c r="AJ190" i="21" s="1"/>
  <c r="W181" i="21"/>
  <c r="AJ181" i="21" s="1"/>
  <c r="W173" i="21"/>
  <c r="AJ173" i="21" s="1"/>
  <c r="W165" i="21"/>
  <c r="AJ165" i="21" s="1"/>
  <c r="W157" i="21"/>
  <c r="AJ157" i="21" s="1"/>
  <c r="W149" i="21"/>
  <c r="AJ149" i="21" s="1"/>
  <c r="W141" i="21"/>
  <c r="AJ141" i="21" s="1"/>
  <c r="W133" i="21"/>
  <c r="AJ133" i="21" s="1"/>
  <c r="W183" i="21"/>
  <c r="AJ183" i="21" s="1"/>
  <c r="W180" i="21"/>
  <c r="AJ180" i="21" s="1"/>
  <c r="W172" i="21"/>
  <c r="AJ172" i="21" s="1"/>
  <c r="W164" i="21"/>
  <c r="AJ164" i="21" s="1"/>
  <c r="W156" i="21"/>
  <c r="AJ156" i="21" s="1"/>
  <c r="W148" i="21"/>
  <c r="AJ148" i="21" s="1"/>
  <c r="W140" i="21"/>
  <c r="AJ140" i="21" s="1"/>
  <c r="W132" i="21"/>
  <c r="AJ132" i="21" s="1"/>
  <c r="W124" i="21"/>
  <c r="AJ124" i="21" s="1"/>
  <c r="W116" i="21"/>
  <c r="AJ116" i="21" s="1"/>
  <c r="W258" i="21"/>
  <c r="AJ258" i="21" s="1"/>
  <c r="W250" i="21"/>
  <c r="AJ250" i="21" s="1"/>
  <c r="W242" i="21"/>
  <c r="AJ242" i="21" s="1"/>
  <c r="W234" i="21"/>
  <c r="AJ234" i="21" s="1"/>
  <c r="W179" i="21"/>
  <c r="AJ179" i="21" s="1"/>
  <c r="W171" i="21"/>
  <c r="AJ171" i="21" s="1"/>
  <c r="W163" i="21"/>
  <c r="AJ163" i="21" s="1"/>
  <c r="W155" i="21"/>
  <c r="AJ155" i="21" s="1"/>
  <c r="W147" i="21"/>
  <c r="AJ147" i="21" s="1"/>
  <c r="W139" i="21"/>
  <c r="AJ139" i="21" s="1"/>
  <c r="W131" i="21"/>
  <c r="AJ131" i="21" s="1"/>
  <c r="W123" i="21"/>
  <c r="AJ123" i="21" s="1"/>
  <c r="W115" i="21"/>
  <c r="AJ115" i="21" s="1"/>
  <c r="W130" i="21"/>
  <c r="AJ130" i="21" s="1"/>
  <c r="W122" i="21"/>
  <c r="AJ122" i="21" s="1"/>
  <c r="W114" i="21"/>
  <c r="AJ114" i="21" s="1"/>
  <c r="W104" i="21"/>
  <c r="AJ104" i="21" s="1"/>
  <c r="W96" i="21"/>
  <c r="AJ96" i="21" s="1"/>
  <c r="W88" i="21"/>
  <c r="AJ88" i="21" s="1"/>
  <c r="W178" i="21"/>
  <c r="AJ178" i="21" s="1"/>
  <c r="W170" i="21"/>
  <c r="AJ170" i="21" s="1"/>
  <c r="W162" i="21"/>
  <c r="AJ162" i="21" s="1"/>
  <c r="W154" i="21"/>
  <c r="AJ154" i="21" s="1"/>
  <c r="W146" i="21"/>
  <c r="AJ146" i="21" s="1"/>
  <c r="W143" i="21"/>
  <c r="AJ143" i="21" s="1"/>
  <c r="W135" i="21"/>
  <c r="AJ135" i="21" s="1"/>
  <c r="W110" i="21"/>
  <c r="AJ110" i="21" s="1"/>
  <c r="W102" i="21"/>
  <c r="AJ102" i="21" s="1"/>
  <c r="W138" i="21"/>
  <c r="AJ138" i="21" s="1"/>
  <c r="W109" i="21"/>
  <c r="AJ109" i="21" s="1"/>
  <c r="W101" i="21"/>
  <c r="AJ101" i="21" s="1"/>
  <c r="W93" i="21"/>
  <c r="AJ93" i="21" s="1"/>
  <c r="W85" i="21"/>
  <c r="AJ85" i="21" s="1"/>
  <c r="W77" i="21"/>
  <c r="AJ77" i="21" s="1"/>
  <c r="W69" i="21"/>
  <c r="AJ69" i="21" s="1"/>
  <c r="W61" i="21"/>
  <c r="AJ61" i="21" s="1"/>
  <c r="W53" i="21"/>
  <c r="AJ53" i="21" s="1"/>
  <c r="W136" i="21"/>
  <c r="AJ136" i="21" s="1"/>
  <c r="W127" i="21"/>
  <c r="AJ127" i="21" s="1"/>
  <c r="W119" i="21"/>
  <c r="AJ119" i="21" s="1"/>
  <c r="W111" i="21"/>
  <c r="AJ111" i="21" s="1"/>
  <c r="W108" i="21"/>
  <c r="AJ108" i="21" s="1"/>
  <c r="W100" i="21"/>
  <c r="AJ100" i="21" s="1"/>
  <c r="W92" i="21"/>
  <c r="AJ92" i="21" s="1"/>
  <c r="W128" i="21"/>
  <c r="AJ128" i="21" s="1"/>
  <c r="W120" i="21"/>
  <c r="AJ120" i="21" s="1"/>
  <c r="W112" i="21"/>
  <c r="AJ112" i="21" s="1"/>
  <c r="W107" i="21"/>
  <c r="AJ107" i="21" s="1"/>
  <c r="W99" i="21"/>
  <c r="AJ99" i="21" s="1"/>
  <c r="W91" i="21"/>
  <c r="AJ91" i="21" s="1"/>
  <c r="W83" i="21"/>
  <c r="AJ83" i="21" s="1"/>
  <c r="W75" i="21"/>
  <c r="AJ75" i="21" s="1"/>
  <c r="W67" i="21"/>
  <c r="AJ67" i="21" s="1"/>
  <c r="W59" i="21"/>
  <c r="AJ59" i="21" s="1"/>
  <c r="W184" i="21"/>
  <c r="AJ184" i="21" s="1"/>
  <c r="W129" i="21"/>
  <c r="AJ129" i="21" s="1"/>
  <c r="W121" i="21"/>
  <c r="AJ121" i="21" s="1"/>
  <c r="W113" i="21"/>
  <c r="AJ113" i="21" s="1"/>
  <c r="W106" i="21"/>
  <c r="AJ106" i="21" s="1"/>
  <c r="W98" i="21"/>
  <c r="AJ98" i="21" s="1"/>
  <c r="W90" i="21"/>
  <c r="AJ90" i="21" s="1"/>
  <c r="W82" i="21"/>
  <c r="AJ82" i="21" s="1"/>
  <c r="W74" i="21"/>
  <c r="AJ74" i="21" s="1"/>
  <c r="W66" i="21"/>
  <c r="AJ66" i="21" s="1"/>
  <c r="W58" i="21"/>
  <c r="AJ58" i="21" s="1"/>
  <c r="W105" i="21"/>
  <c r="AJ105" i="21" s="1"/>
  <c r="W94" i="21"/>
  <c r="AJ94" i="21" s="1"/>
  <c r="W43" i="21"/>
  <c r="AJ43" i="21" s="1"/>
  <c r="W35" i="21"/>
  <c r="AJ35" i="21" s="1"/>
  <c r="W27" i="21"/>
  <c r="AJ27" i="21" s="1"/>
  <c r="W117" i="21"/>
  <c r="AJ117" i="21" s="1"/>
  <c r="W51" i="21"/>
  <c r="AJ51" i="21" s="1"/>
  <c r="W50" i="21"/>
  <c r="AJ50" i="21" s="1"/>
  <c r="W42" i="21"/>
  <c r="AJ42" i="21" s="1"/>
  <c r="W34" i="21"/>
  <c r="AJ34" i="21" s="1"/>
  <c r="W26" i="21"/>
  <c r="AJ26" i="21" s="1"/>
  <c r="W97" i="21"/>
  <c r="AJ97" i="21" s="1"/>
  <c r="W89" i="21"/>
  <c r="AJ89" i="21" s="1"/>
  <c r="W86" i="21"/>
  <c r="AJ86" i="21" s="1"/>
  <c r="W78" i="21"/>
  <c r="AJ78" i="21" s="1"/>
  <c r="W70" i="21"/>
  <c r="AJ70" i="21" s="1"/>
  <c r="W62" i="21"/>
  <c r="AJ62" i="21" s="1"/>
  <c r="W52" i="21"/>
  <c r="AJ52" i="21" s="1"/>
  <c r="W49" i="21"/>
  <c r="AJ49" i="21" s="1"/>
  <c r="W41" i="21"/>
  <c r="AJ41" i="21" s="1"/>
  <c r="W33" i="21"/>
  <c r="AJ33" i="21" s="1"/>
  <c r="W25" i="21"/>
  <c r="AJ25" i="21" s="1"/>
  <c r="W125" i="21"/>
  <c r="AJ125" i="21" s="1"/>
  <c r="W95" i="21"/>
  <c r="AJ95" i="21" s="1"/>
  <c r="W79" i="21"/>
  <c r="AJ79" i="21" s="1"/>
  <c r="W71" i="21"/>
  <c r="AJ71" i="21" s="1"/>
  <c r="W63" i="21"/>
  <c r="AJ63" i="21" s="1"/>
  <c r="W48" i="21"/>
  <c r="AJ48" i="21" s="1"/>
  <c r="W40" i="21"/>
  <c r="AJ40" i="21" s="1"/>
  <c r="W32" i="21"/>
  <c r="AJ32" i="21" s="1"/>
  <c r="W24" i="21"/>
  <c r="AJ24" i="21" s="1"/>
  <c r="W87" i="21"/>
  <c r="AJ87" i="21" s="1"/>
  <c r="W80" i="21"/>
  <c r="AJ80" i="21" s="1"/>
  <c r="W72" i="21"/>
  <c r="AJ72" i="21" s="1"/>
  <c r="W64" i="21"/>
  <c r="AJ64" i="21" s="1"/>
  <c r="W47" i="21"/>
  <c r="AJ47" i="21" s="1"/>
  <c r="W39" i="21"/>
  <c r="AJ39" i="21" s="1"/>
  <c r="W31" i="21"/>
  <c r="AJ31" i="21" s="1"/>
  <c r="W23" i="21"/>
  <c r="AJ23" i="21" s="1"/>
  <c r="W84" i="21"/>
  <c r="AJ84" i="21" s="1"/>
  <c r="W76" i="21"/>
  <c r="AJ76" i="21" s="1"/>
  <c r="W68" i="21"/>
  <c r="AJ68" i="21" s="1"/>
  <c r="W60" i="21"/>
  <c r="AJ60" i="21" s="1"/>
  <c r="W55" i="21"/>
  <c r="AJ55" i="21" s="1"/>
  <c r="W54" i="21"/>
  <c r="AJ54" i="21" s="1"/>
  <c r="W46" i="21"/>
  <c r="AJ46" i="21" s="1"/>
  <c r="W38" i="21"/>
  <c r="AJ38" i="21" s="1"/>
  <c r="W30" i="21"/>
  <c r="AJ30" i="21" s="1"/>
  <c r="W22" i="21"/>
  <c r="AJ22" i="21" s="1"/>
  <c r="W81" i="21"/>
  <c r="AJ81" i="21" s="1"/>
  <c r="W73" i="21"/>
  <c r="AJ73" i="21" s="1"/>
  <c r="W65" i="21"/>
  <c r="AJ65" i="21" s="1"/>
  <c r="W56" i="21"/>
  <c r="AJ56" i="21" s="1"/>
  <c r="W45" i="21"/>
  <c r="AJ45" i="21" s="1"/>
  <c r="W37" i="21"/>
  <c r="AJ37" i="21" s="1"/>
  <c r="W29" i="21"/>
  <c r="AJ29" i="21" s="1"/>
  <c r="W21" i="21"/>
  <c r="AJ21" i="21" s="1"/>
  <c r="W103" i="21"/>
  <c r="AJ103" i="21" s="1"/>
  <c r="W57" i="21"/>
  <c r="AJ57" i="21" s="1"/>
  <c r="W44" i="21"/>
  <c r="AJ44" i="21" s="1"/>
  <c r="W36" i="21"/>
  <c r="AJ36" i="21" s="1"/>
  <c r="W28" i="21"/>
  <c r="AJ28" i="21" s="1"/>
  <c r="R266" i="21"/>
  <c r="AE266" i="21" s="1"/>
  <c r="R258" i="21"/>
  <c r="AE258" i="21" s="1"/>
  <c r="R250" i="21"/>
  <c r="AE250" i="21" s="1"/>
  <c r="R242" i="21"/>
  <c r="AE242" i="21" s="1"/>
  <c r="R234" i="21"/>
  <c r="AE234" i="21" s="1"/>
  <c r="R226" i="21"/>
  <c r="AE226" i="21" s="1"/>
  <c r="R218" i="21"/>
  <c r="AE218" i="21" s="1"/>
  <c r="R210" i="21"/>
  <c r="AE210" i="21" s="1"/>
  <c r="R202" i="21"/>
  <c r="AE202" i="21" s="1"/>
  <c r="R194" i="21"/>
  <c r="AE194" i="21" s="1"/>
  <c r="R186" i="21"/>
  <c r="AE186" i="21" s="1"/>
  <c r="R178" i="21"/>
  <c r="AE178" i="21" s="1"/>
  <c r="R170" i="21"/>
  <c r="AE170" i="21" s="1"/>
  <c r="R162" i="21"/>
  <c r="AE162" i="21" s="1"/>
  <c r="R154" i="21"/>
  <c r="AE154" i="21" s="1"/>
  <c r="R146" i="21"/>
  <c r="AE146" i="21" s="1"/>
  <c r="R138" i="21"/>
  <c r="AE138" i="21" s="1"/>
  <c r="R130" i="21"/>
  <c r="AE130" i="21" s="1"/>
  <c r="R122" i="21"/>
  <c r="AE122" i="21" s="1"/>
  <c r="R114" i="21"/>
  <c r="AE114" i="21" s="1"/>
  <c r="R106" i="21"/>
  <c r="AE106" i="21" s="1"/>
  <c r="R98" i="21"/>
  <c r="AE98" i="21" s="1"/>
  <c r="R90" i="21"/>
  <c r="AE90" i="21" s="1"/>
  <c r="R82" i="21"/>
  <c r="AE82" i="21" s="1"/>
  <c r="R265" i="21"/>
  <c r="AE265" i="21" s="1"/>
  <c r="R257" i="21"/>
  <c r="AE257" i="21" s="1"/>
  <c r="R249" i="21"/>
  <c r="AE249" i="21" s="1"/>
  <c r="R264" i="21"/>
  <c r="AE264" i="21" s="1"/>
  <c r="R256" i="21"/>
  <c r="AE256" i="21" s="1"/>
  <c r="R248" i="21"/>
  <c r="AE248" i="21" s="1"/>
  <c r="R263" i="21"/>
  <c r="AE263" i="21" s="1"/>
  <c r="R255" i="21"/>
  <c r="AE255" i="21" s="1"/>
  <c r="R247" i="21"/>
  <c r="AE247" i="21" s="1"/>
  <c r="R239" i="21"/>
  <c r="AE239" i="21" s="1"/>
  <c r="R231" i="21"/>
  <c r="AE231" i="21" s="1"/>
  <c r="R223" i="21"/>
  <c r="AE223" i="21" s="1"/>
  <c r="R215" i="21"/>
  <c r="AE215" i="21" s="1"/>
  <c r="R207" i="21"/>
  <c r="AE207" i="21" s="1"/>
  <c r="R199" i="21"/>
  <c r="AE199" i="21" s="1"/>
  <c r="R191" i="21"/>
  <c r="AE191" i="21" s="1"/>
  <c r="R183" i="21"/>
  <c r="AE183" i="21" s="1"/>
  <c r="R175" i="21"/>
  <c r="AE175" i="21" s="1"/>
  <c r="R167" i="21"/>
  <c r="AE167" i="21" s="1"/>
  <c r="R159" i="21"/>
  <c r="AE159" i="21" s="1"/>
  <c r="R151" i="21"/>
  <c r="AE151" i="21" s="1"/>
  <c r="R143" i="21"/>
  <c r="AE143" i="21" s="1"/>
  <c r="R135" i="21"/>
  <c r="AE135" i="21" s="1"/>
  <c r="R127" i="21"/>
  <c r="AE127" i="21" s="1"/>
  <c r="R119" i="21"/>
  <c r="AE119" i="21" s="1"/>
  <c r="R111" i="21"/>
  <c r="AE111" i="21" s="1"/>
  <c r="R103" i="21"/>
  <c r="AE103" i="21" s="1"/>
  <c r="R95" i="21"/>
  <c r="AE95" i="21" s="1"/>
  <c r="R87" i="21"/>
  <c r="AE87" i="21" s="1"/>
  <c r="R79" i="21"/>
  <c r="AE79" i="21" s="1"/>
  <c r="R71" i="21"/>
  <c r="AE71" i="21" s="1"/>
  <c r="R63" i="21"/>
  <c r="AE63" i="21" s="1"/>
  <c r="R55" i="21"/>
  <c r="AE55" i="21" s="1"/>
  <c r="R47" i="21"/>
  <c r="AE47" i="21" s="1"/>
  <c r="R39" i="21"/>
  <c r="AE39" i="21" s="1"/>
  <c r="R31" i="21"/>
  <c r="AE31" i="21" s="1"/>
  <c r="R23" i="21"/>
  <c r="AE23" i="21" s="1"/>
  <c r="R262" i="21"/>
  <c r="AE262" i="21" s="1"/>
  <c r="R254" i="21"/>
  <c r="AE254" i="21" s="1"/>
  <c r="R246" i="21"/>
  <c r="AE246" i="21" s="1"/>
  <c r="R238" i="21"/>
  <c r="AE238" i="21" s="1"/>
  <c r="R230" i="21"/>
  <c r="AE230" i="21" s="1"/>
  <c r="R222" i="21"/>
  <c r="AE222" i="21" s="1"/>
  <c r="R214" i="21"/>
  <c r="AE214" i="21" s="1"/>
  <c r="R206" i="21"/>
  <c r="AE206" i="21" s="1"/>
  <c r="R198" i="21"/>
  <c r="AE198" i="21" s="1"/>
  <c r="R190" i="21"/>
  <c r="AE190" i="21" s="1"/>
  <c r="R182" i="21"/>
  <c r="AE182" i="21" s="1"/>
  <c r="R174" i="21"/>
  <c r="AE174" i="21" s="1"/>
  <c r="R166" i="21"/>
  <c r="AE166" i="21" s="1"/>
  <c r="R158" i="21"/>
  <c r="AE158" i="21" s="1"/>
  <c r="R150" i="21"/>
  <c r="AE150" i="21" s="1"/>
  <c r="R142" i="21"/>
  <c r="AE142" i="21" s="1"/>
  <c r="R134" i="21"/>
  <c r="AE134" i="21" s="1"/>
  <c r="R126" i="21"/>
  <c r="AE126" i="21" s="1"/>
  <c r="R118" i="21"/>
  <c r="AE118" i="21" s="1"/>
  <c r="R110" i="21"/>
  <c r="AE110" i="21" s="1"/>
  <c r="R102" i="21"/>
  <c r="AE102" i="21" s="1"/>
  <c r="R94" i="21"/>
  <c r="AE94" i="21" s="1"/>
  <c r="R261" i="21"/>
  <c r="AE261" i="21" s="1"/>
  <c r="R253" i="21"/>
  <c r="AE253" i="21" s="1"/>
  <c r="R245" i="21"/>
  <c r="AE245" i="21" s="1"/>
  <c r="R237" i="21"/>
  <c r="AE237" i="21" s="1"/>
  <c r="R229" i="21"/>
  <c r="AE229" i="21" s="1"/>
  <c r="R221" i="21"/>
  <c r="AE221" i="21" s="1"/>
  <c r="R213" i="21"/>
  <c r="AE213" i="21" s="1"/>
  <c r="R205" i="21"/>
  <c r="AE205" i="21" s="1"/>
  <c r="R197" i="21"/>
  <c r="AE197" i="21" s="1"/>
  <c r="R189" i="21"/>
  <c r="AE189" i="21" s="1"/>
  <c r="R181" i="21"/>
  <c r="AE181" i="21" s="1"/>
  <c r="R173" i="21"/>
  <c r="AE173" i="21" s="1"/>
  <c r="R165" i="21"/>
  <c r="AE165" i="21" s="1"/>
  <c r="R157" i="21"/>
  <c r="AE157" i="21" s="1"/>
  <c r="R149" i="21"/>
  <c r="AE149" i="21" s="1"/>
  <c r="R141" i="21"/>
  <c r="AE141" i="21" s="1"/>
  <c r="R133" i="21"/>
  <c r="AE133" i="21" s="1"/>
  <c r="R125" i="21"/>
  <c r="AE125" i="21" s="1"/>
  <c r="R117" i="21"/>
  <c r="AE117" i="21" s="1"/>
  <c r="R109" i="21"/>
  <c r="AE109" i="21" s="1"/>
  <c r="R101" i="21"/>
  <c r="AE101" i="21" s="1"/>
  <c r="R93" i="21"/>
  <c r="AE93" i="21" s="1"/>
  <c r="R85" i="21"/>
  <c r="AE85" i="21" s="1"/>
  <c r="R77" i="21"/>
  <c r="AE77" i="21" s="1"/>
  <c r="R69" i="21"/>
  <c r="AE69" i="21" s="1"/>
  <c r="R61" i="21"/>
  <c r="AE61" i="21" s="1"/>
  <c r="R53" i="21"/>
  <c r="AE53" i="21" s="1"/>
  <c r="R45" i="21"/>
  <c r="AE45" i="21" s="1"/>
  <c r="R37" i="21"/>
  <c r="AE37" i="21" s="1"/>
  <c r="R29" i="21"/>
  <c r="AE29" i="21" s="1"/>
  <c r="R21" i="21"/>
  <c r="AE21" i="21" s="1"/>
  <c r="R260" i="21"/>
  <c r="AE260" i="21" s="1"/>
  <c r="R252" i="21"/>
  <c r="AE252" i="21" s="1"/>
  <c r="R244" i="21"/>
  <c r="AE244" i="21" s="1"/>
  <c r="R236" i="21"/>
  <c r="AE236" i="21" s="1"/>
  <c r="R228" i="21"/>
  <c r="AE228" i="21" s="1"/>
  <c r="R220" i="21"/>
  <c r="AE220" i="21" s="1"/>
  <c r="R212" i="21"/>
  <c r="AE212" i="21" s="1"/>
  <c r="R204" i="21"/>
  <c r="AE204" i="21" s="1"/>
  <c r="R196" i="21"/>
  <c r="AE196" i="21" s="1"/>
  <c r="R188" i="21"/>
  <c r="AE188" i="21" s="1"/>
  <c r="R180" i="21"/>
  <c r="AE180" i="21" s="1"/>
  <c r="R172" i="21"/>
  <c r="AE172" i="21" s="1"/>
  <c r="R164" i="21"/>
  <c r="AE164" i="21" s="1"/>
  <c r="R156" i="21"/>
  <c r="AE156" i="21" s="1"/>
  <c r="R148" i="21"/>
  <c r="AE148" i="21" s="1"/>
  <c r="R140" i="21"/>
  <c r="AE140" i="21" s="1"/>
  <c r="R132" i="21"/>
  <c r="AE132" i="21" s="1"/>
  <c r="R124" i="21"/>
  <c r="AE124" i="21" s="1"/>
  <c r="R116" i="21"/>
  <c r="AE116" i="21" s="1"/>
  <c r="R108" i="21"/>
  <c r="AE108" i="21" s="1"/>
  <c r="R100" i="21"/>
  <c r="AE100" i="21" s="1"/>
  <c r="R92" i="21"/>
  <c r="AE92" i="21" s="1"/>
  <c r="R84" i="21"/>
  <c r="AE84" i="21" s="1"/>
  <c r="R76" i="21"/>
  <c r="AE76" i="21" s="1"/>
  <c r="R68" i="21"/>
  <c r="AE68" i="21" s="1"/>
  <c r="R60" i="21"/>
  <c r="AE60" i="21" s="1"/>
  <c r="R52" i="21"/>
  <c r="AE52" i="21" s="1"/>
  <c r="R44" i="21"/>
  <c r="AE44" i="21" s="1"/>
  <c r="R36" i="21"/>
  <c r="AE36" i="21" s="1"/>
  <c r="R28" i="21"/>
  <c r="AE28" i="21" s="1"/>
  <c r="R267" i="21"/>
  <c r="AE267" i="21" s="1"/>
  <c r="R232" i="21"/>
  <c r="AE232" i="21" s="1"/>
  <c r="R209" i="21"/>
  <c r="AE209" i="21" s="1"/>
  <c r="R187" i="21"/>
  <c r="AE187" i="21" s="1"/>
  <c r="R168" i="21"/>
  <c r="AE168" i="21" s="1"/>
  <c r="R145" i="21"/>
  <c r="AE145" i="21" s="1"/>
  <c r="R123" i="21"/>
  <c r="AE123" i="21" s="1"/>
  <c r="R104" i="21"/>
  <c r="AE104" i="21" s="1"/>
  <c r="R83" i="21"/>
  <c r="AE83" i="21" s="1"/>
  <c r="R70" i="21"/>
  <c r="AE70" i="21" s="1"/>
  <c r="R57" i="21"/>
  <c r="AE57" i="21" s="1"/>
  <c r="R67" i="21"/>
  <c r="AE67" i="21" s="1"/>
  <c r="R259" i="21"/>
  <c r="AE259" i="21" s="1"/>
  <c r="R227" i="21"/>
  <c r="AE227" i="21" s="1"/>
  <c r="R208" i="21"/>
  <c r="AE208" i="21" s="1"/>
  <c r="R185" i="21"/>
  <c r="AE185" i="21" s="1"/>
  <c r="R99" i="21"/>
  <c r="AE99" i="21" s="1"/>
  <c r="R251" i="21"/>
  <c r="AE251" i="21" s="1"/>
  <c r="R225" i="21"/>
  <c r="AE225" i="21" s="1"/>
  <c r="R203" i="21"/>
  <c r="AE203" i="21" s="1"/>
  <c r="R184" i="21"/>
  <c r="AE184" i="21" s="1"/>
  <c r="R161" i="21"/>
  <c r="AE161" i="21" s="1"/>
  <c r="R139" i="21"/>
  <c r="AE139" i="21" s="1"/>
  <c r="R120" i="21"/>
  <c r="AE120" i="21" s="1"/>
  <c r="R97" i="21"/>
  <c r="AE97" i="21" s="1"/>
  <c r="R80" i="21"/>
  <c r="AE80" i="21" s="1"/>
  <c r="R66" i="21"/>
  <c r="AE66" i="21" s="1"/>
  <c r="R54" i="21"/>
  <c r="AE54" i="21" s="1"/>
  <c r="R41" i="21"/>
  <c r="AE41" i="21" s="1"/>
  <c r="R27" i="21"/>
  <c r="AE27" i="21" s="1"/>
  <c r="R243" i="21"/>
  <c r="AE243" i="21" s="1"/>
  <c r="R224" i="21"/>
  <c r="AE224" i="21" s="1"/>
  <c r="R201" i="21"/>
  <c r="AE201" i="21" s="1"/>
  <c r="R179" i="21"/>
  <c r="AE179" i="21" s="1"/>
  <c r="R160" i="21"/>
  <c r="AE160" i="21" s="1"/>
  <c r="R137" i="21"/>
  <c r="AE137" i="21" s="1"/>
  <c r="R115" i="21"/>
  <c r="AE115" i="21" s="1"/>
  <c r="R96" i="21"/>
  <c r="AE96" i="21" s="1"/>
  <c r="R78" i="21"/>
  <c r="AE78" i="21" s="1"/>
  <c r="R65" i="21"/>
  <c r="AE65" i="21" s="1"/>
  <c r="R51" i="21"/>
  <c r="AE51" i="21" s="1"/>
  <c r="R40" i="21"/>
  <c r="AE40" i="21" s="1"/>
  <c r="R26" i="21"/>
  <c r="AE26" i="21" s="1"/>
  <c r="R30" i="21"/>
  <c r="AE30" i="21" s="1"/>
  <c r="R241" i="21"/>
  <c r="AE241" i="21" s="1"/>
  <c r="R219" i="21"/>
  <c r="AE219" i="21" s="1"/>
  <c r="R200" i="21"/>
  <c r="AE200" i="21" s="1"/>
  <c r="R177" i="21"/>
  <c r="AE177" i="21" s="1"/>
  <c r="R155" i="21"/>
  <c r="AE155" i="21" s="1"/>
  <c r="R136" i="21"/>
  <c r="AE136" i="21" s="1"/>
  <c r="R113" i="21"/>
  <c r="AE113" i="21" s="1"/>
  <c r="R91" i="21"/>
  <c r="AE91" i="21" s="1"/>
  <c r="R75" i="21"/>
  <c r="AE75" i="21" s="1"/>
  <c r="R64" i="21"/>
  <c r="AE64" i="21" s="1"/>
  <c r="R50" i="21"/>
  <c r="AE50" i="21" s="1"/>
  <c r="R38" i="21"/>
  <c r="AE38" i="21" s="1"/>
  <c r="R25" i="21"/>
  <c r="AE25" i="21" s="1"/>
  <c r="R211" i="21"/>
  <c r="AE211" i="21" s="1"/>
  <c r="R147" i="21"/>
  <c r="AE147" i="21" s="1"/>
  <c r="R105" i="21"/>
  <c r="AE105" i="21" s="1"/>
  <c r="R58" i="21"/>
  <c r="AE58" i="21" s="1"/>
  <c r="R32" i="21"/>
  <c r="AE32" i="21" s="1"/>
  <c r="R121" i="21"/>
  <c r="AE121" i="21" s="1"/>
  <c r="R42" i="21"/>
  <c r="AE42" i="21" s="1"/>
  <c r="R240" i="21"/>
  <c r="AE240" i="21" s="1"/>
  <c r="R217" i="21"/>
  <c r="AE217" i="21" s="1"/>
  <c r="R195" i="21"/>
  <c r="AE195" i="21" s="1"/>
  <c r="R176" i="21"/>
  <c r="AE176" i="21" s="1"/>
  <c r="R153" i="21"/>
  <c r="AE153" i="21" s="1"/>
  <c r="R131" i="21"/>
  <c r="AE131" i="21" s="1"/>
  <c r="R112" i="21"/>
  <c r="AE112" i="21" s="1"/>
  <c r="R89" i="21"/>
  <c r="AE89" i="21" s="1"/>
  <c r="R74" i="21"/>
  <c r="AE74" i="21" s="1"/>
  <c r="R62" i="21"/>
  <c r="AE62" i="21" s="1"/>
  <c r="R49" i="21"/>
  <c r="AE49" i="21" s="1"/>
  <c r="R35" i="21"/>
  <c r="AE35" i="21" s="1"/>
  <c r="R24" i="21"/>
  <c r="AE24" i="21" s="1"/>
  <c r="R192" i="21"/>
  <c r="AE192" i="21" s="1"/>
  <c r="R86" i="21"/>
  <c r="AE86" i="21" s="1"/>
  <c r="R46" i="21"/>
  <c r="AE46" i="21" s="1"/>
  <c r="R144" i="21"/>
  <c r="AE144" i="21" s="1"/>
  <c r="R56" i="21"/>
  <c r="AE56" i="21" s="1"/>
  <c r="R235" i="21"/>
  <c r="AE235" i="21" s="1"/>
  <c r="R216" i="21"/>
  <c r="AE216" i="21" s="1"/>
  <c r="R193" i="21"/>
  <c r="AE193" i="21" s="1"/>
  <c r="R171" i="21"/>
  <c r="AE171" i="21" s="1"/>
  <c r="R152" i="21"/>
  <c r="AE152" i="21" s="1"/>
  <c r="R129" i="21"/>
  <c r="AE129" i="21" s="1"/>
  <c r="R107" i="21"/>
  <c r="AE107" i="21" s="1"/>
  <c r="R88" i="21"/>
  <c r="AE88" i="21" s="1"/>
  <c r="R73" i="21"/>
  <c r="AE73" i="21" s="1"/>
  <c r="R59" i="21"/>
  <c r="AE59" i="21" s="1"/>
  <c r="R48" i="21"/>
  <c r="AE48" i="21" s="1"/>
  <c r="R34" i="21"/>
  <c r="AE34" i="21" s="1"/>
  <c r="R22" i="21"/>
  <c r="AE22" i="21" s="1"/>
  <c r="R233" i="21"/>
  <c r="AE233" i="21" s="1"/>
  <c r="R169" i="21"/>
  <c r="AE169" i="21" s="1"/>
  <c r="R128" i="21"/>
  <c r="AE128" i="21" s="1"/>
  <c r="R72" i="21"/>
  <c r="AE72" i="21" s="1"/>
  <c r="R33" i="21"/>
  <c r="AE33" i="21" s="1"/>
  <c r="R43" i="21"/>
  <c r="AE43" i="21" s="1"/>
  <c r="R163" i="21"/>
  <c r="AE163" i="21" s="1"/>
  <c r="R81" i="21"/>
  <c r="AE81" i="21" s="1"/>
  <c r="V264" i="21"/>
  <c r="AI264" i="21" s="1"/>
  <c r="V256" i="21"/>
  <c r="AI256" i="21" s="1"/>
  <c r="V248" i="21"/>
  <c r="AI248" i="21" s="1"/>
  <c r="V240" i="21"/>
  <c r="AI240" i="21" s="1"/>
  <c r="V232" i="21"/>
  <c r="AI232" i="21" s="1"/>
  <c r="V224" i="21"/>
  <c r="AI224" i="21" s="1"/>
  <c r="V216" i="21"/>
  <c r="AI216" i="21" s="1"/>
  <c r="V208" i="21"/>
  <c r="AI208" i="21" s="1"/>
  <c r="V200" i="21"/>
  <c r="AI200" i="21" s="1"/>
  <c r="V192" i="21"/>
  <c r="AI192" i="21" s="1"/>
  <c r="V263" i="21"/>
  <c r="AI263" i="21" s="1"/>
  <c r="V255" i="21"/>
  <c r="AI255" i="21" s="1"/>
  <c r="V247" i="21"/>
  <c r="AI247" i="21" s="1"/>
  <c r="V239" i="21"/>
  <c r="AI239" i="21" s="1"/>
  <c r="V231" i="21"/>
  <c r="AI231" i="21" s="1"/>
  <c r="V262" i="21"/>
  <c r="AI262" i="21" s="1"/>
  <c r="V254" i="21"/>
  <c r="AI254" i="21" s="1"/>
  <c r="V246" i="21"/>
  <c r="AI246" i="21" s="1"/>
  <c r="V238" i="21"/>
  <c r="AI238" i="21" s="1"/>
  <c r="V230" i="21"/>
  <c r="AI230" i="21" s="1"/>
  <c r="V222" i="21"/>
  <c r="AI222" i="21" s="1"/>
  <c r="V214" i="21"/>
  <c r="AI214" i="21" s="1"/>
  <c r="V206" i="21"/>
  <c r="AI206" i="21" s="1"/>
  <c r="V198" i="21"/>
  <c r="AI198" i="21" s="1"/>
  <c r="V190" i="21"/>
  <c r="AI190" i="21" s="1"/>
  <c r="V261" i="21"/>
  <c r="AI261" i="21" s="1"/>
  <c r="V253" i="21"/>
  <c r="AI253" i="21" s="1"/>
  <c r="V245" i="21"/>
  <c r="AI245" i="21" s="1"/>
  <c r="V237" i="21"/>
  <c r="AI237" i="21" s="1"/>
  <c r="V229" i="21"/>
  <c r="AI229" i="21" s="1"/>
  <c r="V221" i="21"/>
  <c r="AI221" i="21" s="1"/>
  <c r="V213" i="21"/>
  <c r="AI213" i="21" s="1"/>
  <c r="V205" i="21"/>
  <c r="AI205" i="21" s="1"/>
  <c r="V197" i="21"/>
  <c r="AI197" i="21" s="1"/>
  <c r="V189" i="21"/>
  <c r="AI189" i="21" s="1"/>
  <c r="V260" i="21"/>
  <c r="AI260" i="21" s="1"/>
  <c r="V252" i="21"/>
  <c r="AI252" i="21" s="1"/>
  <c r="V244" i="21"/>
  <c r="AI244" i="21" s="1"/>
  <c r="V236" i="21"/>
  <c r="AI236" i="21" s="1"/>
  <c r="V228" i="21"/>
  <c r="AI228" i="21" s="1"/>
  <c r="V220" i="21"/>
  <c r="AI220" i="21" s="1"/>
  <c r="V212" i="21"/>
  <c r="AI212" i="21" s="1"/>
  <c r="V204" i="21"/>
  <c r="AI204" i="21" s="1"/>
  <c r="V196" i="21"/>
  <c r="AI196" i="21" s="1"/>
  <c r="V188" i="21"/>
  <c r="AI188" i="21" s="1"/>
  <c r="V267" i="21"/>
  <c r="AI267" i="21" s="1"/>
  <c r="V266" i="21"/>
  <c r="AI266" i="21" s="1"/>
  <c r="V258" i="21"/>
  <c r="AI258" i="21" s="1"/>
  <c r="V250" i="21"/>
  <c r="AI250" i="21" s="1"/>
  <c r="V242" i="21"/>
  <c r="AI242" i="21" s="1"/>
  <c r="V234" i="21"/>
  <c r="AI234" i="21" s="1"/>
  <c r="V226" i="21"/>
  <c r="AI226" i="21" s="1"/>
  <c r="V218" i="21"/>
  <c r="AI218" i="21" s="1"/>
  <c r="V210" i="21"/>
  <c r="AI210" i="21" s="1"/>
  <c r="V202" i="21"/>
  <c r="AI202" i="21" s="1"/>
  <c r="V194" i="21"/>
  <c r="AI194" i="21" s="1"/>
  <c r="V186" i="21"/>
  <c r="AI186" i="21" s="1"/>
  <c r="V265" i="21"/>
  <c r="AI265" i="21" s="1"/>
  <c r="V257" i="21"/>
  <c r="AI257" i="21" s="1"/>
  <c r="V249" i="21"/>
  <c r="AI249" i="21" s="1"/>
  <c r="V241" i="21"/>
  <c r="AI241" i="21" s="1"/>
  <c r="V233" i="21"/>
  <c r="AI233" i="21" s="1"/>
  <c r="V225" i="21"/>
  <c r="AI225" i="21" s="1"/>
  <c r="V217" i="21"/>
  <c r="AI217" i="21" s="1"/>
  <c r="V209" i="21"/>
  <c r="AI209" i="21" s="1"/>
  <c r="V201" i="21"/>
  <c r="AI201" i="21" s="1"/>
  <c r="V193" i="21"/>
  <c r="AI193" i="21" s="1"/>
  <c r="V185" i="21"/>
  <c r="AI185" i="21" s="1"/>
  <c r="V184" i="21"/>
  <c r="AI184" i="21" s="1"/>
  <c r="V178" i="21"/>
  <c r="AI178" i="21" s="1"/>
  <c r="V170" i="21"/>
  <c r="AI170" i="21" s="1"/>
  <c r="V162" i="21"/>
  <c r="AI162" i="21" s="1"/>
  <c r="V154" i="21"/>
  <c r="AI154" i="21" s="1"/>
  <c r="V146" i="21"/>
  <c r="AI146" i="21" s="1"/>
  <c r="V138" i="21"/>
  <c r="AI138" i="21" s="1"/>
  <c r="V177" i="21"/>
  <c r="AI177" i="21" s="1"/>
  <c r="V169" i="21"/>
  <c r="AI169" i="21" s="1"/>
  <c r="V161" i="21"/>
  <c r="AI161" i="21" s="1"/>
  <c r="V153" i="21"/>
  <c r="AI153" i="21" s="1"/>
  <c r="V145" i="21"/>
  <c r="AI145" i="21" s="1"/>
  <c r="V223" i="21"/>
  <c r="AI223" i="21" s="1"/>
  <c r="V215" i="21"/>
  <c r="AI215" i="21" s="1"/>
  <c r="V207" i="21"/>
  <c r="AI207" i="21" s="1"/>
  <c r="V199" i="21"/>
  <c r="AI199" i="21" s="1"/>
  <c r="V191" i="21"/>
  <c r="AI191" i="21" s="1"/>
  <c r="V176" i="21"/>
  <c r="AI176" i="21" s="1"/>
  <c r="V168" i="21"/>
  <c r="AI168" i="21" s="1"/>
  <c r="V160" i="21"/>
  <c r="AI160" i="21" s="1"/>
  <c r="V152" i="21"/>
  <c r="AI152" i="21" s="1"/>
  <c r="V144" i="21"/>
  <c r="AI144" i="21" s="1"/>
  <c r="V175" i="21"/>
  <c r="AI175" i="21" s="1"/>
  <c r="V167" i="21"/>
  <c r="AI167" i="21" s="1"/>
  <c r="V159" i="21"/>
  <c r="AI159" i="21" s="1"/>
  <c r="V151" i="21"/>
  <c r="AI151" i="21" s="1"/>
  <c r="V143" i="21"/>
  <c r="AI143" i="21" s="1"/>
  <c r="V135" i="21"/>
  <c r="AI135" i="21" s="1"/>
  <c r="V127" i="21"/>
  <c r="AI127" i="21" s="1"/>
  <c r="V119" i="21"/>
  <c r="AI119" i="21" s="1"/>
  <c r="V111" i="21"/>
  <c r="AI111" i="21" s="1"/>
  <c r="V259" i="21"/>
  <c r="AI259" i="21" s="1"/>
  <c r="V251" i="21"/>
  <c r="AI251" i="21" s="1"/>
  <c r="V243" i="21"/>
  <c r="AI243" i="21" s="1"/>
  <c r="V235" i="21"/>
  <c r="AI235" i="21" s="1"/>
  <c r="V182" i="21"/>
  <c r="AI182" i="21" s="1"/>
  <c r="V174" i="21"/>
  <c r="AI174" i="21" s="1"/>
  <c r="V166" i="21"/>
  <c r="AI166" i="21" s="1"/>
  <c r="V158" i="21"/>
  <c r="AI158" i="21" s="1"/>
  <c r="V150" i="21"/>
  <c r="AI150" i="21" s="1"/>
  <c r="V142" i="21"/>
  <c r="AI142" i="21" s="1"/>
  <c r="V134" i="21"/>
  <c r="AI134" i="21" s="1"/>
  <c r="V181" i="21"/>
  <c r="AI181" i="21" s="1"/>
  <c r="V173" i="21"/>
  <c r="AI173" i="21" s="1"/>
  <c r="V165" i="21"/>
  <c r="AI165" i="21" s="1"/>
  <c r="V157" i="21"/>
  <c r="AI157" i="21" s="1"/>
  <c r="V149" i="21"/>
  <c r="AI149" i="21" s="1"/>
  <c r="V141" i="21"/>
  <c r="AI141" i="21" s="1"/>
  <c r="V133" i="21"/>
  <c r="AI133" i="21" s="1"/>
  <c r="V125" i="21"/>
  <c r="AI125" i="21" s="1"/>
  <c r="V117" i="21"/>
  <c r="AI117" i="21" s="1"/>
  <c r="V227" i="21"/>
  <c r="AI227" i="21" s="1"/>
  <c r="V219" i="21"/>
  <c r="AI219" i="21" s="1"/>
  <c r="V211" i="21"/>
  <c r="AI211" i="21" s="1"/>
  <c r="V203" i="21"/>
  <c r="AI203" i="21" s="1"/>
  <c r="V195" i="21"/>
  <c r="AI195" i="21" s="1"/>
  <c r="V187" i="21"/>
  <c r="AI187" i="21" s="1"/>
  <c r="V183" i="21"/>
  <c r="AI183" i="21" s="1"/>
  <c r="V180" i="21"/>
  <c r="AI180" i="21" s="1"/>
  <c r="V172" i="21"/>
  <c r="AI172" i="21" s="1"/>
  <c r="V164" i="21"/>
  <c r="AI164" i="21" s="1"/>
  <c r="V156" i="21"/>
  <c r="AI156" i="21" s="1"/>
  <c r="V148" i="21"/>
  <c r="AI148" i="21" s="1"/>
  <c r="V140" i="21"/>
  <c r="AI140" i="21" s="1"/>
  <c r="V132" i="21"/>
  <c r="AI132" i="21" s="1"/>
  <c r="V124" i="21"/>
  <c r="AI124" i="21" s="1"/>
  <c r="V116" i="21"/>
  <c r="AI116" i="21" s="1"/>
  <c r="V137" i="21"/>
  <c r="AI137" i="21" s="1"/>
  <c r="V105" i="21"/>
  <c r="AI105" i="21" s="1"/>
  <c r="V97" i="21"/>
  <c r="AI97" i="21" s="1"/>
  <c r="V89" i="21"/>
  <c r="AI89" i="21" s="1"/>
  <c r="V130" i="21"/>
  <c r="AI130" i="21" s="1"/>
  <c r="V122" i="21"/>
  <c r="AI122" i="21" s="1"/>
  <c r="V114" i="21"/>
  <c r="AI114" i="21" s="1"/>
  <c r="V131" i="21"/>
  <c r="AI131" i="21" s="1"/>
  <c r="V126" i="21"/>
  <c r="AI126" i="21" s="1"/>
  <c r="V123" i="21"/>
  <c r="AI123" i="21" s="1"/>
  <c r="V118" i="21"/>
  <c r="AI118" i="21" s="1"/>
  <c r="V115" i="21"/>
  <c r="AI115" i="21" s="1"/>
  <c r="V103" i="21"/>
  <c r="AI103" i="21" s="1"/>
  <c r="V110" i="21"/>
  <c r="AI110" i="21" s="1"/>
  <c r="V102" i="21"/>
  <c r="AI102" i="21" s="1"/>
  <c r="V94" i="21"/>
  <c r="AI94" i="21" s="1"/>
  <c r="V86" i="21"/>
  <c r="AI86" i="21" s="1"/>
  <c r="V78" i="21"/>
  <c r="AI78" i="21" s="1"/>
  <c r="V70" i="21"/>
  <c r="AI70" i="21" s="1"/>
  <c r="V62" i="21"/>
  <c r="AI62" i="21" s="1"/>
  <c r="V54" i="21"/>
  <c r="AI54" i="21" s="1"/>
  <c r="V109" i="21"/>
  <c r="AI109" i="21" s="1"/>
  <c r="V101" i="21"/>
  <c r="AI101" i="21" s="1"/>
  <c r="V93" i="21"/>
  <c r="AI93" i="21" s="1"/>
  <c r="V136" i="21"/>
  <c r="AI136" i="21" s="1"/>
  <c r="V108" i="21"/>
  <c r="AI108" i="21" s="1"/>
  <c r="V100" i="21"/>
  <c r="AI100" i="21" s="1"/>
  <c r="V92" i="21"/>
  <c r="AI92" i="21" s="1"/>
  <c r="V84" i="21"/>
  <c r="AI84" i="21" s="1"/>
  <c r="V76" i="21"/>
  <c r="AI76" i="21" s="1"/>
  <c r="V68" i="21"/>
  <c r="AI68" i="21" s="1"/>
  <c r="V60" i="21"/>
  <c r="AI60" i="21" s="1"/>
  <c r="V128" i="21"/>
  <c r="AI128" i="21" s="1"/>
  <c r="V120" i="21"/>
  <c r="AI120" i="21" s="1"/>
  <c r="V112" i="21"/>
  <c r="AI112" i="21" s="1"/>
  <c r="V107" i="21"/>
  <c r="AI107" i="21" s="1"/>
  <c r="V99" i="21"/>
  <c r="AI99" i="21" s="1"/>
  <c r="V91" i="21"/>
  <c r="AI91" i="21" s="1"/>
  <c r="V83" i="21"/>
  <c r="AI83" i="21" s="1"/>
  <c r="V75" i="21"/>
  <c r="AI75" i="21" s="1"/>
  <c r="V67" i="21"/>
  <c r="AI67" i="21" s="1"/>
  <c r="V59" i="21"/>
  <c r="AI59" i="21" s="1"/>
  <c r="V51" i="21"/>
  <c r="AI51" i="21" s="1"/>
  <c r="V113" i="21"/>
  <c r="AI113" i="21" s="1"/>
  <c r="V85" i="21"/>
  <c r="AI85" i="21" s="1"/>
  <c r="V82" i="21"/>
  <c r="AI82" i="21" s="1"/>
  <c r="V77" i="21"/>
  <c r="AI77" i="21" s="1"/>
  <c r="V74" i="21"/>
  <c r="AI74" i="21" s="1"/>
  <c r="V69" i="21"/>
  <c r="AI69" i="21" s="1"/>
  <c r="V66" i="21"/>
  <c r="AI66" i="21" s="1"/>
  <c r="V61" i="21"/>
  <c r="AI61" i="21" s="1"/>
  <c r="V58" i="21"/>
  <c r="AI58" i="21" s="1"/>
  <c r="V57" i="21"/>
  <c r="AI57" i="21" s="1"/>
  <c r="V44" i="21"/>
  <c r="AI44" i="21" s="1"/>
  <c r="V36" i="21"/>
  <c r="AI36" i="21" s="1"/>
  <c r="V28" i="21"/>
  <c r="AI28" i="21" s="1"/>
  <c r="V179" i="21"/>
  <c r="AI179" i="21" s="1"/>
  <c r="V147" i="21"/>
  <c r="AI147" i="21" s="1"/>
  <c r="V43" i="21"/>
  <c r="AI43" i="21" s="1"/>
  <c r="V35" i="21"/>
  <c r="AI35" i="21" s="1"/>
  <c r="V27" i="21"/>
  <c r="AI27" i="21" s="1"/>
  <c r="V121" i="21"/>
  <c r="AI121" i="21" s="1"/>
  <c r="V50" i="21"/>
  <c r="AI50" i="21" s="1"/>
  <c r="V42" i="21"/>
  <c r="AI42" i="21" s="1"/>
  <c r="V34" i="21"/>
  <c r="AI34" i="21" s="1"/>
  <c r="V26" i="21"/>
  <c r="AI26" i="21" s="1"/>
  <c r="V171" i="21"/>
  <c r="AI171" i="21" s="1"/>
  <c r="V52" i="21"/>
  <c r="AI52" i="21" s="1"/>
  <c r="V49" i="21"/>
  <c r="AI49" i="21" s="1"/>
  <c r="V41" i="21"/>
  <c r="AI41" i="21" s="1"/>
  <c r="V33" i="21"/>
  <c r="AI33" i="21" s="1"/>
  <c r="V25" i="21"/>
  <c r="AI25" i="21" s="1"/>
  <c r="V139" i="21"/>
  <c r="AI139" i="21" s="1"/>
  <c r="V129" i="21"/>
  <c r="AI129" i="21" s="1"/>
  <c r="V104" i="21"/>
  <c r="AI104" i="21" s="1"/>
  <c r="V95" i="21"/>
  <c r="AI95" i="21" s="1"/>
  <c r="V79" i="21"/>
  <c r="AI79" i="21" s="1"/>
  <c r="V71" i="21"/>
  <c r="AI71" i="21" s="1"/>
  <c r="V63" i="21"/>
  <c r="AI63" i="21" s="1"/>
  <c r="V53" i="21"/>
  <c r="AI53" i="21" s="1"/>
  <c r="V48" i="21"/>
  <c r="AI48" i="21" s="1"/>
  <c r="V40" i="21"/>
  <c r="AI40" i="21" s="1"/>
  <c r="V32" i="21"/>
  <c r="AI32" i="21" s="1"/>
  <c r="V24" i="21"/>
  <c r="AI24" i="21" s="1"/>
  <c r="V163" i="21"/>
  <c r="AI163" i="21" s="1"/>
  <c r="V106" i="21"/>
  <c r="AI106" i="21" s="1"/>
  <c r="V87" i="21"/>
  <c r="AI87" i="21" s="1"/>
  <c r="V80" i="21"/>
  <c r="AI80" i="21" s="1"/>
  <c r="V72" i="21"/>
  <c r="AI72" i="21" s="1"/>
  <c r="V64" i="21"/>
  <c r="AI64" i="21" s="1"/>
  <c r="V47" i="21"/>
  <c r="AI47" i="21" s="1"/>
  <c r="V39" i="21"/>
  <c r="AI39" i="21" s="1"/>
  <c r="V31" i="21"/>
  <c r="AI31" i="21" s="1"/>
  <c r="V23" i="21"/>
  <c r="AI23" i="21" s="1"/>
  <c r="V98" i="21"/>
  <c r="AI98" i="21" s="1"/>
  <c r="V90" i="21"/>
  <c r="AI90" i="21" s="1"/>
  <c r="V55" i="21"/>
  <c r="AI55" i="21" s="1"/>
  <c r="V46" i="21"/>
  <c r="AI46" i="21" s="1"/>
  <c r="V38" i="21"/>
  <c r="AI38" i="21" s="1"/>
  <c r="V30" i="21"/>
  <c r="AI30" i="21" s="1"/>
  <c r="V22" i="21"/>
  <c r="AI22" i="21" s="1"/>
  <c r="V88" i="21"/>
  <c r="AI88" i="21" s="1"/>
  <c r="V155" i="21"/>
  <c r="AI155" i="21" s="1"/>
  <c r="V73" i="21"/>
  <c r="AI73" i="21" s="1"/>
  <c r="V81" i="21"/>
  <c r="AI81" i="21" s="1"/>
  <c r="V45" i="21"/>
  <c r="AI45" i="21" s="1"/>
  <c r="V37" i="21"/>
  <c r="AI37" i="21" s="1"/>
  <c r="V29" i="21"/>
  <c r="AI29" i="21" s="1"/>
  <c r="V21" i="21"/>
  <c r="AI21" i="21" s="1"/>
  <c r="V96" i="21"/>
  <c r="AI96" i="21" s="1"/>
  <c r="V56" i="21"/>
  <c r="AI56" i="21" s="1"/>
  <c r="V65" i="21"/>
  <c r="AI65" i="21" s="1"/>
  <c r="T266" i="21"/>
  <c r="AG266" i="21" s="1"/>
  <c r="T258" i="21"/>
  <c r="AG258" i="21" s="1"/>
  <c r="T250" i="21"/>
  <c r="AG250" i="21" s="1"/>
  <c r="T242" i="21"/>
  <c r="AG242" i="21" s="1"/>
  <c r="T234" i="21"/>
  <c r="AG234" i="21" s="1"/>
  <c r="T226" i="21"/>
  <c r="AG226" i="21" s="1"/>
  <c r="T218" i="21"/>
  <c r="AG218" i="21" s="1"/>
  <c r="T210" i="21"/>
  <c r="AG210" i="21" s="1"/>
  <c r="T202" i="21"/>
  <c r="AG202" i="21" s="1"/>
  <c r="T194" i="21"/>
  <c r="AG194" i="21" s="1"/>
  <c r="T186" i="21"/>
  <c r="AG186" i="21" s="1"/>
  <c r="T265" i="21"/>
  <c r="AG265" i="21" s="1"/>
  <c r="T257" i="21"/>
  <c r="AG257" i="21" s="1"/>
  <c r="T249" i="21"/>
  <c r="AG249" i="21" s="1"/>
  <c r="T241" i="21"/>
  <c r="AG241" i="21" s="1"/>
  <c r="T233" i="21"/>
  <c r="AG233" i="21" s="1"/>
  <c r="T264" i="21"/>
  <c r="AG264" i="21" s="1"/>
  <c r="T256" i="21"/>
  <c r="AG256" i="21" s="1"/>
  <c r="T248" i="21"/>
  <c r="AG248" i="21" s="1"/>
  <c r="T240" i="21"/>
  <c r="AG240" i="21" s="1"/>
  <c r="T232" i="21"/>
  <c r="AG232" i="21" s="1"/>
  <c r="T224" i="21"/>
  <c r="AG224" i="21" s="1"/>
  <c r="T216" i="21"/>
  <c r="AG216" i="21" s="1"/>
  <c r="T208" i="21"/>
  <c r="AG208" i="21" s="1"/>
  <c r="T200" i="21"/>
  <c r="AG200" i="21" s="1"/>
  <c r="T192" i="21"/>
  <c r="AG192" i="21" s="1"/>
  <c r="T184" i="21"/>
  <c r="AG184" i="21" s="1"/>
  <c r="T263" i="21"/>
  <c r="AG263" i="21" s="1"/>
  <c r="T255" i="21"/>
  <c r="AG255" i="21" s="1"/>
  <c r="T247" i="21"/>
  <c r="AG247" i="21" s="1"/>
  <c r="T239" i="21"/>
  <c r="AG239" i="21" s="1"/>
  <c r="T231" i="21"/>
  <c r="AG231" i="21" s="1"/>
  <c r="T223" i="21"/>
  <c r="AG223" i="21" s="1"/>
  <c r="T215" i="21"/>
  <c r="AG215" i="21" s="1"/>
  <c r="T207" i="21"/>
  <c r="AG207" i="21" s="1"/>
  <c r="T199" i="21"/>
  <c r="AG199" i="21" s="1"/>
  <c r="T191" i="21"/>
  <c r="AG191" i="21" s="1"/>
  <c r="T183" i="21"/>
  <c r="AG183" i="21" s="1"/>
  <c r="T262" i="21"/>
  <c r="AG262" i="21" s="1"/>
  <c r="T254" i="21"/>
  <c r="AG254" i="21" s="1"/>
  <c r="T246" i="21"/>
  <c r="AG246" i="21" s="1"/>
  <c r="T238" i="21"/>
  <c r="AG238" i="21" s="1"/>
  <c r="T230" i="21"/>
  <c r="AG230" i="21" s="1"/>
  <c r="T222" i="21"/>
  <c r="AG222" i="21" s="1"/>
  <c r="T214" i="21"/>
  <c r="AG214" i="21" s="1"/>
  <c r="T206" i="21"/>
  <c r="AG206" i="21" s="1"/>
  <c r="T198" i="21"/>
  <c r="AG198" i="21" s="1"/>
  <c r="T190" i="21"/>
  <c r="AG190" i="21" s="1"/>
  <c r="T260" i="21"/>
  <c r="AG260" i="21" s="1"/>
  <c r="T252" i="21"/>
  <c r="AG252" i="21" s="1"/>
  <c r="T244" i="21"/>
  <c r="AG244" i="21" s="1"/>
  <c r="T236" i="21"/>
  <c r="AG236" i="21" s="1"/>
  <c r="T228" i="21"/>
  <c r="AG228" i="21" s="1"/>
  <c r="T220" i="21"/>
  <c r="AG220" i="21" s="1"/>
  <c r="T212" i="21"/>
  <c r="AG212" i="21" s="1"/>
  <c r="T204" i="21"/>
  <c r="AG204" i="21" s="1"/>
  <c r="T196" i="21"/>
  <c r="AG196" i="21" s="1"/>
  <c r="T188" i="21"/>
  <c r="AG188" i="21" s="1"/>
  <c r="T267" i="21"/>
  <c r="AG267" i="21" s="1"/>
  <c r="T259" i="21"/>
  <c r="AG259" i="21" s="1"/>
  <c r="T251" i="21"/>
  <c r="AG251" i="21" s="1"/>
  <c r="T243" i="21"/>
  <c r="AG243" i="21" s="1"/>
  <c r="T235" i="21"/>
  <c r="AG235" i="21" s="1"/>
  <c r="T227" i="21"/>
  <c r="AG227" i="21" s="1"/>
  <c r="T219" i="21"/>
  <c r="AG219" i="21" s="1"/>
  <c r="T211" i="21"/>
  <c r="AG211" i="21" s="1"/>
  <c r="T203" i="21"/>
  <c r="AG203" i="21" s="1"/>
  <c r="T195" i="21"/>
  <c r="AG195" i="21" s="1"/>
  <c r="T187" i="21"/>
  <c r="AG187" i="21" s="1"/>
  <c r="T261" i="21"/>
  <c r="AG261" i="21" s="1"/>
  <c r="T253" i="21"/>
  <c r="AG253" i="21" s="1"/>
  <c r="T245" i="21"/>
  <c r="AG245" i="21" s="1"/>
  <c r="T237" i="21"/>
  <c r="AG237" i="21" s="1"/>
  <c r="T229" i="21"/>
  <c r="AG229" i="21" s="1"/>
  <c r="T221" i="21"/>
  <c r="AG221" i="21" s="1"/>
  <c r="T213" i="21"/>
  <c r="AG213" i="21" s="1"/>
  <c r="T205" i="21"/>
  <c r="AG205" i="21" s="1"/>
  <c r="T197" i="21"/>
  <c r="AG197" i="21" s="1"/>
  <c r="T189" i="21"/>
  <c r="AG189" i="21" s="1"/>
  <c r="T180" i="21"/>
  <c r="AG180" i="21" s="1"/>
  <c r="T172" i="21"/>
  <c r="AG172" i="21" s="1"/>
  <c r="T164" i="21"/>
  <c r="AG164" i="21" s="1"/>
  <c r="T156" i="21"/>
  <c r="AG156" i="21" s="1"/>
  <c r="T148" i="21"/>
  <c r="AG148" i="21" s="1"/>
  <c r="T140" i="21"/>
  <c r="AG140" i="21" s="1"/>
  <c r="T179" i="21"/>
  <c r="AG179" i="21" s="1"/>
  <c r="T171" i="21"/>
  <c r="AG171" i="21" s="1"/>
  <c r="T163" i="21"/>
  <c r="AG163" i="21" s="1"/>
  <c r="T155" i="21"/>
  <c r="AG155" i="21" s="1"/>
  <c r="T147" i="21"/>
  <c r="AG147" i="21" s="1"/>
  <c r="T178" i="21"/>
  <c r="AG178" i="21" s="1"/>
  <c r="T170" i="21"/>
  <c r="AG170" i="21" s="1"/>
  <c r="T162" i="21"/>
  <c r="AG162" i="21" s="1"/>
  <c r="T154" i="21"/>
  <c r="AG154" i="21" s="1"/>
  <c r="T146" i="21"/>
  <c r="AG146" i="21" s="1"/>
  <c r="T177" i="21"/>
  <c r="AG177" i="21" s="1"/>
  <c r="T169" i="21"/>
  <c r="AG169" i="21" s="1"/>
  <c r="T161" i="21"/>
  <c r="AG161" i="21" s="1"/>
  <c r="T153" i="21"/>
  <c r="AG153" i="21" s="1"/>
  <c r="T145" i="21"/>
  <c r="AG145" i="21" s="1"/>
  <c r="T137" i="21"/>
  <c r="AG137" i="21" s="1"/>
  <c r="T129" i="21"/>
  <c r="AG129" i="21" s="1"/>
  <c r="T121" i="21"/>
  <c r="AG121" i="21" s="1"/>
  <c r="T113" i="21"/>
  <c r="AG113" i="21" s="1"/>
  <c r="T225" i="21"/>
  <c r="AG225" i="21" s="1"/>
  <c r="T217" i="21"/>
  <c r="AG217" i="21" s="1"/>
  <c r="T209" i="21"/>
  <c r="AG209" i="21" s="1"/>
  <c r="T201" i="21"/>
  <c r="AG201" i="21" s="1"/>
  <c r="T193" i="21"/>
  <c r="AG193" i="21" s="1"/>
  <c r="T185" i="21"/>
  <c r="AG185" i="21" s="1"/>
  <c r="T176" i="21"/>
  <c r="AG176" i="21" s="1"/>
  <c r="T168" i="21"/>
  <c r="AG168" i="21" s="1"/>
  <c r="T160" i="21"/>
  <c r="AG160" i="21" s="1"/>
  <c r="T152" i="21"/>
  <c r="AG152" i="21" s="1"/>
  <c r="T144" i="21"/>
  <c r="AG144" i="21" s="1"/>
  <c r="T136" i="21"/>
  <c r="AG136" i="21" s="1"/>
  <c r="T175" i="21"/>
  <c r="AG175" i="21" s="1"/>
  <c r="T167" i="21"/>
  <c r="AG167" i="21" s="1"/>
  <c r="T159" i="21"/>
  <c r="AG159" i="21" s="1"/>
  <c r="T151" i="21"/>
  <c r="AG151" i="21" s="1"/>
  <c r="T143" i="21"/>
  <c r="AG143" i="21" s="1"/>
  <c r="T135" i="21"/>
  <c r="AG135" i="21" s="1"/>
  <c r="T127" i="21"/>
  <c r="AG127" i="21" s="1"/>
  <c r="T119" i="21"/>
  <c r="AG119" i="21" s="1"/>
  <c r="T111" i="21"/>
  <c r="AG111" i="21" s="1"/>
  <c r="T182" i="21"/>
  <c r="AG182" i="21" s="1"/>
  <c r="T174" i="21"/>
  <c r="AG174" i="21" s="1"/>
  <c r="T166" i="21"/>
  <c r="AG166" i="21" s="1"/>
  <c r="T158" i="21"/>
  <c r="AG158" i="21" s="1"/>
  <c r="T150" i="21"/>
  <c r="AG150" i="21" s="1"/>
  <c r="T142" i="21"/>
  <c r="AG142" i="21" s="1"/>
  <c r="T134" i="21"/>
  <c r="AG134" i="21" s="1"/>
  <c r="T126" i="21"/>
  <c r="AG126" i="21" s="1"/>
  <c r="T118" i="21"/>
  <c r="AG118" i="21" s="1"/>
  <c r="T139" i="21"/>
  <c r="AG139" i="21" s="1"/>
  <c r="T125" i="21"/>
  <c r="AG125" i="21" s="1"/>
  <c r="T117" i="21"/>
  <c r="AG117" i="21" s="1"/>
  <c r="T107" i="21"/>
  <c r="AG107" i="21" s="1"/>
  <c r="T99" i="21"/>
  <c r="AG99" i="21" s="1"/>
  <c r="T91" i="21"/>
  <c r="AG91" i="21" s="1"/>
  <c r="T141" i="21"/>
  <c r="AG141" i="21" s="1"/>
  <c r="T133" i="21"/>
  <c r="AG133" i="21" s="1"/>
  <c r="T105" i="21"/>
  <c r="AG105" i="21" s="1"/>
  <c r="T181" i="21"/>
  <c r="AG181" i="21" s="1"/>
  <c r="T173" i="21"/>
  <c r="AG173" i="21" s="1"/>
  <c r="T165" i="21"/>
  <c r="AG165" i="21" s="1"/>
  <c r="T157" i="21"/>
  <c r="AG157" i="21" s="1"/>
  <c r="T149" i="21"/>
  <c r="AG149" i="21" s="1"/>
  <c r="T130" i="21"/>
  <c r="AG130" i="21" s="1"/>
  <c r="T122" i="21"/>
  <c r="AG122" i="21" s="1"/>
  <c r="T114" i="21"/>
  <c r="AG114" i="21" s="1"/>
  <c r="T104" i="21"/>
  <c r="AG104" i="21" s="1"/>
  <c r="T96" i="21"/>
  <c r="AG96" i="21" s="1"/>
  <c r="T88" i="21"/>
  <c r="AG88" i="21" s="1"/>
  <c r="T80" i="21"/>
  <c r="AG80" i="21" s="1"/>
  <c r="T72" i="21"/>
  <c r="AG72" i="21" s="1"/>
  <c r="T64" i="21"/>
  <c r="AG64" i="21" s="1"/>
  <c r="T56" i="21"/>
  <c r="AG56" i="21" s="1"/>
  <c r="T131" i="21"/>
  <c r="AG131" i="21" s="1"/>
  <c r="T123" i="21"/>
  <c r="AG123" i="21" s="1"/>
  <c r="T115" i="21"/>
  <c r="AG115" i="21" s="1"/>
  <c r="T103" i="21"/>
  <c r="AG103" i="21" s="1"/>
  <c r="T95" i="21"/>
  <c r="AG95" i="21" s="1"/>
  <c r="T138" i="21"/>
  <c r="AG138" i="21" s="1"/>
  <c r="T110" i="21"/>
  <c r="AG110" i="21" s="1"/>
  <c r="T102" i="21"/>
  <c r="AG102" i="21" s="1"/>
  <c r="T94" i="21"/>
  <c r="AG94" i="21" s="1"/>
  <c r="T86" i="21"/>
  <c r="AG86" i="21" s="1"/>
  <c r="T78" i="21"/>
  <c r="AG78" i="21" s="1"/>
  <c r="T70" i="21"/>
  <c r="AG70" i="21" s="1"/>
  <c r="T62" i="21"/>
  <c r="AG62" i="21" s="1"/>
  <c r="T132" i="21"/>
  <c r="AG132" i="21" s="1"/>
  <c r="T124" i="21"/>
  <c r="AG124" i="21" s="1"/>
  <c r="T116" i="21"/>
  <c r="AG116" i="21" s="1"/>
  <c r="T109" i="21"/>
  <c r="AG109" i="21" s="1"/>
  <c r="T101" i="21"/>
  <c r="AG101" i="21" s="1"/>
  <c r="T93" i="21"/>
  <c r="AG93" i="21" s="1"/>
  <c r="T85" i="21"/>
  <c r="AG85" i="21" s="1"/>
  <c r="T77" i="21"/>
  <c r="AG77" i="21" s="1"/>
  <c r="T69" i="21"/>
  <c r="AG69" i="21" s="1"/>
  <c r="T61" i="21"/>
  <c r="AG61" i="21" s="1"/>
  <c r="T53" i="21"/>
  <c r="AG53" i="21" s="1"/>
  <c r="T100" i="21"/>
  <c r="AG100" i="21" s="1"/>
  <c r="T92" i="21"/>
  <c r="AG92" i="21" s="1"/>
  <c r="T46" i="21"/>
  <c r="AG46" i="21" s="1"/>
  <c r="T38" i="21"/>
  <c r="AG38" i="21" s="1"/>
  <c r="T30" i="21"/>
  <c r="AG30" i="21" s="1"/>
  <c r="T22" i="21"/>
  <c r="AG22" i="21" s="1"/>
  <c r="T108" i="21"/>
  <c r="AG108" i="21" s="1"/>
  <c r="T81" i="21"/>
  <c r="AG81" i="21" s="1"/>
  <c r="T73" i="21"/>
  <c r="AG73" i="21" s="1"/>
  <c r="T65" i="21"/>
  <c r="AG65" i="21" s="1"/>
  <c r="T45" i="21"/>
  <c r="AG45" i="21" s="1"/>
  <c r="T37" i="21"/>
  <c r="AG37" i="21" s="1"/>
  <c r="T29" i="21"/>
  <c r="AG29" i="21" s="1"/>
  <c r="T21" i="21"/>
  <c r="AG21" i="21" s="1"/>
  <c r="T112" i="21"/>
  <c r="AG112" i="21" s="1"/>
  <c r="T82" i="21"/>
  <c r="AG82" i="21" s="1"/>
  <c r="T74" i="21"/>
  <c r="AG74" i="21" s="1"/>
  <c r="T66" i="21"/>
  <c r="AG66" i="21" s="1"/>
  <c r="T58" i="21"/>
  <c r="AG58" i="21" s="1"/>
  <c r="T57" i="21"/>
  <c r="AG57" i="21" s="1"/>
  <c r="T44" i="21"/>
  <c r="AG44" i="21" s="1"/>
  <c r="T36" i="21"/>
  <c r="AG36" i="21" s="1"/>
  <c r="T28" i="21"/>
  <c r="AG28" i="21" s="1"/>
  <c r="T51" i="21"/>
  <c r="AG51" i="21" s="1"/>
  <c r="T43" i="21"/>
  <c r="AG43" i="21" s="1"/>
  <c r="T35" i="21"/>
  <c r="AG35" i="21" s="1"/>
  <c r="T27" i="21"/>
  <c r="AG27" i="21" s="1"/>
  <c r="T120" i="21"/>
  <c r="AG120" i="21" s="1"/>
  <c r="T97" i="21"/>
  <c r="AG97" i="21" s="1"/>
  <c r="T89" i="21"/>
  <c r="AG89" i="21" s="1"/>
  <c r="T83" i="21"/>
  <c r="AG83" i="21" s="1"/>
  <c r="T75" i="21"/>
  <c r="AG75" i="21" s="1"/>
  <c r="T67" i="21"/>
  <c r="AG67" i="21" s="1"/>
  <c r="T59" i="21"/>
  <c r="AG59" i="21" s="1"/>
  <c r="T52" i="21"/>
  <c r="AG52" i="21" s="1"/>
  <c r="T50" i="21"/>
  <c r="AG50" i="21" s="1"/>
  <c r="T42" i="21"/>
  <c r="AG42" i="21" s="1"/>
  <c r="T34" i="21"/>
  <c r="AG34" i="21" s="1"/>
  <c r="T26" i="21"/>
  <c r="AG26" i="21" s="1"/>
  <c r="T79" i="21"/>
  <c r="AG79" i="21" s="1"/>
  <c r="T71" i="21"/>
  <c r="AG71" i="21" s="1"/>
  <c r="T63" i="21"/>
  <c r="AG63" i="21" s="1"/>
  <c r="T49" i="21"/>
  <c r="AG49" i="21" s="1"/>
  <c r="T41" i="21"/>
  <c r="AG41" i="21" s="1"/>
  <c r="T33" i="21"/>
  <c r="AG33" i="21" s="1"/>
  <c r="T25" i="21"/>
  <c r="AG25" i="21" s="1"/>
  <c r="T128" i="21"/>
  <c r="AG128" i="21" s="1"/>
  <c r="T106" i="21"/>
  <c r="AG106" i="21" s="1"/>
  <c r="T87" i="21"/>
  <c r="AG87" i="21" s="1"/>
  <c r="T84" i="21"/>
  <c r="AG84" i="21" s="1"/>
  <c r="T76" i="21"/>
  <c r="AG76" i="21" s="1"/>
  <c r="T68" i="21"/>
  <c r="AG68" i="21" s="1"/>
  <c r="T60" i="21"/>
  <c r="AG60" i="21" s="1"/>
  <c r="T48" i="21"/>
  <c r="AG48" i="21" s="1"/>
  <c r="T40" i="21"/>
  <c r="AG40" i="21" s="1"/>
  <c r="T32" i="21"/>
  <c r="AG32" i="21" s="1"/>
  <c r="T24" i="21"/>
  <c r="AG24" i="21" s="1"/>
  <c r="T98" i="21"/>
  <c r="AG98" i="21" s="1"/>
  <c r="T55" i="21"/>
  <c r="AG55" i="21" s="1"/>
  <c r="T54" i="21"/>
  <c r="AG54" i="21" s="1"/>
  <c r="T47" i="21"/>
  <c r="AG47" i="21" s="1"/>
  <c r="T39" i="21"/>
  <c r="AG39" i="21" s="1"/>
  <c r="T31" i="21"/>
  <c r="AG31" i="21" s="1"/>
  <c r="T90" i="21"/>
  <c r="AG90" i="21" s="1"/>
  <c r="T23" i="21"/>
  <c r="AG23" i="21" s="1"/>
  <c r="U265" i="21"/>
  <c r="AH265" i="21" s="1"/>
  <c r="U257" i="21"/>
  <c r="AH257" i="21" s="1"/>
  <c r="U249" i="21"/>
  <c r="AH249" i="21" s="1"/>
  <c r="U241" i="21"/>
  <c r="AH241" i="21" s="1"/>
  <c r="U233" i="21"/>
  <c r="AH233" i="21" s="1"/>
  <c r="U225" i="21"/>
  <c r="AH225" i="21" s="1"/>
  <c r="U217" i="21"/>
  <c r="AH217" i="21" s="1"/>
  <c r="U209" i="21"/>
  <c r="AH209" i="21" s="1"/>
  <c r="U201" i="21"/>
  <c r="AH201" i="21" s="1"/>
  <c r="U193" i="21"/>
  <c r="AH193" i="21" s="1"/>
  <c r="U185" i="21"/>
  <c r="AH185" i="21" s="1"/>
  <c r="U264" i="21"/>
  <c r="AH264" i="21" s="1"/>
  <c r="U256" i="21"/>
  <c r="AH256" i="21" s="1"/>
  <c r="U248" i="21"/>
  <c r="AH248" i="21" s="1"/>
  <c r="U240" i="21"/>
  <c r="AH240" i="21" s="1"/>
  <c r="U232" i="21"/>
  <c r="AH232" i="21" s="1"/>
  <c r="U263" i="21"/>
  <c r="AH263" i="21" s="1"/>
  <c r="U255" i="21"/>
  <c r="AH255" i="21" s="1"/>
  <c r="U247" i="21"/>
  <c r="AH247" i="21" s="1"/>
  <c r="U239" i="21"/>
  <c r="AH239" i="21" s="1"/>
  <c r="U231" i="21"/>
  <c r="AH231" i="21" s="1"/>
  <c r="U223" i="21"/>
  <c r="AH223" i="21" s="1"/>
  <c r="U215" i="21"/>
  <c r="AH215" i="21" s="1"/>
  <c r="U207" i="21"/>
  <c r="AH207" i="21" s="1"/>
  <c r="U199" i="21"/>
  <c r="AH199" i="21" s="1"/>
  <c r="U191" i="21"/>
  <c r="AH191" i="21" s="1"/>
  <c r="U183" i="21"/>
  <c r="AH183" i="21" s="1"/>
  <c r="U262" i="21"/>
  <c r="AH262" i="21" s="1"/>
  <c r="U254" i="21"/>
  <c r="AH254" i="21" s="1"/>
  <c r="U246" i="21"/>
  <c r="AH246" i="21" s="1"/>
  <c r="U238" i="21"/>
  <c r="AH238" i="21" s="1"/>
  <c r="U230" i="21"/>
  <c r="AH230" i="21" s="1"/>
  <c r="U222" i="21"/>
  <c r="AH222" i="21" s="1"/>
  <c r="U214" i="21"/>
  <c r="AH214" i="21" s="1"/>
  <c r="U206" i="21"/>
  <c r="AH206" i="21" s="1"/>
  <c r="U198" i="21"/>
  <c r="AH198" i="21" s="1"/>
  <c r="U190" i="21"/>
  <c r="AH190" i="21" s="1"/>
  <c r="U261" i="21"/>
  <c r="AH261" i="21" s="1"/>
  <c r="U253" i="21"/>
  <c r="AH253" i="21" s="1"/>
  <c r="U245" i="21"/>
  <c r="AH245" i="21" s="1"/>
  <c r="U237" i="21"/>
  <c r="AH237" i="21" s="1"/>
  <c r="U229" i="21"/>
  <c r="AH229" i="21" s="1"/>
  <c r="U221" i="21"/>
  <c r="AH221" i="21" s="1"/>
  <c r="U213" i="21"/>
  <c r="AH213" i="21" s="1"/>
  <c r="U205" i="21"/>
  <c r="AH205" i="21" s="1"/>
  <c r="U197" i="21"/>
  <c r="AH197" i="21" s="1"/>
  <c r="U189" i="21"/>
  <c r="AH189" i="21" s="1"/>
  <c r="U267" i="21"/>
  <c r="AH267" i="21" s="1"/>
  <c r="U259" i="21"/>
  <c r="AH259" i="21" s="1"/>
  <c r="U251" i="21"/>
  <c r="AH251" i="21" s="1"/>
  <c r="U243" i="21"/>
  <c r="AH243" i="21" s="1"/>
  <c r="U235" i="21"/>
  <c r="AH235" i="21" s="1"/>
  <c r="U227" i="21"/>
  <c r="AH227" i="21" s="1"/>
  <c r="U219" i="21"/>
  <c r="AH219" i="21" s="1"/>
  <c r="U211" i="21"/>
  <c r="AH211" i="21" s="1"/>
  <c r="U203" i="21"/>
  <c r="AH203" i="21" s="1"/>
  <c r="U195" i="21"/>
  <c r="AH195" i="21" s="1"/>
  <c r="U187" i="21"/>
  <c r="AH187" i="21" s="1"/>
  <c r="U266" i="21"/>
  <c r="AH266" i="21" s="1"/>
  <c r="U258" i="21"/>
  <c r="AH258" i="21" s="1"/>
  <c r="U250" i="21"/>
  <c r="AH250" i="21" s="1"/>
  <c r="U242" i="21"/>
  <c r="AH242" i="21" s="1"/>
  <c r="U234" i="21"/>
  <c r="AH234" i="21" s="1"/>
  <c r="U226" i="21"/>
  <c r="AH226" i="21" s="1"/>
  <c r="U218" i="21"/>
  <c r="AH218" i="21" s="1"/>
  <c r="U210" i="21"/>
  <c r="AH210" i="21" s="1"/>
  <c r="U202" i="21"/>
  <c r="AH202" i="21" s="1"/>
  <c r="U194" i="21"/>
  <c r="AH194" i="21" s="1"/>
  <c r="U186" i="21"/>
  <c r="AH186" i="21" s="1"/>
  <c r="U179" i="21"/>
  <c r="AH179" i="21" s="1"/>
  <c r="U171" i="21"/>
  <c r="AH171" i="21" s="1"/>
  <c r="U163" i="21"/>
  <c r="AH163" i="21" s="1"/>
  <c r="U155" i="21"/>
  <c r="AH155" i="21" s="1"/>
  <c r="U147" i="21"/>
  <c r="AH147" i="21" s="1"/>
  <c r="U139" i="21"/>
  <c r="AH139" i="21" s="1"/>
  <c r="U184" i="21"/>
  <c r="AH184" i="21" s="1"/>
  <c r="U178" i="21"/>
  <c r="AH178" i="21" s="1"/>
  <c r="U170" i="21"/>
  <c r="AH170" i="21" s="1"/>
  <c r="U162" i="21"/>
  <c r="AH162" i="21" s="1"/>
  <c r="U154" i="21"/>
  <c r="AH154" i="21" s="1"/>
  <c r="U146" i="21"/>
  <c r="AH146" i="21" s="1"/>
  <c r="U260" i="21"/>
  <c r="AH260" i="21" s="1"/>
  <c r="U252" i="21"/>
  <c r="AH252" i="21" s="1"/>
  <c r="U244" i="21"/>
  <c r="AH244" i="21" s="1"/>
  <c r="U236" i="21"/>
  <c r="AH236" i="21" s="1"/>
  <c r="U177" i="21"/>
  <c r="AH177" i="21" s="1"/>
  <c r="U169" i="21"/>
  <c r="AH169" i="21" s="1"/>
  <c r="U161" i="21"/>
  <c r="AH161" i="21" s="1"/>
  <c r="U153" i="21"/>
  <c r="AH153" i="21" s="1"/>
  <c r="U145" i="21"/>
  <c r="AH145" i="21" s="1"/>
  <c r="U228" i="21"/>
  <c r="AH228" i="21" s="1"/>
  <c r="U220" i="21"/>
  <c r="AH220" i="21" s="1"/>
  <c r="U212" i="21"/>
  <c r="AH212" i="21" s="1"/>
  <c r="U204" i="21"/>
  <c r="AH204" i="21" s="1"/>
  <c r="U196" i="21"/>
  <c r="AH196" i="21" s="1"/>
  <c r="U188" i="21"/>
  <c r="AH188" i="21" s="1"/>
  <c r="U176" i="21"/>
  <c r="AH176" i="21" s="1"/>
  <c r="U168" i="21"/>
  <c r="AH168" i="21" s="1"/>
  <c r="U160" i="21"/>
  <c r="AH160" i="21" s="1"/>
  <c r="U152" i="21"/>
  <c r="AH152" i="21" s="1"/>
  <c r="U144" i="21"/>
  <c r="AH144" i="21" s="1"/>
  <c r="U136" i="21"/>
  <c r="AH136" i="21" s="1"/>
  <c r="U128" i="21"/>
  <c r="AH128" i="21" s="1"/>
  <c r="U120" i="21"/>
  <c r="AH120" i="21" s="1"/>
  <c r="U112" i="21"/>
  <c r="AH112" i="21" s="1"/>
  <c r="U175" i="21"/>
  <c r="AH175" i="21" s="1"/>
  <c r="U167" i="21"/>
  <c r="AH167" i="21" s="1"/>
  <c r="U159" i="21"/>
  <c r="AH159" i="21" s="1"/>
  <c r="U151" i="21"/>
  <c r="AH151" i="21" s="1"/>
  <c r="U143" i="21"/>
  <c r="AH143" i="21" s="1"/>
  <c r="U135" i="21"/>
  <c r="AH135" i="21" s="1"/>
  <c r="U182" i="21"/>
  <c r="AH182" i="21" s="1"/>
  <c r="U174" i="21"/>
  <c r="AH174" i="21" s="1"/>
  <c r="U166" i="21"/>
  <c r="AH166" i="21" s="1"/>
  <c r="U158" i="21"/>
  <c r="AH158" i="21" s="1"/>
  <c r="U150" i="21"/>
  <c r="AH150" i="21" s="1"/>
  <c r="U142" i="21"/>
  <c r="AH142" i="21" s="1"/>
  <c r="U134" i="21"/>
  <c r="AH134" i="21" s="1"/>
  <c r="U126" i="21"/>
  <c r="AH126" i="21" s="1"/>
  <c r="U118" i="21"/>
  <c r="AH118" i="21" s="1"/>
  <c r="U181" i="21"/>
  <c r="AH181" i="21" s="1"/>
  <c r="U173" i="21"/>
  <c r="AH173" i="21" s="1"/>
  <c r="U165" i="21"/>
  <c r="AH165" i="21" s="1"/>
  <c r="U157" i="21"/>
  <c r="AH157" i="21" s="1"/>
  <c r="U149" i="21"/>
  <c r="AH149" i="21" s="1"/>
  <c r="U141" i="21"/>
  <c r="AH141" i="21" s="1"/>
  <c r="U133" i="21"/>
  <c r="AH133" i="21" s="1"/>
  <c r="U125" i="21"/>
  <c r="AH125" i="21" s="1"/>
  <c r="U117" i="21"/>
  <c r="AH117" i="21" s="1"/>
  <c r="U208" i="21"/>
  <c r="AH208" i="21" s="1"/>
  <c r="U129" i="21"/>
  <c r="AH129" i="21" s="1"/>
  <c r="U121" i="21"/>
  <c r="AH121" i="21" s="1"/>
  <c r="U113" i="21"/>
  <c r="AH113" i="21" s="1"/>
  <c r="U106" i="21"/>
  <c r="AH106" i="21" s="1"/>
  <c r="U98" i="21"/>
  <c r="AH98" i="21" s="1"/>
  <c r="U90" i="21"/>
  <c r="AH90" i="21" s="1"/>
  <c r="U137" i="21"/>
  <c r="AH137" i="21" s="1"/>
  <c r="U200" i="21"/>
  <c r="AH200" i="21" s="1"/>
  <c r="U130" i="21"/>
  <c r="AH130" i="21" s="1"/>
  <c r="U122" i="21"/>
  <c r="AH122" i="21" s="1"/>
  <c r="U114" i="21"/>
  <c r="AH114" i="21" s="1"/>
  <c r="U104" i="21"/>
  <c r="AH104" i="21" s="1"/>
  <c r="U131" i="21"/>
  <c r="AH131" i="21" s="1"/>
  <c r="U123" i="21"/>
  <c r="AH123" i="21" s="1"/>
  <c r="U115" i="21"/>
  <c r="AH115" i="21" s="1"/>
  <c r="U103" i="21"/>
  <c r="AH103" i="21" s="1"/>
  <c r="U95" i="21"/>
  <c r="AH95" i="21" s="1"/>
  <c r="U87" i="21"/>
  <c r="AH87" i="21" s="1"/>
  <c r="U79" i="21"/>
  <c r="AH79" i="21" s="1"/>
  <c r="U71" i="21"/>
  <c r="AH71" i="21" s="1"/>
  <c r="U63" i="21"/>
  <c r="AH63" i="21" s="1"/>
  <c r="U55" i="21"/>
  <c r="AH55" i="21" s="1"/>
  <c r="U224" i="21"/>
  <c r="AH224" i="21" s="1"/>
  <c r="U192" i="21"/>
  <c r="AH192" i="21" s="1"/>
  <c r="U140" i="21"/>
  <c r="AH140" i="21" s="1"/>
  <c r="U138" i="21"/>
  <c r="AH138" i="21" s="1"/>
  <c r="U110" i="21"/>
  <c r="AH110" i="21" s="1"/>
  <c r="U102" i="21"/>
  <c r="AH102" i="21" s="1"/>
  <c r="U94" i="21"/>
  <c r="AH94" i="21" s="1"/>
  <c r="U180" i="21"/>
  <c r="AH180" i="21" s="1"/>
  <c r="U172" i="21"/>
  <c r="AH172" i="21" s="1"/>
  <c r="U164" i="21"/>
  <c r="AH164" i="21" s="1"/>
  <c r="U156" i="21"/>
  <c r="AH156" i="21" s="1"/>
  <c r="U148" i="21"/>
  <c r="AH148" i="21" s="1"/>
  <c r="U132" i="21"/>
  <c r="AH132" i="21" s="1"/>
  <c r="U127" i="21"/>
  <c r="AH127" i="21" s="1"/>
  <c r="U124" i="21"/>
  <c r="AH124" i="21" s="1"/>
  <c r="U119" i="21"/>
  <c r="AH119" i="21" s="1"/>
  <c r="U116" i="21"/>
  <c r="AH116" i="21" s="1"/>
  <c r="U111" i="21"/>
  <c r="AH111" i="21" s="1"/>
  <c r="U109" i="21"/>
  <c r="AH109" i="21" s="1"/>
  <c r="U101" i="21"/>
  <c r="AH101" i="21" s="1"/>
  <c r="U93" i="21"/>
  <c r="AH93" i="21" s="1"/>
  <c r="U85" i="21"/>
  <c r="AH85" i="21" s="1"/>
  <c r="U77" i="21"/>
  <c r="AH77" i="21" s="1"/>
  <c r="U69" i="21"/>
  <c r="AH69" i="21" s="1"/>
  <c r="U61" i="21"/>
  <c r="AH61" i="21" s="1"/>
  <c r="U216" i="21"/>
  <c r="AH216" i="21" s="1"/>
  <c r="U108" i="21"/>
  <c r="AH108" i="21" s="1"/>
  <c r="U100" i="21"/>
  <c r="AH100" i="21" s="1"/>
  <c r="U92" i="21"/>
  <c r="AH92" i="21" s="1"/>
  <c r="U84" i="21"/>
  <c r="AH84" i="21" s="1"/>
  <c r="U76" i="21"/>
  <c r="AH76" i="21" s="1"/>
  <c r="U68" i="21"/>
  <c r="AH68" i="21" s="1"/>
  <c r="U60" i="21"/>
  <c r="AH60" i="21" s="1"/>
  <c r="U52" i="21"/>
  <c r="AH52" i="21" s="1"/>
  <c r="U96" i="21"/>
  <c r="AH96" i="21" s="1"/>
  <c r="U88" i="21"/>
  <c r="AH88" i="21" s="1"/>
  <c r="U81" i="21"/>
  <c r="AH81" i="21" s="1"/>
  <c r="U73" i="21"/>
  <c r="AH73" i="21" s="1"/>
  <c r="U65" i="21"/>
  <c r="AH65" i="21" s="1"/>
  <c r="U56" i="21"/>
  <c r="AH56" i="21" s="1"/>
  <c r="U45" i="21"/>
  <c r="AH45" i="21" s="1"/>
  <c r="U37" i="21"/>
  <c r="AH37" i="21" s="1"/>
  <c r="U29" i="21"/>
  <c r="AH29" i="21" s="1"/>
  <c r="U21" i="21"/>
  <c r="AH21" i="21" s="1"/>
  <c r="U105" i="21"/>
  <c r="AH105" i="21" s="1"/>
  <c r="U82" i="21"/>
  <c r="AH82" i="21" s="1"/>
  <c r="U74" i="21"/>
  <c r="AH74" i="21" s="1"/>
  <c r="U66" i="21"/>
  <c r="AH66" i="21" s="1"/>
  <c r="U58" i="21"/>
  <c r="AH58" i="21" s="1"/>
  <c r="U57" i="21"/>
  <c r="AH57" i="21" s="1"/>
  <c r="U44" i="21"/>
  <c r="AH44" i="21" s="1"/>
  <c r="U36" i="21"/>
  <c r="AH36" i="21" s="1"/>
  <c r="U28" i="21"/>
  <c r="AH28" i="21" s="1"/>
  <c r="U51" i="21"/>
  <c r="AH51" i="21" s="1"/>
  <c r="U43" i="21"/>
  <c r="AH43" i="21" s="1"/>
  <c r="U35" i="21"/>
  <c r="AH35" i="21" s="1"/>
  <c r="U27" i="21"/>
  <c r="AH27" i="21" s="1"/>
  <c r="U107" i="21"/>
  <c r="AH107" i="21" s="1"/>
  <c r="U99" i="21"/>
  <c r="AH99" i="21" s="1"/>
  <c r="U97" i="21"/>
  <c r="AH97" i="21" s="1"/>
  <c r="U91" i="21"/>
  <c r="AH91" i="21" s="1"/>
  <c r="U89" i="21"/>
  <c r="AH89" i="21" s="1"/>
  <c r="U86" i="21"/>
  <c r="AH86" i="21" s="1"/>
  <c r="U83" i="21"/>
  <c r="AH83" i="21" s="1"/>
  <c r="U78" i="21"/>
  <c r="AH78" i="21" s="1"/>
  <c r="U75" i="21"/>
  <c r="AH75" i="21" s="1"/>
  <c r="U70" i="21"/>
  <c r="AH70" i="21" s="1"/>
  <c r="U67" i="21"/>
  <c r="AH67" i="21" s="1"/>
  <c r="U62" i="21"/>
  <c r="AH62" i="21" s="1"/>
  <c r="U59" i="21"/>
  <c r="AH59" i="21" s="1"/>
  <c r="U50" i="21"/>
  <c r="AH50" i="21" s="1"/>
  <c r="U42" i="21"/>
  <c r="AH42" i="21" s="1"/>
  <c r="U34" i="21"/>
  <c r="AH34" i="21" s="1"/>
  <c r="U26" i="21"/>
  <c r="AH26" i="21" s="1"/>
  <c r="U49" i="21"/>
  <c r="AH49" i="21" s="1"/>
  <c r="U41" i="21"/>
  <c r="AH41" i="21" s="1"/>
  <c r="U33" i="21"/>
  <c r="AH33" i="21" s="1"/>
  <c r="U25" i="21"/>
  <c r="AH25" i="21" s="1"/>
  <c r="U53" i="21"/>
  <c r="AH53" i="21" s="1"/>
  <c r="U48" i="21"/>
  <c r="AH48" i="21" s="1"/>
  <c r="U40" i="21"/>
  <c r="AH40" i="21" s="1"/>
  <c r="U32" i="21"/>
  <c r="AH32" i="21" s="1"/>
  <c r="U24" i="21"/>
  <c r="AH24" i="21" s="1"/>
  <c r="U80" i="21"/>
  <c r="AH80" i="21" s="1"/>
  <c r="U72" i="21"/>
  <c r="AH72" i="21" s="1"/>
  <c r="U64" i="21"/>
  <c r="AH64" i="21" s="1"/>
  <c r="U54" i="21"/>
  <c r="AH54" i="21" s="1"/>
  <c r="U47" i="21"/>
  <c r="AH47" i="21" s="1"/>
  <c r="U39" i="21"/>
  <c r="AH39" i="21" s="1"/>
  <c r="U31" i="21"/>
  <c r="AH31" i="21" s="1"/>
  <c r="U23" i="21"/>
  <c r="AH23" i="21" s="1"/>
  <c r="U46" i="21"/>
  <c r="AH46" i="21" s="1"/>
  <c r="U38" i="21"/>
  <c r="AH38" i="21" s="1"/>
  <c r="U30" i="21"/>
  <c r="AH30" i="21" s="1"/>
  <c r="U22" i="21"/>
  <c r="AH22" i="21" s="1"/>
  <c r="O68" i="20"/>
  <c r="B20" i="21"/>
  <c r="Q19" i="21"/>
  <c r="AA68" i="20" s="1"/>
  <c r="B19" i="19"/>
  <c r="F74" i="14"/>
  <c r="F74" i="11"/>
  <c r="C18" i="19"/>
  <c r="G18" i="19"/>
  <c r="R85" i="1"/>
  <c r="I5" i="15"/>
  <c r="O78" i="15" s="1"/>
  <c r="I5" i="16"/>
  <c r="O77" i="16" s="1"/>
  <c r="O78" i="1"/>
  <c r="C18" i="4"/>
  <c r="E18" i="4" s="1"/>
  <c r="I18" i="4" s="1"/>
  <c r="F74" i="15"/>
  <c r="G73" i="1"/>
  <c r="K73" i="1" s="1"/>
  <c r="G73" i="15"/>
  <c r="I6" i="16"/>
  <c r="O78" i="16" s="1"/>
  <c r="Z85" i="18"/>
  <c r="Z86" i="18" s="1"/>
  <c r="AA84" i="18"/>
  <c r="J72" i="18" s="1"/>
  <c r="AB72" i="18"/>
  <c r="AD84" i="18"/>
  <c r="AB75" i="17"/>
  <c r="AC75" i="17" s="1"/>
  <c r="AB72" i="17"/>
  <c r="AE84" i="17" s="1"/>
  <c r="AD86" i="17"/>
  <c r="AA86" i="17"/>
  <c r="AD85" i="17"/>
  <c r="AA85" i="17"/>
  <c r="Z87" i="17"/>
  <c r="AD84" i="17"/>
  <c r="O77" i="1"/>
  <c r="I7" i="16"/>
  <c r="O79" i="16" s="1"/>
  <c r="I4" i="15"/>
  <c r="O77" i="15" s="1"/>
  <c r="O84" i="16"/>
  <c r="J72" i="16" s="1"/>
  <c r="N86" i="16"/>
  <c r="R86" i="16" s="1"/>
  <c r="O85" i="16"/>
  <c r="R85" i="16"/>
  <c r="B82" i="16"/>
  <c r="B83" i="16" s="1"/>
  <c r="I19" i="16" s="1"/>
  <c r="I20" i="16" s="1"/>
  <c r="B83" i="15"/>
  <c r="B84" i="15" s="1"/>
  <c r="I19" i="15" s="1"/>
  <c r="I20" i="15" s="1"/>
  <c r="N87" i="15"/>
  <c r="O86" i="15"/>
  <c r="R86" i="15"/>
  <c r="O85" i="15"/>
  <c r="K73" i="14"/>
  <c r="K73" i="13"/>
  <c r="N87" i="14"/>
  <c r="O86" i="14"/>
  <c r="R86" i="14"/>
  <c r="R85" i="13"/>
  <c r="N87" i="13"/>
  <c r="O86" i="13"/>
  <c r="R86" i="13"/>
  <c r="K73" i="11"/>
  <c r="B83" i="11"/>
  <c r="B84" i="11" s="1"/>
  <c r="N87" i="11"/>
  <c r="O86" i="11"/>
  <c r="B83" i="10"/>
  <c r="B84" i="10" s="1"/>
  <c r="R86" i="1"/>
  <c r="E17" i="4"/>
  <c r="O86" i="1"/>
  <c r="I74" i="1" s="1"/>
  <c r="B19" i="4"/>
  <c r="G18" i="4"/>
  <c r="N87" i="1"/>
  <c r="AP70" i="20" l="1"/>
  <c r="AW70" i="20"/>
  <c r="AV70" i="20"/>
  <c r="AS70" i="20"/>
  <c r="AT70" i="20"/>
  <c r="AU70" i="20"/>
  <c r="AR70" i="20"/>
  <c r="AQ70" i="20"/>
  <c r="AO70" i="20"/>
  <c r="G72" i="18"/>
  <c r="G72" i="17"/>
  <c r="G72" i="16"/>
  <c r="I73" i="15"/>
  <c r="I72" i="18" s="1"/>
  <c r="M72" i="18" s="1"/>
  <c r="U86" i="15"/>
  <c r="AE100" i="20"/>
  <c r="AR100" i="20"/>
  <c r="AE120" i="20"/>
  <c r="AR120" i="20"/>
  <c r="AE253" i="20"/>
  <c r="AR253" i="20"/>
  <c r="AE310" i="20"/>
  <c r="AR310" i="20"/>
  <c r="AD177" i="20"/>
  <c r="AQ177" i="20"/>
  <c r="AD173" i="20"/>
  <c r="AQ173" i="20"/>
  <c r="AD224" i="20"/>
  <c r="AQ224" i="20"/>
  <c r="AD300" i="20"/>
  <c r="AQ300" i="20"/>
  <c r="AD306" i="20"/>
  <c r="AQ306" i="20"/>
  <c r="AF98" i="20"/>
  <c r="AS98" i="20"/>
  <c r="AF152" i="20"/>
  <c r="AS152" i="20"/>
  <c r="AF216" i="20"/>
  <c r="AS216" i="20"/>
  <c r="AF309" i="20"/>
  <c r="AS309" i="20"/>
  <c r="AB284" i="20"/>
  <c r="AO284" i="20"/>
  <c r="AB209" i="20"/>
  <c r="AO209" i="20"/>
  <c r="AB245" i="20"/>
  <c r="AO245" i="20"/>
  <c r="AB271" i="20"/>
  <c r="AO271" i="20"/>
  <c r="AB298" i="20"/>
  <c r="AO298" i="20"/>
  <c r="AG129" i="20"/>
  <c r="AT129" i="20"/>
  <c r="AG157" i="20"/>
  <c r="AT157" i="20"/>
  <c r="AG214" i="20"/>
  <c r="AT214" i="20"/>
  <c r="AG298" i="20"/>
  <c r="AT298" i="20"/>
  <c r="AG304" i="20"/>
  <c r="AT304" i="20"/>
  <c r="AH135" i="20"/>
  <c r="AU135" i="20"/>
  <c r="AH167" i="20"/>
  <c r="AU167" i="20"/>
  <c r="AH282" i="20"/>
  <c r="AU282" i="20"/>
  <c r="AH301" i="20"/>
  <c r="AU301" i="20"/>
  <c r="AI88" i="20"/>
  <c r="AV88" i="20"/>
  <c r="AI140" i="20"/>
  <c r="AV140" i="20"/>
  <c r="AI219" i="20"/>
  <c r="AV219" i="20"/>
  <c r="AI256" i="20"/>
  <c r="AV256" i="20"/>
  <c r="AC133" i="20"/>
  <c r="AP133" i="20"/>
  <c r="AC134" i="20"/>
  <c r="AP134" i="20"/>
  <c r="AC160" i="20"/>
  <c r="AP160" i="20"/>
  <c r="AC259" i="20"/>
  <c r="AP259" i="20"/>
  <c r="AC289" i="20"/>
  <c r="AP289" i="20"/>
  <c r="AJ127" i="20"/>
  <c r="AW127" i="20"/>
  <c r="AJ175" i="20"/>
  <c r="AW175" i="20"/>
  <c r="AJ169" i="20"/>
  <c r="AW169" i="20"/>
  <c r="AJ198" i="20"/>
  <c r="AW198" i="20"/>
  <c r="AJ294" i="20"/>
  <c r="AW294" i="20"/>
  <c r="AE80" i="20"/>
  <c r="AR80" i="20"/>
  <c r="AE156" i="20"/>
  <c r="AR156" i="20"/>
  <c r="AE96" i="20"/>
  <c r="AR96" i="20"/>
  <c r="AE91" i="20"/>
  <c r="AR91" i="20"/>
  <c r="AE132" i="20"/>
  <c r="AR132" i="20"/>
  <c r="AE84" i="20"/>
  <c r="AR84" i="20"/>
  <c r="AE115" i="20"/>
  <c r="AR115" i="20"/>
  <c r="AE105" i="20"/>
  <c r="AR105" i="20"/>
  <c r="AE117" i="20"/>
  <c r="AR117" i="20"/>
  <c r="AE118" i="20"/>
  <c r="AR118" i="20"/>
  <c r="AE168" i="20"/>
  <c r="AR168" i="20"/>
  <c r="AE229" i="20"/>
  <c r="AR229" i="20"/>
  <c r="AE104" i="20"/>
  <c r="AR104" i="20"/>
  <c r="AE172" i="20"/>
  <c r="AR172" i="20"/>
  <c r="AE139" i="20"/>
  <c r="AR139" i="20"/>
  <c r="AE174" i="20"/>
  <c r="AR174" i="20"/>
  <c r="AE167" i="20"/>
  <c r="AR167" i="20"/>
  <c r="AE231" i="20"/>
  <c r="AR231" i="20"/>
  <c r="AE169" i="20"/>
  <c r="AR169" i="20"/>
  <c r="AE237" i="20"/>
  <c r="AR237" i="20"/>
  <c r="AE210" i="20"/>
  <c r="AR210" i="20"/>
  <c r="AE203" i="20"/>
  <c r="AR203" i="20"/>
  <c r="AE212" i="20"/>
  <c r="AR212" i="20"/>
  <c r="AE275" i="20"/>
  <c r="AR275" i="20"/>
  <c r="AE252" i="20"/>
  <c r="AR252" i="20"/>
  <c r="AE316" i="20"/>
  <c r="AR316" i="20"/>
  <c r="AE108" i="20"/>
  <c r="AR108" i="20"/>
  <c r="AE176" i="20"/>
  <c r="AR176" i="20"/>
  <c r="AE192" i="20"/>
  <c r="AR192" i="20"/>
  <c r="AE268" i="20"/>
  <c r="AR268" i="20"/>
  <c r="AD80" i="20"/>
  <c r="AQ80" i="20"/>
  <c r="AD157" i="20"/>
  <c r="AQ157" i="20"/>
  <c r="AD175" i="20"/>
  <c r="AQ175" i="20"/>
  <c r="AD254" i="20"/>
  <c r="AQ254" i="20"/>
  <c r="AD240" i="20"/>
  <c r="AQ240" i="20"/>
  <c r="AF71" i="20"/>
  <c r="AS71" i="20"/>
  <c r="AF134" i="20"/>
  <c r="AS134" i="20"/>
  <c r="AF244" i="20"/>
  <c r="AS244" i="20"/>
  <c r="AF234" i="20"/>
  <c r="AS234" i="20"/>
  <c r="AF304" i="20"/>
  <c r="AS304" i="20"/>
  <c r="AB162" i="20"/>
  <c r="AO162" i="20"/>
  <c r="AB258" i="20"/>
  <c r="AO258" i="20"/>
  <c r="AB143" i="20"/>
  <c r="AO143" i="20"/>
  <c r="AB280" i="20"/>
  <c r="AO280" i="20"/>
  <c r="AG125" i="20"/>
  <c r="AT125" i="20"/>
  <c r="AG140" i="20"/>
  <c r="AT140" i="20"/>
  <c r="AG213" i="20"/>
  <c r="AT213" i="20"/>
  <c r="AG257" i="20"/>
  <c r="AT257" i="20"/>
  <c r="AG294" i="20"/>
  <c r="AT294" i="20"/>
  <c r="AH97" i="20"/>
  <c r="AU97" i="20"/>
  <c r="AH181" i="20"/>
  <c r="AU181" i="20"/>
  <c r="AH219" i="20"/>
  <c r="AU219" i="20"/>
  <c r="AH272" i="20"/>
  <c r="AU272" i="20"/>
  <c r="AH247" i="20"/>
  <c r="AU247" i="20"/>
  <c r="AI97" i="20"/>
  <c r="AV97" i="20"/>
  <c r="AI172" i="20"/>
  <c r="AV172" i="20"/>
  <c r="AI253" i="20"/>
  <c r="AV253" i="20"/>
  <c r="AI267" i="20"/>
  <c r="AV267" i="20"/>
  <c r="AC116" i="20"/>
  <c r="AP116" i="20"/>
  <c r="AC172" i="20"/>
  <c r="AP172" i="20"/>
  <c r="AC247" i="20"/>
  <c r="AP247" i="20"/>
  <c r="AC285" i="20"/>
  <c r="AP285" i="20"/>
  <c r="AC268" i="20"/>
  <c r="AP268" i="20"/>
  <c r="AJ88" i="20"/>
  <c r="AW88" i="20"/>
  <c r="AJ157" i="20"/>
  <c r="AW157" i="20"/>
  <c r="AJ220" i="20"/>
  <c r="AW220" i="20"/>
  <c r="AJ313" i="20"/>
  <c r="AW313" i="20"/>
  <c r="AE124" i="20"/>
  <c r="AR124" i="20"/>
  <c r="AE97" i="20"/>
  <c r="AR97" i="20"/>
  <c r="AE71" i="20"/>
  <c r="AR71" i="20"/>
  <c r="AE103" i="20"/>
  <c r="AR103" i="20"/>
  <c r="AE102" i="20"/>
  <c r="AR102" i="20"/>
  <c r="AE99" i="20"/>
  <c r="AR99" i="20"/>
  <c r="AE135" i="20"/>
  <c r="AR135" i="20"/>
  <c r="AE92" i="20"/>
  <c r="AR92" i="20"/>
  <c r="AE123" i="20"/>
  <c r="AR123" i="20"/>
  <c r="AE114" i="20"/>
  <c r="AR114" i="20"/>
  <c r="AE125" i="20"/>
  <c r="AR125" i="20"/>
  <c r="AE126" i="20"/>
  <c r="AR126" i="20"/>
  <c r="AE173" i="20"/>
  <c r="AR173" i="20"/>
  <c r="AE143" i="20"/>
  <c r="AR143" i="20"/>
  <c r="AE112" i="20"/>
  <c r="AR112" i="20"/>
  <c r="AE180" i="20"/>
  <c r="AR180" i="20"/>
  <c r="AE147" i="20"/>
  <c r="AR147" i="20"/>
  <c r="AE182" i="20"/>
  <c r="AR182" i="20"/>
  <c r="AE175" i="20"/>
  <c r="AR175" i="20"/>
  <c r="AE184" i="20"/>
  <c r="AR184" i="20"/>
  <c r="AE177" i="20"/>
  <c r="AR177" i="20"/>
  <c r="AE245" i="20"/>
  <c r="AR245" i="20"/>
  <c r="AE218" i="20"/>
  <c r="AR218" i="20"/>
  <c r="AE211" i="20"/>
  <c r="AR211" i="20"/>
  <c r="AJ269" i="20"/>
  <c r="AW269" i="20"/>
  <c r="AE79" i="20"/>
  <c r="AR79" i="20"/>
  <c r="AE122" i="20"/>
  <c r="AR122" i="20"/>
  <c r="AE155" i="20"/>
  <c r="AR155" i="20"/>
  <c r="AE219" i="20"/>
  <c r="AR219" i="20"/>
  <c r="AE272" i="20"/>
  <c r="AR272" i="20"/>
  <c r="AD77" i="20"/>
  <c r="AQ77" i="20"/>
  <c r="AD179" i="20"/>
  <c r="AQ179" i="20"/>
  <c r="AD211" i="20"/>
  <c r="AQ211" i="20"/>
  <c r="AF106" i="20"/>
  <c r="AS106" i="20"/>
  <c r="AF189" i="20"/>
  <c r="AS189" i="20"/>
  <c r="AF226" i="20"/>
  <c r="AS226" i="20"/>
  <c r="AF279" i="20"/>
  <c r="AS279" i="20"/>
  <c r="AB244" i="20"/>
  <c r="AO244" i="20"/>
  <c r="AB106" i="20"/>
  <c r="AO106" i="20"/>
  <c r="AB126" i="20"/>
  <c r="AO126" i="20"/>
  <c r="AB152" i="20"/>
  <c r="AO152" i="20"/>
  <c r="AB299" i="20"/>
  <c r="AO299" i="20"/>
  <c r="AG91" i="20"/>
  <c r="AT91" i="20"/>
  <c r="AG145" i="20"/>
  <c r="AT145" i="20"/>
  <c r="AG217" i="20"/>
  <c r="AT217" i="20"/>
  <c r="AG245" i="20"/>
  <c r="AT245" i="20"/>
  <c r="AH113" i="20"/>
  <c r="AU113" i="20"/>
  <c r="AH133" i="20"/>
  <c r="AU133" i="20"/>
  <c r="AH214" i="20"/>
  <c r="AU214" i="20"/>
  <c r="AH283" i="20"/>
  <c r="AU283" i="20"/>
  <c r="AI126" i="20"/>
  <c r="AV126" i="20"/>
  <c r="AI138" i="20"/>
  <c r="AV138" i="20"/>
  <c r="AI273" i="20"/>
  <c r="AV273" i="20"/>
  <c r="AI279" i="20"/>
  <c r="AV279" i="20"/>
  <c r="AI254" i="20"/>
  <c r="AV254" i="20"/>
  <c r="AC115" i="20"/>
  <c r="AP115" i="20"/>
  <c r="AC155" i="20"/>
  <c r="AP155" i="20"/>
  <c r="AC211" i="20"/>
  <c r="AP211" i="20"/>
  <c r="AC312" i="20"/>
  <c r="AP312" i="20"/>
  <c r="AJ192" i="20"/>
  <c r="AW192" i="20"/>
  <c r="AJ171" i="20"/>
  <c r="AW171" i="20"/>
  <c r="AJ162" i="20"/>
  <c r="AW162" i="20"/>
  <c r="AJ264" i="20"/>
  <c r="AW264" i="20"/>
  <c r="AJ290" i="20"/>
  <c r="AW290" i="20"/>
  <c r="AE87" i="20"/>
  <c r="AR87" i="20"/>
  <c r="AE121" i="20"/>
  <c r="AR121" i="20"/>
  <c r="AE82" i="20"/>
  <c r="AR82" i="20"/>
  <c r="AE111" i="20"/>
  <c r="AR111" i="20"/>
  <c r="AE140" i="20"/>
  <c r="AR140" i="20"/>
  <c r="AE77" i="20"/>
  <c r="AR77" i="20"/>
  <c r="AE154" i="20"/>
  <c r="AR154" i="20"/>
  <c r="AE130" i="20"/>
  <c r="AR130" i="20"/>
  <c r="AE141" i="20"/>
  <c r="AR141" i="20"/>
  <c r="AE142" i="20"/>
  <c r="AR142" i="20"/>
  <c r="AE181" i="20"/>
  <c r="AR181" i="20"/>
  <c r="AE159" i="20"/>
  <c r="AR159" i="20"/>
  <c r="AE128" i="20"/>
  <c r="AR128" i="20"/>
  <c r="AE163" i="20"/>
  <c r="AR163" i="20"/>
  <c r="AE162" i="20"/>
  <c r="AR162" i="20"/>
  <c r="AE198" i="20"/>
  <c r="AR198" i="20"/>
  <c r="AE191" i="20"/>
  <c r="AR191" i="20"/>
  <c r="AE200" i="20"/>
  <c r="AR200" i="20"/>
  <c r="AE193" i="20"/>
  <c r="AR193" i="20"/>
  <c r="AE261" i="20"/>
  <c r="AR261" i="20"/>
  <c r="AE285" i="20"/>
  <c r="AR285" i="20"/>
  <c r="AE227" i="20"/>
  <c r="AR227" i="20"/>
  <c r="AE235" i="20"/>
  <c r="AR235" i="20"/>
  <c r="AE299" i="20"/>
  <c r="AR299" i="20"/>
  <c r="AE276" i="20"/>
  <c r="AR276" i="20"/>
  <c r="AE254" i="20"/>
  <c r="AR254" i="20"/>
  <c r="AE239" i="20"/>
  <c r="AR239" i="20"/>
  <c r="AE138" i="20"/>
  <c r="AR138" i="20"/>
  <c r="AE151" i="20"/>
  <c r="AR151" i="20"/>
  <c r="AE185" i="20"/>
  <c r="AR185" i="20"/>
  <c r="AE246" i="20"/>
  <c r="AR246" i="20"/>
  <c r="AD89" i="20"/>
  <c r="AQ89" i="20"/>
  <c r="AD110" i="20"/>
  <c r="AQ110" i="20"/>
  <c r="AD160" i="20"/>
  <c r="AQ160" i="20"/>
  <c r="AD236" i="20"/>
  <c r="AQ236" i="20"/>
  <c r="AD281" i="20"/>
  <c r="AQ281" i="20"/>
  <c r="AF128" i="20"/>
  <c r="AS128" i="20"/>
  <c r="AF103" i="20"/>
  <c r="AS103" i="20"/>
  <c r="AF308" i="20"/>
  <c r="AS308" i="20"/>
  <c r="AF275" i="20"/>
  <c r="AS275" i="20"/>
  <c r="AB121" i="20"/>
  <c r="AO121" i="20"/>
  <c r="AB75" i="20"/>
  <c r="AO75" i="20"/>
  <c r="AB181" i="20"/>
  <c r="AO181" i="20"/>
  <c r="AB207" i="20"/>
  <c r="AO207" i="20"/>
  <c r="AB171" i="20"/>
  <c r="AO171" i="20"/>
  <c r="AG128" i="20"/>
  <c r="AT128" i="20"/>
  <c r="AG126" i="20"/>
  <c r="AT126" i="20"/>
  <c r="AG167" i="20"/>
  <c r="AT167" i="20"/>
  <c r="AG268" i="20"/>
  <c r="AT268" i="20"/>
  <c r="AH186" i="20"/>
  <c r="AU186" i="20"/>
  <c r="AH122" i="20"/>
  <c r="AU122" i="20"/>
  <c r="AH270" i="20"/>
  <c r="AU270" i="20"/>
  <c r="AH216" i="20"/>
  <c r="AU216" i="20"/>
  <c r="AH237" i="20"/>
  <c r="AU237" i="20"/>
  <c r="AI86" i="20"/>
  <c r="AV86" i="20"/>
  <c r="AI139" i="20"/>
  <c r="AV139" i="20"/>
  <c r="AI165" i="20"/>
  <c r="AV165" i="20"/>
  <c r="AI313" i="20"/>
  <c r="AV313" i="20"/>
  <c r="AC158" i="20"/>
  <c r="AP158" i="20"/>
  <c r="AC147" i="20"/>
  <c r="AP147" i="20"/>
  <c r="AC224" i="20"/>
  <c r="AP224" i="20"/>
  <c r="AC222" i="20"/>
  <c r="AP222" i="20"/>
  <c r="AC291" i="20"/>
  <c r="AP291" i="20"/>
  <c r="AJ109" i="20"/>
  <c r="AW109" i="20"/>
  <c r="AJ174" i="20"/>
  <c r="AW174" i="20"/>
  <c r="AJ195" i="20"/>
  <c r="AW195" i="20"/>
  <c r="AJ267" i="20"/>
  <c r="AW267" i="20"/>
  <c r="AE95" i="20"/>
  <c r="AR95" i="20"/>
  <c r="AE90" i="20"/>
  <c r="AR90" i="20"/>
  <c r="AE146" i="20"/>
  <c r="AR146" i="20"/>
  <c r="AE85" i="20"/>
  <c r="AR85" i="20"/>
  <c r="AE137" i="20"/>
  <c r="AR137" i="20"/>
  <c r="AE149" i="20"/>
  <c r="AR149" i="20"/>
  <c r="AE150" i="20"/>
  <c r="AR150" i="20"/>
  <c r="AE197" i="20"/>
  <c r="AR197" i="20"/>
  <c r="AE187" i="20"/>
  <c r="AR187" i="20"/>
  <c r="AE136" i="20"/>
  <c r="AR136" i="20"/>
  <c r="AE171" i="20"/>
  <c r="AR171" i="20"/>
  <c r="AE170" i="20"/>
  <c r="AR170" i="20"/>
  <c r="AE206" i="20"/>
  <c r="AR206" i="20"/>
  <c r="AE199" i="20"/>
  <c r="AR199" i="20"/>
  <c r="AE208" i="20"/>
  <c r="AR208" i="20"/>
  <c r="AE201" i="20"/>
  <c r="AR201" i="20"/>
  <c r="AE269" i="20"/>
  <c r="AR269" i="20"/>
  <c r="AE293" i="20"/>
  <c r="AR293" i="20"/>
  <c r="AE233" i="20"/>
  <c r="AR233" i="20"/>
  <c r="AE243" i="20"/>
  <c r="AR243" i="20"/>
  <c r="AE307" i="20"/>
  <c r="AR307" i="20"/>
  <c r="AE284" i="20"/>
  <c r="AR284" i="20"/>
  <c r="AE74" i="20"/>
  <c r="AR74" i="20"/>
  <c r="AE134" i="20"/>
  <c r="AR134" i="20"/>
  <c r="AE183" i="20"/>
  <c r="AR183" i="20"/>
  <c r="AE291" i="20"/>
  <c r="AR291" i="20"/>
  <c r="AE274" i="20"/>
  <c r="AR274" i="20"/>
  <c r="AD161" i="20"/>
  <c r="AQ161" i="20"/>
  <c r="AD190" i="20"/>
  <c r="AQ190" i="20"/>
  <c r="AD189" i="20"/>
  <c r="AQ189" i="20"/>
  <c r="AD304" i="20"/>
  <c r="AQ304" i="20"/>
  <c r="AF212" i="20"/>
  <c r="AS212" i="20"/>
  <c r="AF148" i="20"/>
  <c r="AS148" i="20"/>
  <c r="AF190" i="20"/>
  <c r="AS190" i="20"/>
  <c r="AF298" i="20"/>
  <c r="AS298" i="20"/>
  <c r="AF289" i="20"/>
  <c r="AS289" i="20"/>
  <c r="AB196" i="20"/>
  <c r="AO196" i="20"/>
  <c r="AB117" i="20"/>
  <c r="AO117" i="20"/>
  <c r="AB254" i="20"/>
  <c r="AO254" i="20"/>
  <c r="AB216" i="20"/>
  <c r="AO216" i="20"/>
  <c r="AG71" i="20"/>
  <c r="AT71" i="20"/>
  <c r="AG154" i="20"/>
  <c r="AT154" i="20"/>
  <c r="AG188" i="20"/>
  <c r="AT188" i="20"/>
  <c r="AG235" i="20"/>
  <c r="AT235" i="20"/>
  <c r="AG309" i="20"/>
  <c r="AT309" i="20"/>
  <c r="AH95" i="20"/>
  <c r="AU95" i="20"/>
  <c r="AH123" i="20"/>
  <c r="AU123" i="20"/>
  <c r="AH212" i="20"/>
  <c r="AU212" i="20"/>
  <c r="AH249" i="20"/>
  <c r="AU249" i="20"/>
  <c r="AH311" i="20"/>
  <c r="AU311" i="20"/>
  <c r="AI98" i="20"/>
  <c r="AV98" i="20"/>
  <c r="AI182" i="20"/>
  <c r="AV182" i="20"/>
  <c r="AI199" i="20"/>
  <c r="AV199" i="20"/>
  <c r="AI244" i="20"/>
  <c r="AV244" i="20"/>
  <c r="AC100" i="20"/>
  <c r="AP100" i="20"/>
  <c r="AC114" i="20"/>
  <c r="AP114" i="20"/>
  <c r="AC218" i="20"/>
  <c r="AP218" i="20"/>
  <c r="AC270" i="20"/>
  <c r="AP270" i="20"/>
  <c r="AJ119" i="20"/>
  <c r="AW119" i="20"/>
  <c r="AJ103" i="20"/>
  <c r="AW103" i="20"/>
  <c r="AJ139" i="20"/>
  <c r="AW139" i="20"/>
  <c r="AJ304" i="20"/>
  <c r="AW304" i="20"/>
  <c r="AJ292" i="20"/>
  <c r="AW292" i="20"/>
  <c r="AE129" i="20"/>
  <c r="AR129" i="20"/>
  <c r="AE116" i="20"/>
  <c r="AR116" i="20"/>
  <c r="AE72" i="20"/>
  <c r="AR72" i="20"/>
  <c r="AE73" i="20"/>
  <c r="AR73" i="20"/>
  <c r="AE98" i="20"/>
  <c r="AR98" i="20"/>
  <c r="AE119" i="20"/>
  <c r="AR119" i="20"/>
  <c r="AE148" i="20"/>
  <c r="AR148" i="20"/>
  <c r="AE93" i="20"/>
  <c r="AR93" i="20"/>
  <c r="AE78" i="20"/>
  <c r="AR78" i="20"/>
  <c r="AE145" i="20"/>
  <c r="AR145" i="20"/>
  <c r="AE157" i="20"/>
  <c r="AR157" i="20"/>
  <c r="AE158" i="20"/>
  <c r="AR158" i="20"/>
  <c r="AE205" i="20"/>
  <c r="AR205" i="20"/>
  <c r="AE189" i="20"/>
  <c r="AR189" i="20"/>
  <c r="AE144" i="20"/>
  <c r="AR144" i="20"/>
  <c r="AE179" i="20"/>
  <c r="AR179" i="20"/>
  <c r="AE178" i="20"/>
  <c r="AR178" i="20"/>
  <c r="AE214" i="20"/>
  <c r="AR214" i="20"/>
  <c r="AE207" i="20"/>
  <c r="AR207" i="20"/>
  <c r="AE216" i="20"/>
  <c r="AR216" i="20"/>
  <c r="AE209" i="20"/>
  <c r="AR209" i="20"/>
  <c r="AE277" i="20"/>
  <c r="AR277" i="20"/>
  <c r="AE301" i="20"/>
  <c r="AR301" i="20"/>
  <c r="AE131" i="20"/>
  <c r="AR131" i="20"/>
  <c r="AE153" i="20"/>
  <c r="AR153" i="20"/>
  <c r="AE226" i="20"/>
  <c r="AR226" i="20"/>
  <c r="AE295" i="20"/>
  <c r="AR295" i="20"/>
  <c r="AD75" i="20"/>
  <c r="AQ75" i="20"/>
  <c r="AD159" i="20"/>
  <c r="AQ159" i="20"/>
  <c r="AD186" i="20"/>
  <c r="AQ186" i="20"/>
  <c r="AD263" i="20"/>
  <c r="AQ263" i="20"/>
  <c r="AF80" i="20"/>
  <c r="AS80" i="20"/>
  <c r="AF133" i="20"/>
  <c r="AS133" i="20"/>
  <c r="AF199" i="20"/>
  <c r="AS199" i="20"/>
  <c r="AF245" i="20"/>
  <c r="AS245" i="20"/>
  <c r="AB122" i="20"/>
  <c r="AO122" i="20"/>
  <c r="AB115" i="20"/>
  <c r="AO115" i="20"/>
  <c r="AB190" i="20"/>
  <c r="AO190" i="20"/>
  <c r="AG162" i="20"/>
  <c r="AT162" i="20"/>
  <c r="AG299" i="20"/>
  <c r="AT299" i="20"/>
  <c r="AG234" i="20"/>
  <c r="AT234" i="20"/>
  <c r="AG240" i="20"/>
  <c r="AT240" i="20"/>
  <c r="AH151" i="20"/>
  <c r="AU151" i="20"/>
  <c r="AH202" i="20"/>
  <c r="AU202" i="20"/>
  <c r="AH274" i="20"/>
  <c r="AU274" i="20"/>
  <c r="AH260" i="20"/>
  <c r="AU260" i="20"/>
  <c r="AI79" i="20"/>
  <c r="AV79" i="20"/>
  <c r="AI191" i="20"/>
  <c r="AV191" i="20"/>
  <c r="AI229" i="20"/>
  <c r="AV229" i="20"/>
  <c r="AI290" i="20"/>
  <c r="AV290" i="20"/>
  <c r="AC98" i="20"/>
  <c r="AP98" i="20"/>
  <c r="AC159" i="20"/>
  <c r="AP159" i="20"/>
  <c r="AC177" i="20"/>
  <c r="AP177" i="20"/>
  <c r="AC248" i="20"/>
  <c r="AP248" i="20"/>
  <c r="AJ85" i="20"/>
  <c r="AW85" i="20"/>
  <c r="AJ279" i="20"/>
  <c r="AW279" i="20"/>
  <c r="AE75" i="20"/>
  <c r="AR75" i="20"/>
  <c r="AE106" i="20"/>
  <c r="AR106" i="20"/>
  <c r="AE86" i="20"/>
  <c r="AR86" i="20"/>
  <c r="AE101" i="20"/>
  <c r="AR101" i="20"/>
  <c r="AE265" i="20"/>
  <c r="AR265" i="20"/>
  <c r="AE160" i="20"/>
  <c r="AR160" i="20"/>
  <c r="AE213" i="20"/>
  <c r="AR213" i="20"/>
  <c r="AE241" i="20"/>
  <c r="AR241" i="20"/>
  <c r="AE152" i="20"/>
  <c r="AR152" i="20"/>
  <c r="AE249" i="20"/>
  <c r="AR249" i="20"/>
  <c r="AE257" i="20"/>
  <c r="AR257" i="20"/>
  <c r="AE222" i="20"/>
  <c r="AR222" i="20"/>
  <c r="AE215" i="20"/>
  <c r="AR215" i="20"/>
  <c r="AE224" i="20"/>
  <c r="AR224" i="20"/>
  <c r="AE217" i="20"/>
  <c r="AR217" i="20"/>
  <c r="AE194" i="20"/>
  <c r="AR194" i="20"/>
  <c r="AE309" i="20"/>
  <c r="AR309" i="20"/>
  <c r="AE196" i="20"/>
  <c r="AR196" i="20"/>
  <c r="AE259" i="20"/>
  <c r="AR259" i="20"/>
  <c r="AE236" i="20"/>
  <c r="AR236" i="20"/>
  <c r="AE300" i="20"/>
  <c r="AR300" i="20"/>
  <c r="AE278" i="20"/>
  <c r="AR278" i="20"/>
  <c r="AE263" i="20"/>
  <c r="AR263" i="20"/>
  <c r="AE240" i="20"/>
  <c r="AR240" i="20"/>
  <c r="AE304" i="20"/>
  <c r="AR304" i="20"/>
  <c r="AE242" i="20"/>
  <c r="AR242" i="20"/>
  <c r="AE306" i="20"/>
  <c r="AR306" i="20"/>
  <c r="AD104" i="20"/>
  <c r="AQ104" i="20"/>
  <c r="AE113" i="20"/>
  <c r="AR113" i="20"/>
  <c r="AE133" i="20"/>
  <c r="AR133" i="20"/>
  <c r="AE190" i="20"/>
  <c r="AR190" i="20"/>
  <c r="AE228" i="20"/>
  <c r="AR228" i="20"/>
  <c r="AE297" i="20"/>
  <c r="AR297" i="20"/>
  <c r="AD132" i="20"/>
  <c r="AQ132" i="20"/>
  <c r="AD113" i="20"/>
  <c r="AQ113" i="20"/>
  <c r="AD242" i="20"/>
  <c r="AQ242" i="20"/>
  <c r="AD277" i="20"/>
  <c r="AQ277" i="20"/>
  <c r="AD283" i="20"/>
  <c r="AQ283" i="20"/>
  <c r="AF76" i="20"/>
  <c r="AS76" i="20"/>
  <c r="AF179" i="20"/>
  <c r="AS179" i="20"/>
  <c r="AF248" i="20"/>
  <c r="AS248" i="20"/>
  <c r="AF294" i="20"/>
  <c r="AS294" i="20"/>
  <c r="AB98" i="20"/>
  <c r="AO98" i="20"/>
  <c r="AB274" i="20"/>
  <c r="AO274" i="20"/>
  <c r="AB309" i="20"/>
  <c r="AO309" i="20"/>
  <c r="AB88" i="20"/>
  <c r="AO88" i="20"/>
  <c r="AB235" i="20"/>
  <c r="AO235" i="20"/>
  <c r="AG111" i="20"/>
  <c r="AT111" i="20"/>
  <c r="AG184" i="20"/>
  <c r="AT184" i="20"/>
  <c r="AG231" i="20"/>
  <c r="AT231" i="20"/>
  <c r="AH140" i="20"/>
  <c r="AU140" i="20"/>
  <c r="AH229" i="20"/>
  <c r="AU229" i="20"/>
  <c r="AH313" i="20"/>
  <c r="AU313" i="20"/>
  <c r="AI99" i="20"/>
  <c r="AV99" i="20"/>
  <c r="AI137" i="20"/>
  <c r="AV137" i="20"/>
  <c r="AI210" i="20"/>
  <c r="AV210" i="20"/>
  <c r="AI208" i="20"/>
  <c r="AV208" i="20"/>
  <c r="AI308" i="20"/>
  <c r="AV308" i="20"/>
  <c r="AC71" i="20"/>
  <c r="AP71" i="20"/>
  <c r="AC199" i="20"/>
  <c r="AP199" i="20"/>
  <c r="AC197" i="20"/>
  <c r="AP197" i="20"/>
  <c r="AC266" i="20"/>
  <c r="AP266" i="20"/>
  <c r="AJ118" i="20"/>
  <c r="AW118" i="20"/>
  <c r="AJ152" i="20"/>
  <c r="AW152" i="20"/>
  <c r="AJ226" i="20"/>
  <c r="AW226" i="20"/>
  <c r="AJ231" i="20"/>
  <c r="AW231" i="20"/>
  <c r="AJ249" i="20"/>
  <c r="AW249" i="20"/>
  <c r="AE81" i="20"/>
  <c r="AR81" i="20"/>
  <c r="AE88" i="20"/>
  <c r="AR88" i="20"/>
  <c r="AE89" i="20"/>
  <c r="AR89" i="20"/>
  <c r="AE83" i="20"/>
  <c r="AR83" i="20"/>
  <c r="AE127" i="20"/>
  <c r="AR127" i="20"/>
  <c r="AE76" i="20"/>
  <c r="AR76" i="20"/>
  <c r="AE107" i="20"/>
  <c r="AR107" i="20"/>
  <c r="AE94" i="20"/>
  <c r="AR94" i="20"/>
  <c r="AE109" i="20"/>
  <c r="AR109" i="20"/>
  <c r="AE110" i="20"/>
  <c r="AR110" i="20"/>
  <c r="AE165" i="20"/>
  <c r="AR165" i="20"/>
  <c r="AE221" i="20"/>
  <c r="AR221" i="20"/>
  <c r="AE273" i="20"/>
  <c r="AR273" i="20"/>
  <c r="AE164" i="20"/>
  <c r="AR164" i="20"/>
  <c r="AE186" i="20"/>
  <c r="AR186" i="20"/>
  <c r="AE166" i="20"/>
  <c r="AR166" i="20"/>
  <c r="AE230" i="20"/>
  <c r="AR230" i="20"/>
  <c r="AE223" i="20"/>
  <c r="AR223" i="20"/>
  <c r="AE161" i="20"/>
  <c r="AR161" i="20"/>
  <c r="AE225" i="20"/>
  <c r="AR225" i="20"/>
  <c r="AE202" i="20"/>
  <c r="AR202" i="20"/>
  <c r="AE195" i="20"/>
  <c r="AR195" i="20"/>
  <c r="AE204" i="20"/>
  <c r="AR204" i="20"/>
  <c r="AE267" i="20"/>
  <c r="AR267" i="20"/>
  <c r="AE244" i="20"/>
  <c r="AR244" i="20"/>
  <c r="AE308" i="20"/>
  <c r="AR308" i="20"/>
  <c r="AE286" i="20"/>
  <c r="AR286" i="20"/>
  <c r="AE294" i="20"/>
  <c r="AR294" i="20"/>
  <c r="AE279" i="20"/>
  <c r="AR279" i="20"/>
  <c r="AE256" i="20"/>
  <c r="AR256" i="20"/>
  <c r="AE281" i="20"/>
  <c r="AR281" i="20"/>
  <c r="AE258" i="20"/>
  <c r="AR258" i="20"/>
  <c r="AD72" i="20"/>
  <c r="AQ72" i="20"/>
  <c r="AD73" i="20"/>
  <c r="AQ73" i="20"/>
  <c r="AD136" i="20"/>
  <c r="AQ136" i="20"/>
  <c r="AD120" i="20"/>
  <c r="AQ120" i="20"/>
  <c r="AD116" i="20"/>
  <c r="AQ116" i="20"/>
  <c r="AD92" i="20"/>
  <c r="AQ92" i="20"/>
  <c r="AD123" i="20"/>
  <c r="AQ123" i="20"/>
  <c r="AD122" i="20"/>
  <c r="AQ122" i="20"/>
  <c r="AD149" i="20"/>
  <c r="AQ149" i="20"/>
  <c r="AD158" i="20"/>
  <c r="AQ158" i="20"/>
  <c r="AD143" i="20"/>
  <c r="AQ143" i="20"/>
  <c r="AD180" i="20"/>
  <c r="AQ180" i="20"/>
  <c r="AD163" i="20"/>
  <c r="AQ163" i="20"/>
  <c r="AD154" i="20"/>
  <c r="AQ154" i="20"/>
  <c r="AD188" i="20"/>
  <c r="AQ188" i="20"/>
  <c r="AD223" i="20"/>
  <c r="AQ223" i="20"/>
  <c r="AD208" i="20"/>
  <c r="AQ208" i="20"/>
  <c r="AD225" i="20"/>
  <c r="AQ225" i="20"/>
  <c r="AD170" i="20"/>
  <c r="AQ170" i="20"/>
  <c r="AD195" i="20"/>
  <c r="AQ195" i="20"/>
  <c r="AD220" i="20"/>
  <c r="AQ220" i="20"/>
  <c r="AD238" i="20"/>
  <c r="AQ238" i="20"/>
  <c r="AD302" i="20"/>
  <c r="AQ302" i="20"/>
  <c r="AD284" i="20"/>
  <c r="AQ284" i="20"/>
  <c r="AD261" i="20"/>
  <c r="AQ261" i="20"/>
  <c r="AD247" i="20"/>
  <c r="AQ247" i="20"/>
  <c r="AD311" i="20"/>
  <c r="AQ311" i="20"/>
  <c r="AD288" i="20"/>
  <c r="AQ288" i="20"/>
  <c r="AD265" i="20"/>
  <c r="AQ265" i="20"/>
  <c r="AD290" i="20"/>
  <c r="AQ290" i="20"/>
  <c r="AD267" i="20"/>
  <c r="AQ267" i="20"/>
  <c r="AF105" i="20"/>
  <c r="AS105" i="20"/>
  <c r="AF204" i="20"/>
  <c r="AS204" i="20"/>
  <c r="AF147" i="20"/>
  <c r="AS147" i="20"/>
  <c r="AF136" i="20"/>
  <c r="AS136" i="20"/>
  <c r="AF112" i="20"/>
  <c r="AS112" i="20"/>
  <c r="AF82" i="20"/>
  <c r="AS82" i="20"/>
  <c r="AF99" i="20"/>
  <c r="AS99" i="20"/>
  <c r="AF85" i="20"/>
  <c r="AS85" i="20"/>
  <c r="AF126" i="20"/>
  <c r="AS126" i="20"/>
  <c r="AF132" i="20"/>
  <c r="AS132" i="20"/>
  <c r="AF117" i="20"/>
  <c r="AS117" i="20"/>
  <c r="AF150" i="20"/>
  <c r="AS150" i="20"/>
  <c r="AF151" i="20"/>
  <c r="AS151" i="20"/>
  <c r="AF163" i="20"/>
  <c r="AS163" i="20"/>
  <c r="AF173" i="20"/>
  <c r="AS173" i="20"/>
  <c r="AF232" i="20"/>
  <c r="AS232" i="20"/>
  <c r="AF174" i="20"/>
  <c r="AS174" i="20"/>
  <c r="AF183" i="20"/>
  <c r="AS183" i="20"/>
  <c r="AF292" i="20"/>
  <c r="AS292" i="20"/>
  <c r="AF200" i="20"/>
  <c r="AS200" i="20"/>
  <c r="AF225" i="20"/>
  <c r="AS225" i="20"/>
  <c r="AF210" i="20"/>
  <c r="AS210" i="20"/>
  <c r="AF227" i="20"/>
  <c r="AS227" i="20"/>
  <c r="AF282" i="20"/>
  <c r="AS282" i="20"/>
  <c r="AF259" i="20"/>
  <c r="AS259" i="20"/>
  <c r="AF316" i="20"/>
  <c r="AS316" i="20"/>
  <c r="AF293" i="20"/>
  <c r="AS293" i="20"/>
  <c r="AF278" i="20"/>
  <c r="AS278" i="20"/>
  <c r="AF263" i="20"/>
  <c r="AS263" i="20"/>
  <c r="AF288" i="20"/>
  <c r="AS288" i="20"/>
  <c r="AF273" i="20"/>
  <c r="AS273" i="20"/>
  <c r="AB92" i="20"/>
  <c r="AO92" i="20"/>
  <c r="AB97" i="20"/>
  <c r="AO97" i="20"/>
  <c r="AB242" i="20"/>
  <c r="AO242" i="20"/>
  <c r="AB73" i="20"/>
  <c r="AO73" i="20"/>
  <c r="AB202" i="20"/>
  <c r="AO202" i="20"/>
  <c r="AB107" i="20"/>
  <c r="AO107" i="20"/>
  <c r="AB124" i="20"/>
  <c r="AO124" i="20"/>
  <c r="AB290" i="20"/>
  <c r="AO290" i="20"/>
  <c r="AB164" i="20"/>
  <c r="AO164" i="20"/>
  <c r="AB90" i="20"/>
  <c r="AO90" i="20"/>
  <c r="AB233" i="20"/>
  <c r="AO233" i="20"/>
  <c r="AB308" i="20"/>
  <c r="AO308" i="20"/>
  <c r="AB217" i="20"/>
  <c r="AO217" i="20"/>
  <c r="AB101" i="20"/>
  <c r="AO101" i="20"/>
  <c r="AB165" i="20"/>
  <c r="AO165" i="20"/>
  <c r="AB229" i="20"/>
  <c r="AO229" i="20"/>
  <c r="AB293" i="20"/>
  <c r="AO293" i="20"/>
  <c r="AB110" i="20"/>
  <c r="AO110" i="20"/>
  <c r="AB174" i="20"/>
  <c r="AO174" i="20"/>
  <c r="AB238" i="20"/>
  <c r="AO238" i="20"/>
  <c r="AB302" i="20"/>
  <c r="AO302" i="20"/>
  <c r="AB191" i="20"/>
  <c r="AO191" i="20"/>
  <c r="AB255" i="20"/>
  <c r="AO255" i="20"/>
  <c r="AB72" i="20"/>
  <c r="AO72" i="20"/>
  <c r="AB136" i="20"/>
  <c r="AO136" i="20"/>
  <c r="AB200" i="20"/>
  <c r="AO200" i="20"/>
  <c r="AB264" i="20"/>
  <c r="AO264" i="20"/>
  <c r="AB305" i="20"/>
  <c r="AO305" i="20"/>
  <c r="AB155" i="20"/>
  <c r="AO155" i="20"/>
  <c r="AB219" i="20"/>
  <c r="AO219" i="20"/>
  <c r="AB283" i="20"/>
  <c r="AO283" i="20"/>
  <c r="AG106" i="20"/>
  <c r="AT106" i="20"/>
  <c r="AG122" i="20"/>
  <c r="AT122" i="20"/>
  <c r="AG109" i="20"/>
  <c r="AT109" i="20"/>
  <c r="AG113" i="20"/>
  <c r="AT113" i="20"/>
  <c r="AG112" i="20"/>
  <c r="AT112" i="20"/>
  <c r="AG98" i="20"/>
  <c r="AT98" i="20"/>
  <c r="AG75" i="20"/>
  <c r="AT75" i="20"/>
  <c r="AG92" i="20"/>
  <c r="AT92" i="20"/>
  <c r="AG147" i="20"/>
  <c r="AT147" i="20"/>
  <c r="AG124" i="20"/>
  <c r="AT124" i="20"/>
  <c r="AG141" i="20"/>
  <c r="AT141" i="20"/>
  <c r="AG110" i="20"/>
  <c r="AT110" i="20"/>
  <c r="AG151" i="20"/>
  <c r="AT151" i="20"/>
  <c r="AG227" i="20"/>
  <c r="AT227" i="20"/>
  <c r="AG172" i="20"/>
  <c r="AT172" i="20"/>
  <c r="AG283" i="20"/>
  <c r="AT283" i="20"/>
  <c r="AG197" i="20"/>
  <c r="AT197" i="20"/>
  <c r="AG198" i="20"/>
  <c r="AT198" i="20"/>
  <c r="AG263" i="20"/>
  <c r="AT263" i="20"/>
  <c r="AG215" i="20"/>
  <c r="AT215" i="20"/>
  <c r="AG201" i="20"/>
  <c r="AT201" i="20"/>
  <c r="AG218" i="20"/>
  <c r="AT218" i="20"/>
  <c r="AG241" i="20"/>
  <c r="AT241" i="20"/>
  <c r="AG305" i="20"/>
  <c r="AT305" i="20"/>
  <c r="AG282" i="20"/>
  <c r="AT282" i="20"/>
  <c r="AG252" i="20"/>
  <c r="AT252" i="20"/>
  <c r="AG316" i="20"/>
  <c r="AT316" i="20"/>
  <c r="AG293" i="20"/>
  <c r="AT293" i="20"/>
  <c r="AG278" i="20"/>
  <c r="AT278" i="20"/>
  <c r="AG303" i="20"/>
  <c r="AT303" i="20"/>
  <c r="AG288" i="20"/>
  <c r="AT288" i="20"/>
  <c r="AH110" i="20"/>
  <c r="AU110" i="20"/>
  <c r="AH137" i="20"/>
  <c r="AU137" i="20"/>
  <c r="AH79" i="20"/>
  <c r="AU79" i="20"/>
  <c r="AH96" i="20"/>
  <c r="AU96" i="20"/>
  <c r="AH81" i="20"/>
  <c r="AU81" i="20"/>
  <c r="AH128" i="20"/>
  <c r="AU128" i="20"/>
  <c r="AH119" i="20"/>
  <c r="AU119" i="20"/>
  <c r="AH106" i="20"/>
  <c r="AU106" i="20"/>
  <c r="AH107" i="20"/>
  <c r="AU107" i="20"/>
  <c r="AH170" i="20"/>
  <c r="AU170" i="20"/>
  <c r="AH173" i="20"/>
  <c r="AU173" i="20"/>
  <c r="AH117" i="20"/>
  <c r="AU117" i="20"/>
  <c r="AH176" i="20"/>
  <c r="AU176" i="20"/>
  <c r="AH262" i="20"/>
  <c r="AU262" i="20"/>
  <c r="AH192" i="20"/>
  <c r="AU192" i="20"/>
  <c r="AH203" i="20"/>
  <c r="AU203" i="20"/>
  <c r="AH196" i="20"/>
  <c r="AU196" i="20"/>
  <c r="AH213" i="20"/>
  <c r="AU213" i="20"/>
  <c r="AH198" i="20"/>
  <c r="AU198" i="20"/>
  <c r="AH258" i="20"/>
  <c r="AU258" i="20"/>
  <c r="AH200" i="20"/>
  <c r="AU200" i="20"/>
  <c r="AH217" i="20"/>
  <c r="AU217" i="20"/>
  <c r="AH256" i="20"/>
  <c r="AU256" i="20"/>
  <c r="AH233" i="20"/>
  <c r="AU233" i="20"/>
  <c r="AH297" i="20"/>
  <c r="AU297" i="20"/>
  <c r="AH267" i="20"/>
  <c r="AU267" i="20"/>
  <c r="AH244" i="20"/>
  <c r="AU244" i="20"/>
  <c r="AH308" i="20"/>
  <c r="AU308" i="20"/>
  <c r="AH285" i="20"/>
  <c r="AU285" i="20"/>
  <c r="AH310" i="20"/>
  <c r="AU310" i="20"/>
  <c r="AH295" i="20"/>
  <c r="AU295" i="20"/>
  <c r="AI83" i="20"/>
  <c r="AV83" i="20"/>
  <c r="AI110" i="20"/>
  <c r="AV110" i="20"/>
  <c r="AI150" i="20"/>
  <c r="AV150" i="20"/>
  <c r="AI72" i="20"/>
  <c r="AV72" i="20"/>
  <c r="AI81" i="20"/>
  <c r="AV81" i="20"/>
  <c r="AI82" i="20"/>
  <c r="AV82" i="20"/>
  <c r="AI121" i="20"/>
  <c r="AV121" i="20"/>
  <c r="AI122" i="20"/>
  <c r="AV122" i="20"/>
  <c r="AI217" i="20"/>
  <c r="AV217" i="20"/>
  <c r="AI124" i="20"/>
  <c r="AV124" i="20"/>
  <c r="AI183" i="20"/>
  <c r="AV183" i="20"/>
  <c r="AI158" i="20"/>
  <c r="AV158" i="20"/>
  <c r="AI167" i="20"/>
  <c r="AV167" i="20"/>
  <c r="AI194" i="20"/>
  <c r="AV194" i="20"/>
  <c r="AI257" i="20"/>
  <c r="AV257" i="20"/>
  <c r="AI203" i="20"/>
  <c r="AV203" i="20"/>
  <c r="AI220" i="20"/>
  <c r="AV220" i="20"/>
  <c r="AI213" i="20"/>
  <c r="AV213" i="20"/>
  <c r="AI237" i="20"/>
  <c r="AV237" i="20"/>
  <c r="AI297" i="20"/>
  <c r="AV297" i="20"/>
  <c r="AI192" i="20"/>
  <c r="AV192" i="20"/>
  <c r="AI263" i="20"/>
  <c r="AV263" i="20"/>
  <c r="AI240" i="20"/>
  <c r="AV240" i="20"/>
  <c r="AI304" i="20"/>
  <c r="AV304" i="20"/>
  <c r="AI274" i="20"/>
  <c r="AV274" i="20"/>
  <c r="AI251" i="20"/>
  <c r="AV251" i="20"/>
  <c r="AI315" i="20"/>
  <c r="AV315" i="20"/>
  <c r="AI292" i="20"/>
  <c r="AV292" i="20"/>
  <c r="AI238" i="20"/>
  <c r="AV238" i="20"/>
  <c r="AI302" i="20"/>
  <c r="AV302" i="20"/>
  <c r="AC125" i="20"/>
  <c r="AP125" i="20"/>
  <c r="AC82" i="20"/>
  <c r="AP82" i="20"/>
  <c r="AC101" i="20"/>
  <c r="AP101" i="20"/>
  <c r="AC84" i="20"/>
  <c r="AP84" i="20"/>
  <c r="AC93" i="20"/>
  <c r="AP93" i="20"/>
  <c r="AC86" i="20"/>
  <c r="AP86" i="20"/>
  <c r="AC118" i="20"/>
  <c r="AP118" i="20"/>
  <c r="AC104" i="20"/>
  <c r="AP104" i="20"/>
  <c r="AC143" i="20"/>
  <c r="AP143" i="20"/>
  <c r="AC152" i="20"/>
  <c r="AP152" i="20"/>
  <c r="AC153" i="20"/>
  <c r="AP153" i="20"/>
  <c r="AC167" i="20"/>
  <c r="AP167" i="20"/>
  <c r="AC178" i="20"/>
  <c r="AP178" i="20"/>
  <c r="AC149" i="20"/>
  <c r="AP149" i="20"/>
  <c r="AC208" i="20"/>
  <c r="AP208" i="20"/>
  <c r="AC161" i="20"/>
  <c r="AP161" i="20"/>
  <c r="AC225" i="20"/>
  <c r="AP225" i="20"/>
  <c r="AC202" i="20"/>
  <c r="AP202" i="20"/>
  <c r="AC195" i="20"/>
  <c r="AP195" i="20"/>
  <c r="AC220" i="20"/>
  <c r="AP220" i="20"/>
  <c r="AC243" i="20"/>
  <c r="AP243" i="20"/>
  <c r="AC206" i="20"/>
  <c r="AP206" i="20"/>
  <c r="AC269" i="20"/>
  <c r="AP269" i="20"/>
  <c r="AC254" i="20"/>
  <c r="AP254" i="20"/>
  <c r="AC232" i="20"/>
  <c r="AP232" i="20"/>
  <c r="AC296" i="20"/>
  <c r="AP296" i="20"/>
  <c r="AC273" i="20"/>
  <c r="AP273" i="20"/>
  <c r="AC250" i="20"/>
  <c r="AP250" i="20"/>
  <c r="AC314" i="20"/>
  <c r="AP314" i="20"/>
  <c r="AC252" i="20"/>
  <c r="AP252" i="20"/>
  <c r="AC316" i="20"/>
  <c r="AP316" i="20"/>
  <c r="AJ98" i="20"/>
  <c r="AW98" i="20"/>
  <c r="AJ143" i="20"/>
  <c r="AW143" i="20"/>
  <c r="AJ110" i="20"/>
  <c r="AW110" i="20"/>
  <c r="AJ182" i="20"/>
  <c r="AW182" i="20"/>
  <c r="AJ86" i="20"/>
  <c r="AW86" i="20"/>
  <c r="AJ87" i="20"/>
  <c r="AW87" i="20"/>
  <c r="AJ72" i="20"/>
  <c r="AW72" i="20"/>
  <c r="AJ132" i="20"/>
  <c r="AW132" i="20"/>
  <c r="AJ101" i="20"/>
  <c r="AW101" i="20"/>
  <c r="AJ136" i="20"/>
  <c r="AW136" i="20"/>
  <c r="AJ153" i="20"/>
  <c r="AW153" i="20"/>
  <c r="AJ123" i="20"/>
  <c r="AW123" i="20"/>
  <c r="AJ189" i="20"/>
  <c r="AW189" i="20"/>
  <c r="AJ158" i="20"/>
  <c r="AW158" i="20"/>
  <c r="AJ217" i="20"/>
  <c r="AW217" i="20"/>
  <c r="AJ210" i="20"/>
  <c r="AW210" i="20"/>
  <c r="AJ276" i="20"/>
  <c r="AW276" i="20"/>
  <c r="AJ288" i="20"/>
  <c r="AW288" i="20"/>
  <c r="AJ204" i="20"/>
  <c r="AW204" i="20"/>
  <c r="AJ221" i="20"/>
  <c r="AW221" i="20"/>
  <c r="AJ248" i="20"/>
  <c r="AW248" i="20"/>
  <c r="AJ215" i="20"/>
  <c r="AW215" i="20"/>
  <c r="AJ278" i="20"/>
  <c r="AW278" i="20"/>
  <c r="AJ263" i="20"/>
  <c r="AW263" i="20"/>
  <c r="AJ233" i="20"/>
  <c r="AW233" i="20"/>
  <c r="AJ297" i="20"/>
  <c r="AW297" i="20"/>
  <c r="AJ274" i="20"/>
  <c r="AW274" i="20"/>
  <c r="AJ251" i="20"/>
  <c r="AW251" i="20"/>
  <c r="AJ315" i="20"/>
  <c r="AW315" i="20"/>
  <c r="AJ253" i="20"/>
  <c r="AW253" i="20"/>
  <c r="AE220" i="20"/>
  <c r="AR220" i="20"/>
  <c r="AE283" i="20"/>
  <c r="AR283" i="20"/>
  <c r="AE260" i="20"/>
  <c r="AR260" i="20"/>
  <c r="AE238" i="20"/>
  <c r="AR238" i="20"/>
  <c r="AE302" i="20"/>
  <c r="AR302" i="20"/>
  <c r="AE287" i="20"/>
  <c r="AR287" i="20"/>
  <c r="AE264" i="20"/>
  <c r="AR264" i="20"/>
  <c r="AE289" i="20"/>
  <c r="AR289" i="20"/>
  <c r="AE266" i="20"/>
  <c r="AR266" i="20"/>
  <c r="AD139" i="20"/>
  <c r="AQ139" i="20"/>
  <c r="AD81" i="20"/>
  <c r="AQ81" i="20"/>
  <c r="AD155" i="20"/>
  <c r="AQ155" i="20"/>
  <c r="AD128" i="20"/>
  <c r="AQ128" i="20"/>
  <c r="AD124" i="20"/>
  <c r="AQ124" i="20"/>
  <c r="AD100" i="20"/>
  <c r="AQ100" i="20"/>
  <c r="AD131" i="20"/>
  <c r="AQ131" i="20"/>
  <c r="AD130" i="20"/>
  <c r="AQ130" i="20"/>
  <c r="AD102" i="20"/>
  <c r="AQ102" i="20"/>
  <c r="AD165" i="20"/>
  <c r="AQ165" i="20"/>
  <c r="AD151" i="20"/>
  <c r="AQ151" i="20"/>
  <c r="AD105" i="20"/>
  <c r="AQ105" i="20"/>
  <c r="AD171" i="20"/>
  <c r="AQ171" i="20"/>
  <c r="AD182" i="20"/>
  <c r="AQ182" i="20"/>
  <c r="AD167" i="20"/>
  <c r="AQ167" i="20"/>
  <c r="AD231" i="20"/>
  <c r="AQ231" i="20"/>
  <c r="AD216" i="20"/>
  <c r="AQ216" i="20"/>
  <c r="AD234" i="20"/>
  <c r="AQ234" i="20"/>
  <c r="AD178" i="20"/>
  <c r="AQ178" i="20"/>
  <c r="AD203" i="20"/>
  <c r="AQ203" i="20"/>
  <c r="AD228" i="20"/>
  <c r="AQ228" i="20"/>
  <c r="AD246" i="20"/>
  <c r="AQ246" i="20"/>
  <c r="AD310" i="20"/>
  <c r="AQ310" i="20"/>
  <c r="AD292" i="20"/>
  <c r="AQ292" i="20"/>
  <c r="AD269" i="20"/>
  <c r="AQ269" i="20"/>
  <c r="AD255" i="20"/>
  <c r="AQ255" i="20"/>
  <c r="AD232" i="20"/>
  <c r="AQ232" i="20"/>
  <c r="AD296" i="20"/>
  <c r="AQ296" i="20"/>
  <c r="AD273" i="20"/>
  <c r="AQ273" i="20"/>
  <c r="AD298" i="20"/>
  <c r="AQ298" i="20"/>
  <c r="AD275" i="20"/>
  <c r="AQ275" i="20"/>
  <c r="AF145" i="20"/>
  <c r="AS145" i="20"/>
  <c r="AF137" i="20"/>
  <c r="AS137" i="20"/>
  <c r="AF72" i="20"/>
  <c r="AS72" i="20"/>
  <c r="AF155" i="20"/>
  <c r="AS155" i="20"/>
  <c r="AF120" i="20"/>
  <c r="AS120" i="20"/>
  <c r="AF90" i="20"/>
  <c r="AS90" i="20"/>
  <c r="AF170" i="20"/>
  <c r="AS170" i="20"/>
  <c r="AF93" i="20"/>
  <c r="AS93" i="20"/>
  <c r="AF131" i="20"/>
  <c r="AS131" i="20"/>
  <c r="AF140" i="20"/>
  <c r="AS140" i="20"/>
  <c r="AF125" i="20"/>
  <c r="AS125" i="20"/>
  <c r="AF158" i="20"/>
  <c r="AS158" i="20"/>
  <c r="AF159" i="20"/>
  <c r="AS159" i="20"/>
  <c r="AF171" i="20"/>
  <c r="AS171" i="20"/>
  <c r="AF181" i="20"/>
  <c r="AS181" i="20"/>
  <c r="AF236" i="20"/>
  <c r="AS236" i="20"/>
  <c r="AF182" i="20"/>
  <c r="AS182" i="20"/>
  <c r="AF191" i="20"/>
  <c r="AS191" i="20"/>
  <c r="AF300" i="20"/>
  <c r="AS300" i="20"/>
  <c r="AF208" i="20"/>
  <c r="AS208" i="20"/>
  <c r="AF240" i="20"/>
  <c r="AS240" i="20"/>
  <c r="AF218" i="20"/>
  <c r="AS218" i="20"/>
  <c r="AF233" i="20"/>
  <c r="AS233" i="20"/>
  <c r="AF290" i="20"/>
  <c r="AS290" i="20"/>
  <c r="AF267" i="20"/>
  <c r="AS267" i="20"/>
  <c r="AF237" i="20"/>
  <c r="AS237" i="20"/>
  <c r="AF301" i="20"/>
  <c r="AS301" i="20"/>
  <c r="AF286" i="20"/>
  <c r="AS286" i="20"/>
  <c r="AF271" i="20"/>
  <c r="AS271" i="20"/>
  <c r="AF296" i="20"/>
  <c r="AS296" i="20"/>
  <c r="AF281" i="20"/>
  <c r="AS281" i="20"/>
  <c r="AB82" i="20"/>
  <c r="AO82" i="20"/>
  <c r="AB108" i="20"/>
  <c r="AO108" i="20"/>
  <c r="AB265" i="20"/>
  <c r="AO265" i="20"/>
  <c r="AB84" i="20"/>
  <c r="AO84" i="20"/>
  <c r="AB225" i="20"/>
  <c r="AO225" i="20"/>
  <c r="AB154" i="20"/>
  <c r="AO154" i="20"/>
  <c r="AB140" i="20"/>
  <c r="AO140" i="20"/>
  <c r="AB79" i="20"/>
  <c r="AO79" i="20"/>
  <c r="AB186" i="20"/>
  <c r="AO186" i="20"/>
  <c r="AB103" i="20"/>
  <c r="AO103" i="20"/>
  <c r="AB252" i="20"/>
  <c r="AO252" i="20"/>
  <c r="AB116" i="20"/>
  <c r="AO116" i="20"/>
  <c r="AB236" i="20"/>
  <c r="AO236" i="20"/>
  <c r="AB109" i="20"/>
  <c r="AO109" i="20"/>
  <c r="AB173" i="20"/>
  <c r="AO173" i="20"/>
  <c r="AB237" i="20"/>
  <c r="AO237" i="20"/>
  <c r="AB301" i="20"/>
  <c r="AO301" i="20"/>
  <c r="AB118" i="20"/>
  <c r="AO118" i="20"/>
  <c r="AB182" i="20"/>
  <c r="AO182" i="20"/>
  <c r="AB246" i="20"/>
  <c r="AO246" i="20"/>
  <c r="AB310" i="20"/>
  <c r="AO310" i="20"/>
  <c r="AB199" i="20"/>
  <c r="AO199" i="20"/>
  <c r="AB263" i="20"/>
  <c r="AO263" i="20"/>
  <c r="AB80" i="20"/>
  <c r="AO80" i="20"/>
  <c r="AB144" i="20"/>
  <c r="AO144" i="20"/>
  <c r="AB208" i="20"/>
  <c r="AO208" i="20"/>
  <c r="AB272" i="20"/>
  <c r="AO272" i="20"/>
  <c r="AB313" i="20"/>
  <c r="AO313" i="20"/>
  <c r="AB163" i="20"/>
  <c r="AO163" i="20"/>
  <c r="AB227" i="20"/>
  <c r="AO227" i="20"/>
  <c r="AB291" i="20"/>
  <c r="AO291" i="20"/>
  <c r="AG152" i="20"/>
  <c r="AT152" i="20"/>
  <c r="AG130" i="20"/>
  <c r="AT130" i="20"/>
  <c r="AG117" i="20"/>
  <c r="AT117" i="20"/>
  <c r="AG121" i="20"/>
  <c r="AT121" i="20"/>
  <c r="AG120" i="20"/>
  <c r="AT120" i="20"/>
  <c r="AG101" i="20"/>
  <c r="AT101" i="20"/>
  <c r="AG83" i="20"/>
  <c r="AT83" i="20"/>
  <c r="AG143" i="20"/>
  <c r="AT143" i="20"/>
  <c r="AG155" i="20"/>
  <c r="AT155" i="20"/>
  <c r="AG132" i="20"/>
  <c r="AT132" i="20"/>
  <c r="AG149" i="20"/>
  <c r="AT149" i="20"/>
  <c r="AG118" i="20"/>
  <c r="AT118" i="20"/>
  <c r="AG159" i="20"/>
  <c r="AT159" i="20"/>
  <c r="AG137" i="20"/>
  <c r="AT137" i="20"/>
  <c r="AG180" i="20"/>
  <c r="AT180" i="20"/>
  <c r="AG291" i="20"/>
  <c r="AT291" i="20"/>
  <c r="AG205" i="20"/>
  <c r="AT205" i="20"/>
  <c r="AG206" i="20"/>
  <c r="AT206" i="20"/>
  <c r="AG271" i="20"/>
  <c r="AT271" i="20"/>
  <c r="AG223" i="20"/>
  <c r="AT223" i="20"/>
  <c r="AG209" i="20"/>
  <c r="AT209" i="20"/>
  <c r="AG226" i="20"/>
  <c r="AT226" i="20"/>
  <c r="AG249" i="20"/>
  <c r="AT249" i="20"/>
  <c r="AG313" i="20"/>
  <c r="AT313" i="20"/>
  <c r="AG290" i="20"/>
  <c r="AT290" i="20"/>
  <c r="AG260" i="20"/>
  <c r="AT260" i="20"/>
  <c r="AG237" i="20"/>
  <c r="AT237" i="20"/>
  <c r="AG301" i="20"/>
  <c r="AT301" i="20"/>
  <c r="AG286" i="20"/>
  <c r="AT286" i="20"/>
  <c r="AG311" i="20"/>
  <c r="AT311" i="20"/>
  <c r="AG296" i="20"/>
  <c r="AT296" i="20"/>
  <c r="AH134" i="20"/>
  <c r="AU134" i="20"/>
  <c r="AH145" i="20"/>
  <c r="AU145" i="20"/>
  <c r="AH87" i="20"/>
  <c r="AU87" i="20"/>
  <c r="AH102" i="20"/>
  <c r="AU102" i="20"/>
  <c r="AH89" i="20"/>
  <c r="AU89" i="20"/>
  <c r="AH132" i="20"/>
  <c r="AU132" i="20"/>
  <c r="AH127" i="20"/>
  <c r="AU127" i="20"/>
  <c r="AH114" i="20"/>
  <c r="AU114" i="20"/>
  <c r="AH115" i="20"/>
  <c r="AU115" i="20"/>
  <c r="AH178" i="20"/>
  <c r="AU178" i="20"/>
  <c r="AH177" i="20"/>
  <c r="AU177" i="20"/>
  <c r="AH125" i="20"/>
  <c r="AU125" i="20"/>
  <c r="AH194" i="20"/>
  <c r="AU194" i="20"/>
  <c r="AH159" i="20"/>
  <c r="AU159" i="20"/>
  <c r="AH238" i="20"/>
  <c r="AU238" i="20"/>
  <c r="AH211" i="20"/>
  <c r="AU211" i="20"/>
  <c r="AH204" i="20"/>
  <c r="AU204" i="20"/>
  <c r="AH221" i="20"/>
  <c r="AU221" i="20"/>
  <c r="AH206" i="20"/>
  <c r="AU206" i="20"/>
  <c r="AH266" i="20"/>
  <c r="AU266" i="20"/>
  <c r="AH208" i="20"/>
  <c r="AU208" i="20"/>
  <c r="AH225" i="20"/>
  <c r="AU225" i="20"/>
  <c r="AH264" i="20"/>
  <c r="AU264" i="20"/>
  <c r="AH241" i="20"/>
  <c r="AU241" i="20"/>
  <c r="AH305" i="20"/>
  <c r="AU305" i="20"/>
  <c r="AH275" i="20"/>
  <c r="AU275" i="20"/>
  <c r="AH252" i="20"/>
  <c r="AU252" i="20"/>
  <c r="AH316" i="20"/>
  <c r="AU316" i="20"/>
  <c r="AH293" i="20"/>
  <c r="AU293" i="20"/>
  <c r="AH239" i="20"/>
  <c r="AU239" i="20"/>
  <c r="AH303" i="20"/>
  <c r="AU303" i="20"/>
  <c r="AI91" i="20"/>
  <c r="AV91" i="20"/>
  <c r="AI118" i="20"/>
  <c r="AV118" i="20"/>
  <c r="AI78" i="20"/>
  <c r="AV78" i="20"/>
  <c r="AI71" i="20"/>
  <c r="AV71" i="20"/>
  <c r="AI80" i="20"/>
  <c r="AV80" i="20"/>
  <c r="AI89" i="20"/>
  <c r="AV89" i="20"/>
  <c r="AI90" i="20"/>
  <c r="AV90" i="20"/>
  <c r="AI129" i="20"/>
  <c r="AV129" i="20"/>
  <c r="AI130" i="20"/>
  <c r="AV130" i="20"/>
  <c r="AI225" i="20"/>
  <c r="AV225" i="20"/>
  <c r="AI132" i="20"/>
  <c r="AV132" i="20"/>
  <c r="AI185" i="20"/>
  <c r="AV185" i="20"/>
  <c r="AI164" i="20"/>
  <c r="AV164" i="20"/>
  <c r="AI175" i="20"/>
  <c r="AV175" i="20"/>
  <c r="AI202" i="20"/>
  <c r="AV202" i="20"/>
  <c r="AI265" i="20"/>
  <c r="AV265" i="20"/>
  <c r="AI211" i="20"/>
  <c r="AV211" i="20"/>
  <c r="AI228" i="20"/>
  <c r="AV228" i="20"/>
  <c r="AI221" i="20"/>
  <c r="AV221" i="20"/>
  <c r="AI245" i="20"/>
  <c r="AV245" i="20"/>
  <c r="AI305" i="20"/>
  <c r="AV305" i="20"/>
  <c r="AI200" i="20"/>
  <c r="AV200" i="20"/>
  <c r="AI271" i="20"/>
  <c r="AV271" i="20"/>
  <c r="AI248" i="20"/>
  <c r="AV248" i="20"/>
  <c r="AI312" i="20"/>
  <c r="AV312" i="20"/>
  <c r="AI282" i="20"/>
  <c r="AV282" i="20"/>
  <c r="AI259" i="20"/>
  <c r="AV259" i="20"/>
  <c r="AI236" i="20"/>
  <c r="AV236" i="20"/>
  <c r="AI300" i="20"/>
  <c r="AV300" i="20"/>
  <c r="AI246" i="20"/>
  <c r="AV246" i="20"/>
  <c r="AI310" i="20"/>
  <c r="AV310" i="20"/>
  <c r="AC121" i="20"/>
  <c r="AP121" i="20"/>
  <c r="AC90" i="20"/>
  <c r="AP90" i="20"/>
  <c r="AC108" i="20"/>
  <c r="AP108" i="20"/>
  <c r="AC92" i="20"/>
  <c r="AP92" i="20"/>
  <c r="AC107" i="20"/>
  <c r="AP107" i="20"/>
  <c r="AC94" i="20"/>
  <c r="AP94" i="20"/>
  <c r="AC126" i="20"/>
  <c r="AP126" i="20"/>
  <c r="AC139" i="20"/>
  <c r="AP139" i="20"/>
  <c r="AC151" i="20"/>
  <c r="AP151" i="20"/>
  <c r="AC164" i="20"/>
  <c r="AP164" i="20"/>
  <c r="AC106" i="20"/>
  <c r="AP106" i="20"/>
  <c r="AC175" i="20"/>
  <c r="AP175" i="20"/>
  <c r="AC188" i="20"/>
  <c r="AP188" i="20"/>
  <c r="AC157" i="20"/>
  <c r="AP157" i="20"/>
  <c r="AC216" i="20"/>
  <c r="AP216" i="20"/>
  <c r="AC169" i="20"/>
  <c r="AP169" i="20"/>
  <c r="AC239" i="20"/>
  <c r="AP239" i="20"/>
  <c r="AC210" i="20"/>
  <c r="AP210" i="20"/>
  <c r="AC203" i="20"/>
  <c r="AP203" i="20"/>
  <c r="AC228" i="20"/>
  <c r="AP228" i="20"/>
  <c r="AC251" i="20"/>
  <c r="AP251" i="20"/>
  <c r="AC214" i="20"/>
  <c r="AP214" i="20"/>
  <c r="AC277" i="20"/>
  <c r="AP277" i="20"/>
  <c r="AC262" i="20"/>
  <c r="AP262" i="20"/>
  <c r="AC240" i="20"/>
  <c r="AP240" i="20"/>
  <c r="AC304" i="20"/>
  <c r="AP304" i="20"/>
  <c r="AC281" i="20"/>
  <c r="AP281" i="20"/>
  <c r="AC258" i="20"/>
  <c r="AP258" i="20"/>
  <c r="AC283" i="20"/>
  <c r="AP283" i="20"/>
  <c r="AC260" i="20"/>
  <c r="AP260" i="20"/>
  <c r="AJ100" i="20"/>
  <c r="AW100" i="20"/>
  <c r="AJ167" i="20"/>
  <c r="AW167" i="20"/>
  <c r="AJ163" i="20"/>
  <c r="AW163" i="20"/>
  <c r="AJ114" i="20"/>
  <c r="AW114" i="20"/>
  <c r="AJ77" i="20"/>
  <c r="AW77" i="20"/>
  <c r="AJ94" i="20"/>
  <c r="AW94" i="20"/>
  <c r="AJ95" i="20"/>
  <c r="AW95" i="20"/>
  <c r="AJ80" i="20"/>
  <c r="AW80" i="20"/>
  <c r="AJ151" i="20"/>
  <c r="AW151" i="20"/>
  <c r="AJ135" i="20"/>
  <c r="AW135" i="20"/>
  <c r="AJ144" i="20"/>
  <c r="AW144" i="20"/>
  <c r="AJ166" i="20"/>
  <c r="AW166" i="20"/>
  <c r="AJ131" i="20"/>
  <c r="AW131" i="20"/>
  <c r="AJ156" i="20"/>
  <c r="AW156" i="20"/>
  <c r="AJ161" i="20"/>
  <c r="AW161" i="20"/>
  <c r="AJ225" i="20"/>
  <c r="AW225" i="20"/>
  <c r="AJ218" i="20"/>
  <c r="AW218" i="20"/>
  <c r="AJ187" i="20"/>
  <c r="AW187" i="20"/>
  <c r="AJ296" i="20"/>
  <c r="AW296" i="20"/>
  <c r="AJ212" i="20"/>
  <c r="AW212" i="20"/>
  <c r="AJ229" i="20"/>
  <c r="AW229" i="20"/>
  <c r="AJ256" i="20"/>
  <c r="AW256" i="20"/>
  <c r="AJ223" i="20"/>
  <c r="AW223" i="20"/>
  <c r="AJ286" i="20"/>
  <c r="AW286" i="20"/>
  <c r="AJ271" i="20"/>
  <c r="AW271" i="20"/>
  <c r="AJ241" i="20"/>
  <c r="AW241" i="20"/>
  <c r="AJ305" i="20"/>
  <c r="AW305" i="20"/>
  <c r="AJ282" i="20"/>
  <c r="AW282" i="20"/>
  <c r="AJ259" i="20"/>
  <c r="AW259" i="20"/>
  <c r="AJ284" i="20"/>
  <c r="AW284" i="20"/>
  <c r="AJ261" i="20"/>
  <c r="AW261" i="20"/>
  <c r="AE303" i="20"/>
  <c r="AR303" i="20"/>
  <c r="AE280" i="20"/>
  <c r="AR280" i="20"/>
  <c r="AE305" i="20"/>
  <c r="AR305" i="20"/>
  <c r="AE282" i="20"/>
  <c r="AR282" i="20"/>
  <c r="AD88" i="20"/>
  <c r="AQ88" i="20"/>
  <c r="AD97" i="20"/>
  <c r="AQ97" i="20"/>
  <c r="AD74" i="20"/>
  <c r="AQ74" i="20"/>
  <c r="AD83" i="20"/>
  <c r="AQ83" i="20"/>
  <c r="AD138" i="20"/>
  <c r="AQ138" i="20"/>
  <c r="AD85" i="20"/>
  <c r="AQ85" i="20"/>
  <c r="AD71" i="20"/>
  <c r="AQ71" i="20"/>
  <c r="AD118" i="20"/>
  <c r="AQ118" i="20"/>
  <c r="AD181" i="20"/>
  <c r="AQ181" i="20"/>
  <c r="AD187" i="20"/>
  <c r="AQ187" i="20"/>
  <c r="AD121" i="20"/>
  <c r="AQ121" i="20"/>
  <c r="AD198" i="20"/>
  <c r="AQ198" i="20"/>
  <c r="AD140" i="20"/>
  <c r="AQ140" i="20"/>
  <c r="AD183" i="20"/>
  <c r="AQ183" i="20"/>
  <c r="AD168" i="20"/>
  <c r="AQ168" i="20"/>
  <c r="AD185" i="20"/>
  <c r="AQ185" i="20"/>
  <c r="AD250" i="20"/>
  <c r="AQ250" i="20"/>
  <c r="AD194" i="20"/>
  <c r="AQ194" i="20"/>
  <c r="AD219" i="20"/>
  <c r="AQ219" i="20"/>
  <c r="AD197" i="20"/>
  <c r="AQ197" i="20"/>
  <c r="AD262" i="20"/>
  <c r="AQ262" i="20"/>
  <c r="AD244" i="20"/>
  <c r="AQ244" i="20"/>
  <c r="AD308" i="20"/>
  <c r="AQ308" i="20"/>
  <c r="AD285" i="20"/>
  <c r="AQ285" i="20"/>
  <c r="AD271" i="20"/>
  <c r="AQ271" i="20"/>
  <c r="AD248" i="20"/>
  <c r="AQ248" i="20"/>
  <c r="AD312" i="20"/>
  <c r="AQ312" i="20"/>
  <c r="AD289" i="20"/>
  <c r="AQ289" i="20"/>
  <c r="AD314" i="20"/>
  <c r="AQ314" i="20"/>
  <c r="AD291" i="20"/>
  <c r="AQ291" i="20"/>
  <c r="AF78" i="20"/>
  <c r="AS78" i="20"/>
  <c r="AF79" i="20"/>
  <c r="AS79" i="20"/>
  <c r="AF88" i="20"/>
  <c r="AS88" i="20"/>
  <c r="AF73" i="20"/>
  <c r="AS73" i="20"/>
  <c r="AF144" i="20"/>
  <c r="AS144" i="20"/>
  <c r="AF101" i="20"/>
  <c r="AS101" i="20"/>
  <c r="AF84" i="20"/>
  <c r="AS84" i="20"/>
  <c r="AF107" i="20"/>
  <c r="AS107" i="20"/>
  <c r="AF162" i="20"/>
  <c r="AS162" i="20"/>
  <c r="AF156" i="20"/>
  <c r="AS156" i="20"/>
  <c r="AF141" i="20"/>
  <c r="AS141" i="20"/>
  <c r="AF111" i="20"/>
  <c r="AS111" i="20"/>
  <c r="AF164" i="20"/>
  <c r="AS164" i="20"/>
  <c r="AF138" i="20"/>
  <c r="AS138" i="20"/>
  <c r="AF197" i="20"/>
  <c r="AS197" i="20"/>
  <c r="AF252" i="20"/>
  <c r="AS252" i="20"/>
  <c r="AF198" i="20"/>
  <c r="AS198" i="20"/>
  <c r="AF207" i="20"/>
  <c r="AS207" i="20"/>
  <c r="AF160" i="20"/>
  <c r="AS160" i="20"/>
  <c r="AF224" i="20"/>
  <c r="AS224" i="20"/>
  <c r="AF256" i="20"/>
  <c r="AS256" i="20"/>
  <c r="AF187" i="20"/>
  <c r="AS187" i="20"/>
  <c r="AF242" i="20"/>
  <c r="AS242" i="20"/>
  <c r="AF306" i="20"/>
  <c r="AS306" i="20"/>
  <c r="AF283" i="20"/>
  <c r="AS283" i="20"/>
  <c r="AF253" i="20"/>
  <c r="AS253" i="20"/>
  <c r="AF238" i="20"/>
  <c r="AS238" i="20"/>
  <c r="AF302" i="20"/>
  <c r="AS302" i="20"/>
  <c r="AF287" i="20"/>
  <c r="AS287" i="20"/>
  <c r="AF312" i="20"/>
  <c r="AS312" i="20"/>
  <c r="AF297" i="20"/>
  <c r="AS297" i="20"/>
  <c r="AB177" i="20"/>
  <c r="AO177" i="20"/>
  <c r="AB137" i="20"/>
  <c r="AO137" i="20"/>
  <c r="AB105" i="20"/>
  <c r="AO105" i="20"/>
  <c r="AB111" i="20"/>
  <c r="AO111" i="20"/>
  <c r="AB266" i="20"/>
  <c r="AO266" i="20"/>
  <c r="AB260" i="20"/>
  <c r="AO260" i="20"/>
  <c r="AB185" i="20"/>
  <c r="AO185" i="20"/>
  <c r="AB89" i="20"/>
  <c r="AO89" i="20"/>
  <c r="AB228" i="20"/>
  <c r="AO228" i="20"/>
  <c r="AB129" i="20"/>
  <c r="AO129" i="20"/>
  <c r="AB300" i="20"/>
  <c r="AO300" i="20"/>
  <c r="AB119" i="20"/>
  <c r="AO119" i="20"/>
  <c r="AB281" i="20"/>
  <c r="AO281" i="20"/>
  <c r="AB125" i="20"/>
  <c r="AO125" i="20"/>
  <c r="AB189" i="20"/>
  <c r="AO189" i="20"/>
  <c r="AB253" i="20"/>
  <c r="AO253" i="20"/>
  <c r="AB134" i="20"/>
  <c r="AO134" i="20"/>
  <c r="AB198" i="20"/>
  <c r="AO198" i="20"/>
  <c r="AB262" i="20"/>
  <c r="AO262" i="20"/>
  <c r="AB151" i="20"/>
  <c r="AO151" i="20"/>
  <c r="AB215" i="20"/>
  <c r="AO215" i="20"/>
  <c r="AB279" i="20"/>
  <c r="AO279" i="20"/>
  <c r="AB96" i="20"/>
  <c r="AO96" i="20"/>
  <c r="AB160" i="20"/>
  <c r="AO160" i="20"/>
  <c r="AB224" i="20"/>
  <c r="AO224" i="20"/>
  <c r="AB288" i="20"/>
  <c r="AO288" i="20"/>
  <c r="AB306" i="20"/>
  <c r="AO306" i="20"/>
  <c r="AB179" i="20"/>
  <c r="AO179" i="20"/>
  <c r="AB243" i="20"/>
  <c r="AO243" i="20"/>
  <c r="AB307" i="20"/>
  <c r="AO307" i="20"/>
  <c r="AG78" i="20"/>
  <c r="AT78" i="20"/>
  <c r="AG79" i="20"/>
  <c r="AT79" i="20"/>
  <c r="AG133" i="20"/>
  <c r="AT133" i="20"/>
  <c r="AG136" i="20"/>
  <c r="AT136" i="20"/>
  <c r="AG144" i="20"/>
  <c r="AT144" i="20"/>
  <c r="AG119" i="20"/>
  <c r="AT119" i="20"/>
  <c r="AG99" i="20"/>
  <c r="AT99" i="20"/>
  <c r="AG107" i="20"/>
  <c r="AT107" i="20"/>
  <c r="AG170" i="20"/>
  <c r="AT170" i="20"/>
  <c r="AG148" i="20"/>
  <c r="AT148" i="20"/>
  <c r="AG160" i="20"/>
  <c r="AT160" i="20"/>
  <c r="AG134" i="20"/>
  <c r="AT134" i="20"/>
  <c r="AG192" i="20"/>
  <c r="AT192" i="20"/>
  <c r="AG153" i="20"/>
  <c r="AT153" i="20"/>
  <c r="AG196" i="20"/>
  <c r="AT196" i="20"/>
  <c r="AG307" i="20"/>
  <c r="AT307" i="20"/>
  <c r="AG221" i="20"/>
  <c r="AT221" i="20"/>
  <c r="AG222" i="20"/>
  <c r="AT222" i="20"/>
  <c r="AG175" i="20"/>
  <c r="AT175" i="20"/>
  <c r="AG200" i="20"/>
  <c r="AT200" i="20"/>
  <c r="AG225" i="20"/>
  <c r="AT225" i="20"/>
  <c r="AG243" i="20"/>
  <c r="AT243" i="20"/>
  <c r="AG265" i="20"/>
  <c r="AT265" i="20"/>
  <c r="AG242" i="20"/>
  <c r="AT242" i="20"/>
  <c r="AG306" i="20"/>
  <c r="AT306" i="20"/>
  <c r="AG276" i="20"/>
  <c r="AT276" i="20"/>
  <c r="AG253" i="20"/>
  <c r="AT253" i="20"/>
  <c r="AG238" i="20"/>
  <c r="AT238" i="20"/>
  <c r="AG302" i="20"/>
  <c r="AT302" i="20"/>
  <c r="AG248" i="20"/>
  <c r="AT248" i="20"/>
  <c r="AG312" i="20"/>
  <c r="AT312" i="20"/>
  <c r="AH126" i="20"/>
  <c r="AU126" i="20"/>
  <c r="AH78" i="20"/>
  <c r="AU78" i="20"/>
  <c r="AH103" i="20"/>
  <c r="AU103" i="20"/>
  <c r="AH121" i="20"/>
  <c r="AU121" i="20"/>
  <c r="AH108" i="20"/>
  <c r="AU108" i="20"/>
  <c r="AH74" i="20"/>
  <c r="AU74" i="20"/>
  <c r="AH75" i="20"/>
  <c r="AU75" i="20"/>
  <c r="AH130" i="20"/>
  <c r="AU130" i="20"/>
  <c r="AH131" i="20"/>
  <c r="AU131" i="20"/>
  <c r="AH148" i="20"/>
  <c r="AU148" i="20"/>
  <c r="AH183" i="20"/>
  <c r="AU183" i="20"/>
  <c r="AH141" i="20"/>
  <c r="AU141" i="20"/>
  <c r="AH210" i="20"/>
  <c r="AU210" i="20"/>
  <c r="AH175" i="20"/>
  <c r="AU175" i="20"/>
  <c r="AH163" i="20"/>
  <c r="AU163" i="20"/>
  <c r="AH227" i="20"/>
  <c r="AU227" i="20"/>
  <c r="AH220" i="20"/>
  <c r="AU220" i="20"/>
  <c r="AH232" i="20"/>
  <c r="AU232" i="20"/>
  <c r="AH222" i="20"/>
  <c r="AU222" i="20"/>
  <c r="AH199" i="20"/>
  <c r="AU199" i="20"/>
  <c r="AH224" i="20"/>
  <c r="AU224" i="20"/>
  <c r="AH290" i="20"/>
  <c r="AU290" i="20"/>
  <c r="AH280" i="20"/>
  <c r="AU280" i="20"/>
  <c r="AH257" i="20"/>
  <c r="AU257" i="20"/>
  <c r="AH314" i="20"/>
  <c r="AU314" i="20"/>
  <c r="AH291" i="20"/>
  <c r="AU291" i="20"/>
  <c r="AH268" i="20"/>
  <c r="AU268" i="20"/>
  <c r="AH245" i="20"/>
  <c r="AU245" i="20"/>
  <c r="AH309" i="20"/>
  <c r="AU309" i="20"/>
  <c r="AH255" i="20"/>
  <c r="AU255" i="20"/>
  <c r="AI75" i="20"/>
  <c r="AV75" i="20"/>
  <c r="AI131" i="20"/>
  <c r="AV131" i="20"/>
  <c r="AI134" i="20"/>
  <c r="AV134" i="20"/>
  <c r="AI94" i="20"/>
  <c r="AV94" i="20"/>
  <c r="AI87" i="20"/>
  <c r="AV87" i="20"/>
  <c r="AI96" i="20"/>
  <c r="AV96" i="20"/>
  <c r="AI101" i="20"/>
  <c r="AV101" i="20"/>
  <c r="AI111" i="20"/>
  <c r="AV111" i="20"/>
  <c r="AI145" i="20"/>
  <c r="AV145" i="20"/>
  <c r="AI146" i="20"/>
  <c r="AV146" i="20"/>
  <c r="AI147" i="20"/>
  <c r="AV147" i="20"/>
  <c r="AI148" i="20"/>
  <c r="AV148" i="20"/>
  <c r="AI149" i="20"/>
  <c r="AV149" i="20"/>
  <c r="AI180" i="20"/>
  <c r="AV180" i="20"/>
  <c r="AI190" i="20"/>
  <c r="AV190" i="20"/>
  <c r="AI218" i="20"/>
  <c r="AV218" i="20"/>
  <c r="AI163" i="20"/>
  <c r="AV163" i="20"/>
  <c r="AI227" i="20"/>
  <c r="AV227" i="20"/>
  <c r="AI173" i="20"/>
  <c r="AV173" i="20"/>
  <c r="AI198" i="20"/>
  <c r="AV198" i="20"/>
  <c r="AI261" i="20"/>
  <c r="AV261" i="20"/>
  <c r="AI207" i="20"/>
  <c r="AV207" i="20"/>
  <c r="AI216" i="20"/>
  <c r="AV216" i="20"/>
  <c r="AI287" i="20"/>
  <c r="AV287" i="20"/>
  <c r="AI264" i="20"/>
  <c r="AV264" i="20"/>
  <c r="AI234" i="20"/>
  <c r="AV234" i="20"/>
  <c r="AI298" i="20"/>
  <c r="AV298" i="20"/>
  <c r="AI275" i="20"/>
  <c r="AV275" i="20"/>
  <c r="AI252" i="20"/>
  <c r="AV252" i="20"/>
  <c r="AI316" i="20"/>
  <c r="AV316" i="20"/>
  <c r="AI262" i="20"/>
  <c r="AV262" i="20"/>
  <c r="AC73" i="20"/>
  <c r="AP73" i="20"/>
  <c r="AC117" i="20"/>
  <c r="AP117" i="20"/>
  <c r="AC102" i="20"/>
  <c r="AP102" i="20"/>
  <c r="AC124" i="20"/>
  <c r="AP124" i="20"/>
  <c r="AC140" i="20"/>
  <c r="AP140" i="20"/>
  <c r="AC123" i="20"/>
  <c r="AP123" i="20"/>
  <c r="AC79" i="20"/>
  <c r="AP79" i="20"/>
  <c r="AC137" i="20"/>
  <c r="AP137" i="20"/>
  <c r="AC103" i="20"/>
  <c r="AP103" i="20"/>
  <c r="AC112" i="20"/>
  <c r="AP112" i="20"/>
  <c r="AC180" i="20"/>
  <c r="AP180" i="20"/>
  <c r="AC122" i="20"/>
  <c r="AP122" i="20"/>
  <c r="AC156" i="20"/>
  <c r="AP156" i="20"/>
  <c r="AC207" i="20"/>
  <c r="AP207" i="20"/>
  <c r="AC168" i="20"/>
  <c r="AP168" i="20"/>
  <c r="AC279" i="20"/>
  <c r="AP279" i="20"/>
  <c r="AC185" i="20"/>
  <c r="AP185" i="20"/>
  <c r="AC255" i="20"/>
  <c r="AP255" i="20"/>
  <c r="AC226" i="20"/>
  <c r="AP226" i="20"/>
  <c r="AC219" i="20"/>
  <c r="AP219" i="20"/>
  <c r="AC205" i="20"/>
  <c r="AP205" i="20"/>
  <c r="AC267" i="20"/>
  <c r="AP267" i="20"/>
  <c r="AC230" i="20"/>
  <c r="AP230" i="20"/>
  <c r="AC293" i="20"/>
  <c r="AP293" i="20"/>
  <c r="AC278" i="20"/>
  <c r="AP278" i="20"/>
  <c r="AC256" i="20"/>
  <c r="AP256" i="20"/>
  <c r="AC233" i="20"/>
  <c r="AP233" i="20"/>
  <c r="AC297" i="20"/>
  <c r="AP297" i="20"/>
  <c r="AC274" i="20"/>
  <c r="AP274" i="20"/>
  <c r="AC299" i="20"/>
  <c r="AP299" i="20"/>
  <c r="AC276" i="20"/>
  <c r="AP276" i="20"/>
  <c r="AJ149" i="20"/>
  <c r="AW149" i="20"/>
  <c r="AJ75" i="20"/>
  <c r="AW75" i="20"/>
  <c r="AJ224" i="20"/>
  <c r="AW224" i="20"/>
  <c r="AJ122" i="20"/>
  <c r="AW122" i="20"/>
  <c r="AJ93" i="20"/>
  <c r="AW93" i="20"/>
  <c r="AJ117" i="20"/>
  <c r="AW117" i="20"/>
  <c r="AJ140" i="20"/>
  <c r="AW140" i="20"/>
  <c r="AJ96" i="20"/>
  <c r="AW96" i="20"/>
  <c r="AJ190" i="20"/>
  <c r="AW190" i="20"/>
  <c r="AJ216" i="20"/>
  <c r="AW216" i="20"/>
  <c r="AJ113" i="20"/>
  <c r="AW113" i="20"/>
  <c r="AJ138" i="20"/>
  <c r="AW138" i="20"/>
  <c r="AJ147" i="20"/>
  <c r="AW147" i="20"/>
  <c r="AJ160" i="20"/>
  <c r="AW160" i="20"/>
  <c r="AJ177" i="20"/>
  <c r="AW177" i="20"/>
  <c r="AJ170" i="20"/>
  <c r="AW170" i="20"/>
  <c r="AJ236" i="20"/>
  <c r="AW236" i="20"/>
  <c r="AJ203" i="20"/>
  <c r="AW203" i="20"/>
  <c r="AJ164" i="20"/>
  <c r="AW164" i="20"/>
  <c r="AJ228" i="20"/>
  <c r="AW228" i="20"/>
  <c r="AJ206" i="20"/>
  <c r="AW206" i="20"/>
  <c r="AJ272" i="20"/>
  <c r="AW272" i="20"/>
  <c r="AJ238" i="20"/>
  <c r="AW238" i="20"/>
  <c r="AJ302" i="20"/>
  <c r="AW302" i="20"/>
  <c r="AJ287" i="20"/>
  <c r="AW287" i="20"/>
  <c r="AJ257" i="20"/>
  <c r="AW257" i="20"/>
  <c r="AJ234" i="20"/>
  <c r="AW234" i="20"/>
  <c r="AJ298" i="20"/>
  <c r="AW298" i="20"/>
  <c r="AJ275" i="20"/>
  <c r="AW275" i="20"/>
  <c r="AJ300" i="20"/>
  <c r="AW300" i="20"/>
  <c r="AJ277" i="20"/>
  <c r="AW277" i="20"/>
  <c r="AE262" i="20"/>
  <c r="AR262" i="20"/>
  <c r="AE247" i="20"/>
  <c r="AR247" i="20"/>
  <c r="AE311" i="20"/>
  <c r="AR311" i="20"/>
  <c r="AE288" i="20"/>
  <c r="AR288" i="20"/>
  <c r="AE313" i="20"/>
  <c r="AR313" i="20"/>
  <c r="AE290" i="20"/>
  <c r="AR290" i="20"/>
  <c r="AD96" i="20"/>
  <c r="AQ96" i="20"/>
  <c r="AD109" i="20"/>
  <c r="AQ109" i="20"/>
  <c r="AD82" i="20"/>
  <c r="AQ82" i="20"/>
  <c r="AD91" i="20"/>
  <c r="AQ91" i="20"/>
  <c r="AD146" i="20"/>
  <c r="AQ146" i="20"/>
  <c r="AD93" i="20"/>
  <c r="AQ93" i="20"/>
  <c r="AD78" i="20"/>
  <c r="AQ78" i="20"/>
  <c r="AD79" i="20"/>
  <c r="AQ79" i="20"/>
  <c r="AD126" i="20"/>
  <c r="AQ126" i="20"/>
  <c r="AD111" i="20"/>
  <c r="AQ111" i="20"/>
  <c r="AD144" i="20"/>
  <c r="AQ144" i="20"/>
  <c r="AD129" i="20"/>
  <c r="AQ129" i="20"/>
  <c r="AD206" i="20"/>
  <c r="AQ206" i="20"/>
  <c r="AD148" i="20"/>
  <c r="AQ148" i="20"/>
  <c r="AD191" i="20"/>
  <c r="AQ191" i="20"/>
  <c r="AD176" i="20"/>
  <c r="AQ176" i="20"/>
  <c r="AD193" i="20"/>
  <c r="AQ193" i="20"/>
  <c r="AD258" i="20"/>
  <c r="AQ258" i="20"/>
  <c r="AD202" i="20"/>
  <c r="AQ202" i="20"/>
  <c r="AD227" i="20"/>
  <c r="AQ227" i="20"/>
  <c r="AD205" i="20"/>
  <c r="AQ205" i="20"/>
  <c r="AD270" i="20"/>
  <c r="AQ270" i="20"/>
  <c r="AD252" i="20"/>
  <c r="AQ252" i="20"/>
  <c r="AD316" i="20"/>
  <c r="AQ316" i="20"/>
  <c r="AD293" i="20"/>
  <c r="AQ293" i="20"/>
  <c r="AD279" i="20"/>
  <c r="AQ279" i="20"/>
  <c r="AD256" i="20"/>
  <c r="AQ256" i="20"/>
  <c r="AD233" i="20"/>
  <c r="AQ233" i="20"/>
  <c r="AD297" i="20"/>
  <c r="AQ297" i="20"/>
  <c r="AD235" i="20"/>
  <c r="AQ235" i="20"/>
  <c r="AD299" i="20"/>
  <c r="AQ299" i="20"/>
  <c r="AF86" i="20"/>
  <c r="AS86" i="20"/>
  <c r="AF87" i="20"/>
  <c r="AS87" i="20"/>
  <c r="AF96" i="20"/>
  <c r="AS96" i="20"/>
  <c r="AF81" i="20"/>
  <c r="AS81" i="20"/>
  <c r="AF153" i="20"/>
  <c r="AS153" i="20"/>
  <c r="AF220" i="20"/>
  <c r="AS220" i="20"/>
  <c r="AF92" i="20"/>
  <c r="AS92" i="20"/>
  <c r="AF110" i="20"/>
  <c r="AS110" i="20"/>
  <c r="AF100" i="20"/>
  <c r="AS100" i="20"/>
  <c r="AF161" i="20"/>
  <c r="AS161" i="20"/>
  <c r="AF149" i="20"/>
  <c r="AS149" i="20"/>
  <c r="AF119" i="20"/>
  <c r="AS119" i="20"/>
  <c r="AF167" i="20"/>
  <c r="AS167" i="20"/>
  <c r="AF146" i="20"/>
  <c r="AS146" i="20"/>
  <c r="AF205" i="20"/>
  <c r="AS205" i="20"/>
  <c r="AF260" i="20"/>
  <c r="AS260" i="20"/>
  <c r="AF206" i="20"/>
  <c r="AS206" i="20"/>
  <c r="AF215" i="20"/>
  <c r="AS215" i="20"/>
  <c r="AF168" i="20"/>
  <c r="AS168" i="20"/>
  <c r="AF193" i="20"/>
  <c r="AS193" i="20"/>
  <c r="AF264" i="20"/>
  <c r="AS264" i="20"/>
  <c r="AF195" i="20"/>
  <c r="AS195" i="20"/>
  <c r="AF250" i="20"/>
  <c r="AS250" i="20"/>
  <c r="AF314" i="20"/>
  <c r="AS314" i="20"/>
  <c r="AF291" i="20"/>
  <c r="AS291" i="20"/>
  <c r="AF261" i="20"/>
  <c r="AS261" i="20"/>
  <c r="AF246" i="20"/>
  <c r="AS246" i="20"/>
  <c r="AF310" i="20"/>
  <c r="AS310" i="20"/>
  <c r="AF295" i="20"/>
  <c r="AS295" i="20"/>
  <c r="AF241" i="20"/>
  <c r="AS241" i="20"/>
  <c r="AF305" i="20"/>
  <c r="AS305" i="20"/>
  <c r="AB218" i="20"/>
  <c r="AO218" i="20"/>
  <c r="AB156" i="20"/>
  <c r="AO156" i="20"/>
  <c r="AB193" i="20"/>
  <c r="AO193" i="20"/>
  <c r="AB123" i="20"/>
  <c r="AO123" i="20"/>
  <c r="AB289" i="20"/>
  <c r="AO289" i="20"/>
  <c r="AB74" i="20"/>
  <c r="AO74" i="20"/>
  <c r="AB204" i="20"/>
  <c r="AO204" i="20"/>
  <c r="AB100" i="20"/>
  <c r="AO100" i="20"/>
  <c r="AB250" i="20"/>
  <c r="AO250" i="20"/>
  <c r="AB146" i="20"/>
  <c r="AO146" i="20"/>
  <c r="AB148" i="20"/>
  <c r="AO148" i="20"/>
  <c r="AB132" i="20"/>
  <c r="AO132" i="20"/>
  <c r="AB316" i="20"/>
  <c r="AO316" i="20"/>
  <c r="AB133" i="20"/>
  <c r="AO133" i="20"/>
  <c r="AB197" i="20"/>
  <c r="AO197" i="20"/>
  <c r="AB261" i="20"/>
  <c r="AO261" i="20"/>
  <c r="AB78" i="20"/>
  <c r="AO78" i="20"/>
  <c r="AB142" i="20"/>
  <c r="AO142" i="20"/>
  <c r="AB206" i="20"/>
  <c r="AO206" i="20"/>
  <c r="AB270" i="20"/>
  <c r="AO270" i="20"/>
  <c r="AB159" i="20"/>
  <c r="AO159" i="20"/>
  <c r="AB223" i="20"/>
  <c r="AO223" i="20"/>
  <c r="AB287" i="20"/>
  <c r="AO287" i="20"/>
  <c r="AB104" i="20"/>
  <c r="AO104" i="20"/>
  <c r="AB168" i="20"/>
  <c r="AO168" i="20"/>
  <c r="AB232" i="20"/>
  <c r="AO232" i="20"/>
  <c r="AB296" i="20"/>
  <c r="AO296" i="20"/>
  <c r="AB314" i="20"/>
  <c r="AO314" i="20"/>
  <c r="AB187" i="20"/>
  <c r="AO187" i="20"/>
  <c r="AB251" i="20"/>
  <c r="AO251" i="20"/>
  <c r="AB315" i="20"/>
  <c r="AO315" i="20"/>
  <c r="AG86" i="20"/>
  <c r="AT86" i="20"/>
  <c r="AG87" i="20"/>
  <c r="AT87" i="20"/>
  <c r="AG72" i="20"/>
  <c r="AT72" i="20"/>
  <c r="AG73" i="20"/>
  <c r="AT73" i="20"/>
  <c r="AG174" i="20"/>
  <c r="AT174" i="20"/>
  <c r="AG127" i="20"/>
  <c r="AT127" i="20"/>
  <c r="AG100" i="20"/>
  <c r="AT100" i="20"/>
  <c r="AG115" i="20"/>
  <c r="AT115" i="20"/>
  <c r="AG178" i="20"/>
  <c r="AT178" i="20"/>
  <c r="AG156" i="20"/>
  <c r="AT156" i="20"/>
  <c r="AG168" i="20"/>
  <c r="AT168" i="20"/>
  <c r="AG142" i="20"/>
  <c r="AT142" i="20"/>
  <c r="AG195" i="20"/>
  <c r="AT195" i="20"/>
  <c r="AG163" i="20"/>
  <c r="AT163" i="20"/>
  <c r="AG204" i="20"/>
  <c r="AT204" i="20"/>
  <c r="AG165" i="20"/>
  <c r="AT165" i="20"/>
  <c r="AG229" i="20"/>
  <c r="AT229" i="20"/>
  <c r="AG230" i="20"/>
  <c r="AT230" i="20"/>
  <c r="AG183" i="20"/>
  <c r="AT183" i="20"/>
  <c r="AG208" i="20"/>
  <c r="AT208" i="20"/>
  <c r="AG186" i="20"/>
  <c r="AT186" i="20"/>
  <c r="AG251" i="20"/>
  <c r="AT251" i="20"/>
  <c r="AG273" i="20"/>
  <c r="AT273" i="20"/>
  <c r="AG250" i="20"/>
  <c r="AT250" i="20"/>
  <c r="AG314" i="20"/>
  <c r="AT314" i="20"/>
  <c r="AG284" i="20"/>
  <c r="AT284" i="20"/>
  <c r="AG261" i="20"/>
  <c r="AT261" i="20"/>
  <c r="AG246" i="20"/>
  <c r="AT246" i="20"/>
  <c r="AG310" i="20"/>
  <c r="AT310" i="20"/>
  <c r="AG256" i="20"/>
  <c r="AT256" i="20"/>
  <c r="AH76" i="20"/>
  <c r="AU76" i="20"/>
  <c r="AH118" i="20"/>
  <c r="AU118" i="20"/>
  <c r="AH86" i="20"/>
  <c r="AU86" i="20"/>
  <c r="AH104" i="20"/>
  <c r="AU104" i="20"/>
  <c r="AH129" i="20"/>
  <c r="AU129" i="20"/>
  <c r="AH112" i="20"/>
  <c r="AU112" i="20"/>
  <c r="AH82" i="20"/>
  <c r="AU82" i="20"/>
  <c r="AH83" i="20"/>
  <c r="AU83" i="20"/>
  <c r="AH138" i="20"/>
  <c r="AU138" i="20"/>
  <c r="AH139" i="20"/>
  <c r="AU139" i="20"/>
  <c r="AH156" i="20"/>
  <c r="AU156" i="20"/>
  <c r="AH191" i="20"/>
  <c r="AU191" i="20"/>
  <c r="AH149" i="20"/>
  <c r="AU149" i="20"/>
  <c r="AH218" i="20"/>
  <c r="AU218" i="20"/>
  <c r="AH136" i="20"/>
  <c r="AU136" i="20"/>
  <c r="AH171" i="20"/>
  <c r="AU171" i="20"/>
  <c r="AH164" i="20"/>
  <c r="AU164" i="20"/>
  <c r="AH228" i="20"/>
  <c r="AU228" i="20"/>
  <c r="AH166" i="20"/>
  <c r="AU166" i="20"/>
  <c r="AH230" i="20"/>
  <c r="AU230" i="20"/>
  <c r="AH207" i="20"/>
  <c r="AU207" i="20"/>
  <c r="AH185" i="20"/>
  <c r="AU185" i="20"/>
  <c r="AH298" i="20"/>
  <c r="AU298" i="20"/>
  <c r="AH288" i="20"/>
  <c r="AU288" i="20"/>
  <c r="AH265" i="20"/>
  <c r="AU265" i="20"/>
  <c r="AH235" i="20"/>
  <c r="AU235" i="20"/>
  <c r="AH299" i="20"/>
  <c r="AU299" i="20"/>
  <c r="AH276" i="20"/>
  <c r="AU276" i="20"/>
  <c r="AH253" i="20"/>
  <c r="AU253" i="20"/>
  <c r="AH278" i="20"/>
  <c r="AU278" i="20"/>
  <c r="AH263" i="20"/>
  <c r="AU263" i="20"/>
  <c r="AI115" i="20"/>
  <c r="AV115" i="20"/>
  <c r="AI76" i="20"/>
  <c r="AV76" i="20"/>
  <c r="AI152" i="20"/>
  <c r="AV152" i="20"/>
  <c r="AI109" i="20"/>
  <c r="AV109" i="20"/>
  <c r="AI95" i="20"/>
  <c r="AV95" i="20"/>
  <c r="AI102" i="20"/>
  <c r="AV102" i="20"/>
  <c r="AI112" i="20"/>
  <c r="AV112" i="20"/>
  <c r="AI119" i="20"/>
  <c r="AV119" i="20"/>
  <c r="AI153" i="20"/>
  <c r="AV153" i="20"/>
  <c r="AI154" i="20"/>
  <c r="AV154" i="20"/>
  <c r="AI155" i="20"/>
  <c r="AV155" i="20"/>
  <c r="AI156" i="20"/>
  <c r="AV156" i="20"/>
  <c r="AI157" i="20"/>
  <c r="AV157" i="20"/>
  <c r="AI135" i="20"/>
  <c r="AV135" i="20"/>
  <c r="AI162" i="20"/>
  <c r="AV162" i="20"/>
  <c r="AI226" i="20"/>
  <c r="AV226" i="20"/>
  <c r="AI171" i="20"/>
  <c r="AV171" i="20"/>
  <c r="AI188" i="20"/>
  <c r="AV188" i="20"/>
  <c r="AI181" i="20"/>
  <c r="AV181" i="20"/>
  <c r="AI206" i="20"/>
  <c r="AV206" i="20"/>
  <c r="AI269" i="20"/>
  <c r="AV269" i="20"/>
  <c r="AI215" i="20"/>
  <c r="AV215" i="20"/>
  <c r="AI224" i="20"/>
  <c r="AV224" i="20"/>
  <c r="AI295" i="20"/>
  <c r="AV295" i="20"/>
  <c r="AI272" i="20"/>
  <c r="AV272" i="20"/>
  <c r="AI242" i="20"/>
  <c r="AV242" i="20"/>
  <c r="AI306" i="20"/>
  <c r="AV306" i="20"/>
  <c r="AI283" i="20"/>
  <c r="AV283" i="20"/>
  <c r="AI260" i="20"/>
  <c r="AV260" i="20"/>
  <c r="AI285" i="20"/>
  <c r="AV285" i="20"/>
  <c r="AI270" i="20"/>
  <c r="AV270" i="20"/>
  <c r="AC81" i="20"/>
  <c r="AP81" i="20"/>
  <c r="AC181" i="20"/>
  <c r="AP181" i="20"/>
  <c r="AC75" i="20"/>
  <c r="AP75" i="20"/>
  <c r="AC132" i="20"/>
  <c r="AP132" i="20"/>
  <c r="AC142" i="20"/>
  <c r="AP142" i="20"/>
  <c r="AC131" i="20"/>
  <c r="AP131" i="20"/>
  <c r="AC87" i="20"/>
  <c r="AP87" i="20"/>
  <c r="AC72" i="20"/>
  <c r="AP72" i="20"/>
  <c r="AC111" i="20"/>
  <c r="AP111" i="20"/>
  <c r="AC120" i="20"/>
  <c r="AP120" i="20"/>
  <c r="AC183" i="20"/>
  <c r="AP183" i="20"/>
  <c r="AC130" i="20"/>
  <c r="AP130" i="20"/>
  <c r="AC162" i="20"/>
  <c r="AP162" i="20"/>
  <c r="AC215" i="20"/>
  <c r="AP215" i="20"/>
  <c r="AC176" i="20"/>
  <c r="AP176" i="20"/>
  <c r="AC287" i="20"/>
  <c r="AP287" i="20"/>
  <c r="AC193" i="20"/>
  <c r="AP193" i="20"/>
  <c r="AC263" i="20"/>
  <c r="AP263" i="20"/>
  <c r="AC163" i="20"/>
  <c r="AP163" i="20"/>
  <c r="AC227" i="20"/>
  <c r="AP227" i="20"/>
  <c r="AC213" i="20"/>
  <c r="AP213" i="20"/>
  <c r="AC275" i="20"/>
  <c r="AP275" i="20"/>
  <c r="AC237" i="20"/>
  <c r="AP237" i="20"/>
  <c r="AC301" i="20"/>
  <c r="AP301" i="20"/>
  <c r="AC286" i="20"/>
  <c r="AP286" i="20"/>
  <c r="AC264" i="20"/>
  <c r="AP264" i="20"/>
  <c r="AC241" i="20"/>
  <c r="AP241" i="20"/>
  <c r="AC305" i="20"/>
  <c r="AP305" i="20"/>
  <c r="AC282" i="20"/>
  <c r="AP282" i="20"/>
  <c r="AC307" i="20"/>
  <c r="AP307" i="20"/>
  <c r="AC284" i="20"/>
  <c r="AP284" i="20"/>
  <c r="AJ111" i="20"/>
  <c r="AW111" i="20"/>
  <c r="AJ83" i="20"/>
  <c r="AW83" i="20"/>
  <c r="AJ76" i="20"/>
  <c r="AW76" i="20"/>
  <c r="AJ126" i="20"/>
  <c r="AW126" i="20"/>
  <c r="AJ105" i="20"/>
  <c r="AW105" i="20"/>
  <c r="AJ125" i="20"/>
  <c r="AW125" i="20"/>
  <c r="AJ148" i="20"/>
  <c r="AW148" i="20"/>
  <c r="AJ102" i="20"/>
  <c r="AW102" i="20"/>
  <c r="AJ73" i="20"/>
  <c r="AW73" i="20"/>
  <c r="AJ104" i="20"/>
  <c r="AW104" i="20"/>
  <c r="AJ121" i="20"/>
  <c r="AW121" i="20"/>
  <c r="AJ146" i="20"/>
  <c r="AW146" i="20"/>
  <c r="AJ155" i="20"/>
  <c r="AW155" i="20"/>
  <c r="AJ168" i="20"/>
  <c r="AW168" i="20"/>
  <c r="AJ185" i="20"/>
  <c r="AW185" i="20"/>
  <c r="AJ178" i="20"/>
  <c r="AW178" i="20"/>
  <c r="AJ244" i="20"/>
  <c r="AW244" i="20"/>
  <c r="AJ211" i="20"/>
  <c r="AW211" i="20"/>
  <c r="AJ172" i="20"/>
  <c r="AW172" i="20"/>
  <c r="AJ232" i="20"/>
  <c r="AW232" i="20"/>
  <c r="AJ214" i="20"/>
  <c r="AW214" i="20"/>
  <c r="AJ183" i="20"/>
  <c r="AW183" i="20"/>
  <c r="AJ246" i="20"/>
  <c r="AW246" i="20"/>
  <c r="AJ310" i="20"/>
  <c r="AW310" i="20"/>
  <c r="AJ295" i="20"/>
  <c r="AW295" i="20"/>
  <c r="AJ265" i="20"/>
  <c r="AW265" i="20"/>
  <c r="AJ242" i="20"/>
  <c r="AW242" i="20"/>
  <c r="AJ306" i="20"/>
  <c r="AW306" i="20"/>
  <c r="AJ283" i="20"/>
  <c r="AW283" i="20"/>
  <c r="AJ308" i="20"/>
  <c r="AW308" i="20"/>
  <c r="AJ285" i="20"/>
  <c r="AW285" i="20"/>
  <c r="AE188" i="20"/>
  <c r="AR188" i="20"/>
  <c r="AE251" i="20"/>
  <c r="AR251" i="20"/>
  <c r="AE315" i="20"/>
  <c r="AR315" i="20"/>
  <c r="AE292" i="20"/>
  <c r="AR292" i="20"/>
  <c r="AE270" i="20"/>
  <c r="AR270" i="20"/>
  <c r="AE255" i="20"/>
  <c r="AR255" i="20"/>
  <c r="AE232" i="20"/>
  <c r="AR232" i="20"/>
  <c r="AE296" i="20"/>
  <c r="AR296" i="20"/>
  <c r="AE234" i="20"/>
  <c r="AR234" i="20"/>
  <c r="AE298" i="20"/>
  <c r="AR298" i="20"/>
  <c r="AD103" i="20"/>
  <c r="AQ103" i="20"/>
  <c r="AD117" i="20"/>
  <c r="AQ117" i="20"/>
  <c r="AD90" i="20"/>
  <c r="AQ90" i="20"/>
  <c r="AD99" i="20"/>
  <c r="AQ99" i="20"/>
  <c r="AD169" i="20"/>
  <c r="AQ169" i="20"/>
  <c r="AD106" i="20"/>
  <c r="AQ106" i="20"/>
  <c r="AD86" i="20"/>
  <c r="AQ86" i="20"/>
  <c r="AD87" i="20"/>
  <c r="AQ87" i="20"/>
  <c r="AD134" i="20"/>
  <c r="AQ134" i="20"/>
  <c r="AD119" i="20"/>
  <c r="AQ119" i="20"/>
  <c r="AD152" i="20"/>
  <c r="AQ152" i="20"/>
  <c r="AD137" i="20"/>
  <c r="AQ137" i="20"/>
  <c r="AD214" i="20"/>
  <c r="AQ214" i="20"/>
  <c r="AD156" i="20"/>
  <c r="AQ156" i="20"/>
  <c r="AD199" i="20"/>
  <c r="AQ199" i="20"/>
  <c r="AD184" i="20"/>
  <c r="AQ184" i="20"/>
  <c r="AD201" i="20"/>
  <c r="AQ201" i="20"/>
  <c r="AD266" i="20"/>
  <c r="AQ266" i="20"/>
  <c r="AD210" i="20"/>
  <c r="AQ210" i="20"/>
  <c r="AD196" i="20"/>
  <c r="AQ196" i="20"/>
  <c r="AD213" i="20"/>
  <c r="AQ213" i="20"/>
  <c r="AD278" i="20"/>
  <c r="AQ278" i="20"/>
  <c r="AD260" i="20"/>
  <c r="AQ260" i="20"/>
  <c r="AD237" i="20"/>
  <c r="AQ237" i="20"/>
  <c r="AD301" i="20"/>
  <c r="AQ301" i="20"/>
  <c r="AD287" i="20"/>
  <c r="AQ287" i="20"/>
  <c r="AD264" i="20"/>
  <c r="AQ264" i="20"/>
  <c r="AD241" i="20"/>
  <c r="AQ241" i="20"/>
  <c r="AD305" i="20"/>
  <c r="AQ305" i="20"/>
  <c r="AD243" i="20"/>
  <c r="AQ243" i="20"/>
  <c r="AD307" i="20"/>
  <c r="AQ307" i="20"/>
  <c r="AF94" i="20"/>
  <c r="AS94" i="20"/>
  <c r="AF95" i="20"/>
  <c r="AS95" i="20"/>
  <c r="AF113" i="20"/>
  <c r="AS113" i="20"/>
  <c r="AF89" i="20"/>
  <c r="AS89" i="20"/>
  <c r="AF178" i="20"/>
  <c r="AS178" i="20"/>
  <c r="AF75" i="20"/>
  <c r="AS75" i="20"/>
  <c r="AF196" i="20"/>
  <c r="AS196" i="20"/>
  <c r="AF115" i="20"/>
  <c r="AS115" i="20"/>
  <c r="AF108" i="20"/>
  <c r="AS108" i="20"/>
  <c r="AF169" i="20"/>
  <c r="AS169" i="20"/>
  <c r="AF157" i="20"/>
  <c r="AS157" i="20"/>
  <c r="AF127" i="20"/>
  <c r="AS127" i="20"/>
  <c r="AF172" i="20"/>
  <c r="AS172" i="20"/>
  <c r="AF154" i="20"/>
  <c r="AS154" i="20"/>
  <c r="AF213" i="20"/>
  <c r="AS213" i="20"/>
  <c r="AF268" i="20"/>
  <c r="AS268" i="20"/>
  <c r="AF214" i="20"/>
  <c r="AS214" i="20"/>
  <c r="AF223" i="20"/>
  <c r="AS223" i="20"/>
  <c r="AF176" i="20"/>
  <c r="AS176" i="20"/>
  <c r="AF201" i="20"/>
  <c r="AS201" i="20"/>
  <c r="AF272" i="20"/>
  <c r="AS272" i="20"/>
  <c r="AF203" i="20"/>
  <c r="AS203" i="20"/>
  <c r="AF258" i="20"/>
  <c r="AS258" i="20"/>
  <c r="AF235" i="20"/>
  <c r="AS235" i="20"/>
  <c r="AF299" i="20"/>
  <c r="AS299" i="20"/>
  <c r="AF269" i="20"/>
  <c r="AS269" i="20"/>
  <c r="AF254" i="20"/>
  <c r="AS254" i="20"/>
  <c r="AF239" i="20"/>
  <c r="AS239" i="20"/>
  <c r="AF303" i="20"/>
  <c r="AS303" i="20"/>
  <c r="AF249" i="20"/>
  <c r="AS249" i="20"/>
  <c r="AF313" i="20"/>
  <c r="AS313" i="20"/>
  <c r="AB282" i="20"/>
  <c r="AO282" i="20"/>
  <c r="AB178" i="20"/>
  <c r="AO178" i="20"/>
  <c r="AB95" i="20"/>
  <c r="AO95" i="20"/>
  <c r="AB138" i="20"/>
  <c r="AO138" i="20"/>
  <c r="AB91" i="20"/>
  <c r="AO91" i="20"/>
  <c r="AB87" i="20"/>
  <c r="AO87" i="20"/>
  <c r="AB226" i="20"/>
  <c r="AO226" i="20"/>
  <c r="AB114" i="20"/>
  <c r="AO114" i="20"/>
  <c r="AB273" i="20"/>
  <c r="AO273" i="20"/>
  <c r="AB169" i="20"/>
  <c r="AO169" i="20"/>
  <c r="AB234" i="20"/>
  <c r="AO234" i="20"/>
  <c r="AB153" i="20"/>
  <c r="AO153" i="20"/>
  <c r="AB77" i="20"/>
  <c r="AO77" i="20"/>
  <c r="AB141" i="20"/>
  <c r="AO141" i="20"/>
  <c r="AB205" i="20"/>
  <c r="AO205" i="20"/>
  <c r="AB269" i="20"/>
  <c r="AO269" i="20"/>
  <c r="AB86" i="20"/>
  <c r="AO86" i="20"/>
  <c r="AB150" i="20"/>
  <c r="AO150" i="20"/>
  <c r="AB214" i="20"/>
  <c r="AO214" i="20"/>
  <c r="AB278" i="20"/>
  <c r="AO278" i="20"/>
  <c r="AB167" i="20"/>
  <c r="AO167" i="20"/>
  <c r="AB231" i="20"/>
  <c r="AO231" i="20"/>
  <c r="AB295" i="20"/>
  <c r="AO295" i="20"/>
  <c r="AB112" i="20"/>
  <c r="AO112" i="20"/>
  <c r="AB176" i="20"/>
  <c r="AO176" i="20"/>
  <c r="AB240" i="20"/>
  <c r="AO240" i="20"/>
  <c r="AB304" i="20"/>
  <c r="AO304" i="20"/>
  <c r="AB131" i="20"/>
  <c r="AO131" i="20"/>
  <c r="AB195" i="20"/>
  <c r="AO195" i="20"/>
  <c r="AB259" i="20"/>
  <c r="AO259" i="20"/>
  <c r="AG77" i="20"/>
  <c r="AT77" i="20"/>
  <c r="AG94" i="20"/>
  <c r="AT94" i="20"/>
  <c r="AG95" i="20"/>
  <c r="AT95" i="20"/>
  <c r="AG80" i="20"/>
  <c r="AT80" i="20"/>
  <c r="AG81" i="20"/>
  <c r="AT81" i="20"/>
  <c r="AG74" i="20"/>
  <c r="AT74" i="20"/>
  <c r="AG135" i="20"/>
  <c r="AT135" i="20"/>
  <c r="AG166" i="20"/>
  <c r="AT166" i="20"/>
  <c r="AG123" i="20"/>
  <c r="AT123" i="20"/>
  <c r="AG233" i="20"/>
  <c r="AT233" i="20"/>
  <c r="AG161" i="20"/>
  <c r="AT161" i="20"/>
  <c r="AG176" i="20"/>
  <c r="AT176" i="20"/>
  <c r="AG150" i="20"/>
  <c r="AT150" i="20"/>
  <c r="AG203" i="20"/>
  <c r="AT203" i="20"/>
  <c r="AG171" i="20"/>
  <c r="AT171" i="20"/>
  <c r="AG212" i="20"/>
  <c r="AT212" i="20"/>
  <c r="AG173" i="20"/>
  <c r="AT173" i="20"/>
  <c r="AG232" i="20"/>
  <c r="AT232" i="20"/>
  <c r="AG239" i="20"/>
  <c r="AT239" i="20"/>
  <c r="AG191" i="20"/>
  <c r="AT191" i="20"/>
  <c r="AG216" i="20"/>
  <c r="AT216" i="20"/>
  <c r="AG194" i="20"/>
  <c r="AT194" i="20"/>
  <c r="AG259" i="20"/>
  <c r="AT259" i="20"/>
  <c r="AG281" i="20"/>
  <c r="AT281" i="20"/>
  <c r="AG258" i="20"/>
  <c r="AT258" i="20"/>
  <c r="AG315" i="20"/>
  <c r="AT315" i="20"/>
  <c r="AG292" i="20"/>
  <c r="AT292" i="20"/>
  <c r="AG269" i="20"/>
  <c r="AT269" i="20"/>
  <c r="AG254" i="20"/>
  <c r="AT254" i="20"/>
  <c r="AG279" i="20"/>
  <c r="AT279" i="20"/>
  <c r="AG264" i="20"/>
  <c r="AT264" i="20"/>
  <c r="AH84" i="20"/>
  <c r="AU84" i="20"/>
  <c r="AH77" i="20"/>
  <c r="AU77" i="20"/>
  <c r="AH94" i="20"/>
  <c r="AU94" i="20"/>
  <c r="AH72" i="20"/>
  <c r="AU72" i="20"/>
  <c r="AH142" i="20"/>
  <c r="AU142" i="20"/>
  <c r="AH116" i="20"/>
  <c r="AU116" i="20"/>
  <c r="AH90" i="20"/>
  <c r="AU90" i="20"/>
  <c r="AH91" i="20"/>
  <c r="AU91" i="20"/>
  <c r="AH146" i="20"/>
  <c r="AU146" i="20"/>
  <c r="AH147" i="20"/>
  <c r="AU147" i="20"/>
  <c r="AH161" i="20"/>
  <c r="AU161" i="20"/>
  <c r="AH254" i="20"/>
  <c r="AU254" i="20"/>
  <c r="AH157" i="20"/>
  <c r="AU157" i="20"/>
  <c r="AH226" i="20"/>
  <c r="AU226" i="20"/>
  <c r="AH144" i="20"/>
  <c r="AU144" i="20"/>
  <c r="AH179" i="20"/>
  <c r="AU179" i="20"/>
  <c r="AH172" i="20"/>
  <c r="AU172" i="20"/>
  <c r="AH189" i="20"/>
  <c r="AU189" i="20"/>
  <c r="AH174" i="20"/>
  <c r="AU174" i="20"/>
  <c r="AH234" i="20"/>
  <c r="AU234" i="20"/>
  <c r="AH215" i="20"/>
  <c r="AU215" i="20"/>
  <c r="AH193" i="20"/>
  <c r="AU193" i="20"/>
  <c r="AH306" i="20"/>
  <c r="AU306" i="20"/>
  <c r="AH296" i="20"/>
  <c r="AU296" i="20"/>
  <c r="AH273" i="20"/>
  <c r="AU273" i="20"/>
  <c r="AH243" i="20"/>
  <c r="AU243" i="20"/>
  <c r="AH307" i="20"/>
  <c r="AU307" i="20"/>
  <c r="AH284" i="20"/>
  <c r="AU284" i="20"/>
  <c r="AH261" i="20"/>
  <c r="AU261" i="20"/>
  <c r="AH286" i="20"/>
  <c r="AU286" i="20"/>
  <c r="AH271" i="20"/>
  <c r="AU271" i="20"/>
  <c r="AI123" i="20"/>
  <c r="AV123" i="20"/>
  <c r="AI84" i="20"/>
  <c r="AV84" i="20"/>
  <c r="AI77" i="20"/>
  <c r="AV77" i="20"/>
  <c r="AI117" i="20"/>
  <c r="AV117" i="20"/>
  <c r="AI103" i="20"/>
  <c r="AV103" i="20"/>
  <c r="AI142" i="20"/>
  <c r="AV142" i="20"/>
  <c r="AI120" i="20"/>
  <c r="AV120" i="20"/>
  <c r="AI127" i="20"/>
  <c r="AV127" i="20"/>
  <c r="AI166" i="20"/>
  <c r="AV166" i="20"/>
  <c r="AI193" i="20"/>
  <c r="AV193" i="20"/>
  <c r="AI100" i="20"/>
  <c r="AV100" i="20"/>
  <c r="AI161" i="20"/>
  <c r="AV161" i="20"/>
  <c r="AI160" i="20"/>
  <c r="AV160" i="20"/>
  <c r="AI143" i="20"/>
  <c r="AV143" i="20"/>
  <c r="AI170" i="20"/>
  <c r="AV170" i="20"/>
  <c r="AI233" i="20"/>
  <c r="AV233" i="20"/>
  <c r="AI179" i="20"/>
  <c r="AV179" i="20"/>
  <c r="AI196" i="20"/>
  <c r="AV196" i="20"/>
  <c r="AI189" i="20"/>
  <c r="AV189" i="20"/>
  <c r="AI214" i="20"/>
  <c r="AV214" i="20"/>
  <c r="AI277" i="20"/>
  <c r="AV277" i="20"/>
  <c r="AI223" i="20"/>
  <c r="AV223" i="20"/>
  <c r="AI239" i="20"/>
  <c r="AV239" i="20"/>
  <c r="AI303" i="20"/>
  <c r="AV303" i="20"/>
  <c r="AI280" i="20"/>
  <c r="AV280" i="20"/>
  <c r="AI250" i="20"/>
  <c r="AV250" i="20"/>
  <c r="AI314" i="20"/>
  <c r="AV314" i="20"/>
  <c r="AI291" i="20"/>
  <c r="AV291" i="20"/>
  <c r="AI268" i="20"/>
  <c r="AV268" i="20"/>
  <c r="AI293" i="20"/>
  <c r="AV293" i="20"/>
  <c r="AI278" i="20"/>
  <c r="AV278" i="20"/>
  <c r="AC89" i="20"/>
  <c r="AP89" i="20"/>
  <c r="AC113" i="20"/>
  <c r="AP113" i="20"/>
  <c r="AC83" i="20"/>
  <c r="AP83" i="20"/>
  <c r="AC150" i="20"/>
  <c r="AP150" i="20"/>
  <c r="AC148" i="20"/>
  <c r="AP148" i="20"/>
  <c r="AC165" i="20"/>
  <c r="AP165" i="20"/>
  <c r="AC95" i="20"/>
  <c r="AP95" i="20"/>
  <c r="AC80" i="20"/>
  <c r="AP80" i="20"/>
  <c r="AC119" i="20"/>
  <c r="AP119" i="20"/>
  <c r="AC128" i="20"/>
  <c r="AP128" i="20"/>
  <c r="AC189" i="20"/>
  <c r="AP189" i="20"/>
  <c r="AC138" i="20"/>
  <c r="AP138" i="20"/>
  <c r="AC166" i="20"/>
  <c r="AP166" i="20"/>
  <c r="AC223" i="20"/>
  <c r="AP223" i="20"/>
  <c r="AC184" i="20"/>
  <c r="AP184" i="20"/>
  <c r="AC295" i="20"/>
  <c r="AP295" i="20"/>
  <c r="AC201" i="20"/>
  <c r="AP201" i="20"/>
  <c r="AC271" i="20"/>
  <c r="AP271" i="20"/>
  <c r="AC171" i="20"/>
  <c r="AP171" i="20"/>
  <c r="AC196" i="20"/>
  <c r="AP196" i="20"/>
  <c r="AC221" i="20"/>
  <c r="AP221" i="20"/>
  <c r="AC182" i="20"/>
  <c r="AP182" i="20"/>
  <c r="AC245" i="20"/>
  <c r="AP245" i="20"/>
  <c r="AC309" i="20"/>
  <c r="AP309" i="20"/>
  <c r="AC294" i="20"/>
  <c r="AP294" i="20"/>
  <c r="AC272" i="20"/>
  <c r="AP272" i="20"/>
  <c r="AC249" i="20"/>
  <c r="AP249" i="20"/>
  <c r="AC313" i="20"/>
  <c r="AP313" i="20"/>
  <c r="AC290" i="20"/>
  <c r="AP290" i="20"/>
  <c r="AC315" i="20"/>
  <c r="AP315" i="20"/>
  <c r="AC292" i="20"/>
  <c r="AP292" i="20"/>
  <c r="AJ74" i="20"/>
  <c r="AW74" i="20"/>
  <c r="AJ91" i="20"/>
  <c r="AW91" i="20"/>
  <c r="AJ84" i="20"/>
  <c r="AW84" i="20"/>
  <c r="AJ130" i="20"/>
  <c r="AW130" i="20"/>
  <c r="AJ200" i="20"/>
  <c r="AW200" i="20"/>
  <c r="AJ133" i="20"/>
  <c r="AW133" i="20"/>
  <c r="AJ179" i="20"/>
  <c r="AW179" i="20"/>
  <c r="AJ108" i="20"/>
  <c r="AW108" i="20"/>
  <c r="AJ81" i="20"/>
  <c r="AW81" i="20"/>
  <c r="AJ112" i="20"/>
  <c r="AW112" i="20"/>
  <c r="AJ129" i="20"/>
  <c r="AW129" i="20"/>
  <c r="AJ154" i="20"/>
  <c r="AW154" i="20"/>
  <c r="AJ165" i="20"/>
  <c r="AW165" i="20"/>
  <c r="AJ176" i="20"/>
  <c r="AW176" i="20"/>
  <c r="AJ193" i="20"/>
  <c r="AW193" i="20"/>
  <c r="AJ186" i="20"/>
  <c r="AW186" i="20"/>
  <c r="AJ252" i="20"/>
  <c r="AW252" i="20"/>
  <c r="AJ219" i="20"/>
  <c r="AW219" i="20"/>
  <c r="AJ180" i="20"/>
  <c r="AW180" i="20"/>
  <c r="AJ197" i="20"/>
  <c r="AW197" i="20"/>
  <c r="AJ222" i="20"/>
  <c r="AW222" i="20"/>
  <c r="AJ191" i="20"/>
  <c r="AW191" i="20"/>
  <c r="AJ254" i="20"/>
  <c r="AW254" i="20"/>
  <c r="AJ239" i="20"/>
  <c r="AW239" i="20"/>
  <c r="AJ303" i="20"/>
  <c r="AW303" i="20"/>
  <c r="AJ273" i="20"/>
  <c r="AW273" i="20"/>
  <c r="AJ250" i="20"/>
  <c r="AW250" i="20"/>
  <c r="AJ314" i="20"/>
  <c r="AW314" i="20"/>
  <c r="AJ291" i="20"/>
  <c r="AW291" i="20"/>
  <c r="AJ316" i="20"/>
  <c r="AW316" i="20"/>
  <c r="AJ293" i="20"/>
  <c r="AW293" i="20"/>
  <c r="AD125" i="20"/>
  <c r="AQ125" i="20"/>
  <c r="AD98" i="20"/>
  <c r="AQ98" i="20"/>
  <c r="AD101" i="20"/>
  <c r="AQ101" i="20"/>
  <c r="AD76" i="20"/>
  <c r="AQ76" i="20"/>
  <c r="AD107" i="20"/>
  <c r="AQ107" i="20"/>
  <c r="AD94" i="20"/>
  <c r="AQ94" i="20"/>
  <c r="AD95" i="20"/>
  <c r="AQ95" i="20"/>
  <c r="AD142" i="20"/>
  <c r="AQ142" i="20"/>
  <c r="AD127" i="20"/>
  <c r="AQ127" i="20"/>
  <c r="AD164" i="20"/>
  <c r="AQ164" i="20"/>
  <c r="AD145" i="20"/>
  <c r="AQ145" i="20"/>
  <c r="AD222" i="20"/>
  <c r="AQ222" i="20"/>
  <c r="AD166" i="20"/>
  <c r="AQ166" i="20"/>
  <c r="AD207" i="20"/>
  <c r="AQ207" i="20"/>
  <c r="AD192" i="20"/>
  <c r="AQ192" i="20"/>
  <c r="AD209" i="20"/>
  <c r="AQ209" i="20"/>
  <c r="AD274" i="20"/>
  <c r="AQ274" i="20"/>
  <c r="AD218" i="20"/>
  <c r="AQ218" i="20"/>
  <c r="AD204" i="20"/>
  <c r="AQ204" i="20"/>
  <c r="AD221" i="20"/>
  <c r="AQ221" i="20"/>
  <c r="AD286" i="20"/>
  <c r="AQ286" i="20"/>
  <c r="AD268" i="20"/>
  <c r="AQ268" i="20"/>
  <c r="AD245" i="20"/>
  <c r="AQ245" i="20"/>
  <c r="AD309" i="20"/>
  <c r="AQ309" i="20"/>
  <c r="AD295" i="20"/>
  <c r="AQ295" i="20"/>
  <c r="AD272" i="20"/>
  <c r="AQ272" i="20"/>
  <c r="AD249" i="20"/>
  <c r="AQ249" i="20"/>
  <c r="AD313" i="20"/>
  <c r="AQ313" i="20"/>
  <c r="AD251" i="20"/>
  <c r="AQ251" i="20"/>
  <c r="AD315" i="20"/>
  <c r="AQ315" i="20"/>
  <c r="AF130" i="20"/>
  <c r="AS130" i="20"/>
  <c r="AF104" i="20"/>
  <c r="AS104" i="20"/>
  <c r="AF121" i="20"/>
  <c r="AS121" i="20"/>
  <c r="AF97" i="20"/>
  <c r="AS97" i="20"/>
  <c r="AF188" i="20"/>
  <c r="AS188" i="20"/>
  <c r="AF83" i="20"/>
  <c r="AS83" i="20"/>
  <c r="AF228" i="20"/>
  <c r="AS228" i="20"/>
  <c r="AF118" i="20"/>
  <c r="AS118" i="20"/>
  <c r="AF116" i="20"/>
  <c r="AS116" i="20"/>
  <c r="AF177" i="20"/>
  <c r="AS177" i="20"/>
  <c r="AF185" i="20"/>
  <c r="AS185" i="20"/>
  <c r="AF135" i="20"/>
  <c r="AS135" i="20"/>
  <c r="AF175" i="20"/>
  <c r="AS175" i="20"/>
  <c r="AF186" i="20"/>
  <c r="AS186" i="20"/>
  <c r="AF221" i="20"/>
  <c r="AS221" i="20"/>
  <c r="AF276" i="20"/>
  <c r="AS276" i="20"/>
  <c r="AF222" i="20"/>
  <c r="AS222" i="20"/>
  <c r="AF231" i="20"/>
  <c r="AS231" i="20"/>
  <c r="AF184" i="20"/>
  <c r="AS184" i="20"/>
  <c r="AF209" i="20"/>
  <c r="AS209" i="20"/>
  <c r="AF194" i="20"/>
  <c r="AS194" i="20"/>
  <c r="AF211" i="20"/>
  <c r="AS211" i="20"/>
  <c r="AF266" i="20"/>
  <c r="AS266" i="20"/>
  <c r="AF243" i="20"/>
  <c r="AS243" i="20"/>
  <c r="AF307" i="20"/>
  <c r="AS307" i="20"/>
  <c r="AF277" i="20"/>
  <c r="AS277" i="20"/>
  <c r="AF262" i="20"/>
  <c r="AS262" i="20"/>
  <c r="AF247" i="20"/>
  <c r="AS247" i="20"/>
  <c r="AF311" i="20"/>
  <c r="AS311" i="20"/>
  <c r="AF257" i="20"/>
  <c r="AS257" i="20"/>
  <c r="AB130" i="20"/>
  <c r="AO130" i="20"/>
  <c r="AB71" i="20"/>
  <c r="AO71" i="20"/>
  <c r="AB201" i="20"/>
  <c r="AO201" i="20"/>
  <c r="AB135" i="20"/>
  <c r="AO135" i="20"/>
  <c r="AB161" i="20"/>
  <c r="AO161" i="20"/>
  <c r="AB170" i="20"/>
  <c r="AO170" i="20"/>
  <c r="AB99" i="20"/>
  <c r="AO99" i="20"/>
  <c r="AB249" i="20"/>
  <c r="AO249" i="20"/>
  <c r="AB127" i="20"/>
  <c r="AO127" i="20"/>
  <c r="AB292" i="20"/>
  <c r="AO292" i="20"/>
  <c r="AB188" i="20"/>
  <c r="AO188" i="20"/>
  <c r="AB257" i="20"/>
  <c r="AO257" i="20"/>
  <c r="AB172" i="20"/>
  <c r="AO172" i="20"/>
  <c r="AB85" i="20"/>
  <c r="AO85" i="20"/>
  <c r="AB149" i="20"/>
  <c r="AO149" i="20"/>
  <c r="AB213" i="20"/>
  <c r="AO213" i="20"/>
  <c r="AB277" i="20"/>
  <c r="AO277" i="20"/>
  <c r="AB94" i="20"/>
  <c r="AO94" i="20"/>
  <c r="AB158" i="20"/>
  <c r="AO158" i="20"/>
  <c r="AB222" i="20"/>
  <c r="AO222" i="20"/>
  <c r="AB286" i="20"/>
  <c r="AO286" i="20"/>
  <c r="AB175" i="20"/>
  <c r="AO175" i="20"/>
  <c r="AB239" i="20"/>
  <c r="AO239" i="20"/>
  <c r="AB303" i="20"/>
  <c r="AO303" i="20"/>
  <c r="AB120" i="20"/>
  <c r="AO120" i="20"/>
  <c r="AB184" i="20"/>
  <c r="AO184" i="20"/>
  <c r="AB248" i="20"/>
  <c r="AO248" i="20"/>
  <c r="AB312" i="20"/>
  <c r="AO312" i="20"/>
  <c r="AB139" i="20"/>
  <c r="AO139" i="20"/>
  <c r="AB203" i="20"/>
  <c r="AO203" i="20"/>
  <c r="AB267" i="20"/>
  <c r="AO267" i="20"/>
  <c r="AG85" i="20"/>
  <c r="AT85" i="20"/>
  <c r="AG105" i="20"/>
  <c r="AT105" i="20"/>
  <c r="AG103" i="20"/>
  <c r="AT103" i="20"/>
  <c r="AG88" i="20"/>
  <c r="AT88" i="20"/>
  <c r="AG89" i="20"/>
  <c r="AT89" i="20"/>
  <c r="AG82" i="20"/>
  <c r="AT82" i="20"/>
  <c r="AG138" i="20"/>
  <c r="AT138" i="20"/>
  <c r="AG76" i="20"/>
  <c r="AT76" i="20"/>
  <c r="AG131" i="20"/>
  <c r="AT131" i="20"/>
  <c r="AG108" i="20"/>
  <c r="AT108" i="20"/>
  <c r="AG169" i="20"/>
  <c r="AT169" i="20"/>
  <c r="AG185" i="20"/>
  <c r="AT185" i="20"/>
  <c r="AG158" i="20"/>
  <c r="AT158" i="20"/>
  <c r="AG211" i="20"/>
  <c r="AT211" i="20"/>
  <c r="AG179" i="20"/>
  <c r="AT179" i="20"/>
  <c r="AG220" i="20"/>
  <c r="AT220" i="20"/>
  <c r="AG181" i="20"/>
  <c r="AT181" i="20"/>
  <c r="AG182" i="20"/>
  <c r="AT182" i="20"/>
  <c r="AG247" i="20"/>
  <c r="AT247" i="20"/>
  <c r="AG199" i="20"/>
  <c r="AT199" i="20"/>
  <c r="AG224" i="20"/>
  <c r="AT224" i="20"/>
  <c r="AG202" i="20"/>
  <c r="AT202" i="20"/>
  <c r="AG267" i="20"/>
  <c r="AT267" i="20"/>
  <c r="AG289" i="20"/>
  <c r="AT289" i="20"/>
  <c r="AG266" i="20"/>
  <c r="AT266" i="20"/>
  <c r="AG236" i="20"/>
  <c r="AT236" i="20"/>
  <c r="AG300" i="20"/>
  <c r="AT300" i="20"/>
  <c r="AG277" i="20"/>
  <c r="AT277" i="20"/>
  <c r="AG262" i="20"/>
  <c r="AT262" i="20"/>
  <c r="AG287" i="20"/>
  <c r="AT287" i="20"/>
  <c r="AG272" i="20"/>
  <c r="AT272" i="20"/>
  <c r="AH92" i="20"/>
  <c r="AU92" i="20"/>
  <c r="AH85" i="20"/>
  <c r="AU85" i="20"/>
  <c r="AH105" i="20"/>
  <c r="AU105" i="20"/>
  <c r="AH80" i="20"/>
  <c r="AU80" i="20"/>
  <c r="AH153" i="20"/>
  <c r="AU153" i="20"/>
  <c r="AH120" i="20"/>
  <c r="AU120" i="20"/>
  <c r="AH98" i="20"/>
  <c r="AU98" i="20"/>
  <c r="AH99" i="20"/>
  <c r="AU99" i="20"/>
  <c r="AH154" i="20"/>
  <c r="AU154" i="20"/>
  <c r="AH155" i="20"/>
  <c r="AU155" i="20"/>
  <c r="AH165" i="20"/>
  <c r="AU165" i="20"/>
  <c r="AH101" i="20"/>
  <c r="AU101" i="20"/>
  <c r="AH160" i="20"/>
  <c r="AU160" i="20"/>
  <c r="AH150" i="20"/>
  <c r="AU150" i="20"/>
  <c r="AH152" i="20"/>
  <c r="AU152" i="20"/>
  <c r="AH187" i="20"/>
  <c r="AU187" i="20"/>
  <c r="AH180" i="20"/>
  <c r="AU180" i="20"/>
  <c r="AH197" i="20"/>
  <c r="AU197" i="20"/>
  <c r="AH182" i="20"/>
  <c r="AU182" i="20"/>
  <c r="AH242" i="20"/>
  <c r="AU242" i="20"/>
  <c r="AH223" i="20"/>
  <c r="AU223" i="20"/>
  <c r="AH201" i="20"/>
  <c r="AU201" i="20"/>
  <c r="AH240" i="20"/>
  <c r="AU240" i="20"/>
  <c r="AH304" i="20"/>
  <c r="AU304" i="20"/>
  <c r="AH281" i="20"/>
  <c r="AU281" i="20"/>
  <c r="AH251" i="20"/>
  <c r="AU251" i="20"/>
  <c r="AH315" i="20"/>
  <c r="AU315" i="20"/>
  <c r="AH292" i="20"/>
  <c r="AU292" i="20"/>
  <c r="AH269" i="20"/>
  <c r="AU269" i="20"/>
  <c r="AH294" i="20"/>
  <c r="AU294" i="20"/>
  <c r="AH279" i="20"/>
  <c r="AU279" i="20"/>
  <c r="AI107" i="20"/>
  <c r="AV107" i="20"/>
  <c r="AI92" i="20"/>
  <c r="AV92" i="20"/>
  <c r="AI85" i="20"/>
  <c r="AV85" i="20"/>
  <c r="AI125" i="20"/>
  <c r="AV125" i="20"/>
  <c r="AI104" i="20"/>
  <c r="AV104" i="20"/>
  <c r="AI144" i="20"/>
  <c r="AV144" i="20"/>
  <c r="AI128" i="20"/>
  <c r="AV128" i="20"/>
  <c r="AI105" i="20"/>
  <c r="AV105" i="20"/>
  <c r="AI174" i="20"/>
  <c r="AV174" i="20"/>
  <c r="AI201" i="20"/>
  <c r="AV201" i="20"/>
  <c r="AI108" i="20"/>
  <c r="AV108" i="20"/>
  <c r="AI169" i="20"/>
  <c r="AV169" i="20"/>
  <c r="AI168" i="20"/>
  <c r="AV168" i="20"/>
  <c r="AI151" i="20"/>
  <c r="AV151" i="20"/>
  <c r="AI178" i="20"/>
  <c r="AV178" i="20"/>
  <c r="AI241" i="20"/>
  <c r="AV241" i="20"/>
  <c r="AI187" i="20"/>
  <c r="AV187" i="20"/>
  <c r="AI204" i="20"/>
  <c r="AV204" i="20"/>
  <c r="AI197" i="20"/>
  <c r="AV197" i="20"/>
  <c r="AI222" i="20"/>
  <c r="AV222" i="20"/>
  <c r="AI281" i="20"/>
  <c r="AV281" i="20"/>
  <c r="AI231" i="20"/>
  <c r="AV231" i="20"/>
  <c r="AI247" i="20"/>
  <c r="AV247" i="20"/>
  <c r="AI311" i="20"/>
  <c r="AV311" i="20"/>
  <c r="AI288" i="20"/>
  <c r="AV288" i="20"/>
  <c r="AI258" i="20"/>
  <c r="AV258" i="20"/>
  <c r="AI235" i="20"/>
  <c r="AV235" i="20"/>
  <c r="AI299" i="20"/>
  <c r="AV299" i="20"/>
  <c r="AI276" i="20"/>
  <c r="AV276" i="20"/>
  <c r="AI301" i="20"/>
  <c r="AV301" i="20"/>
  <c r="AI286" i="20"/>
  <c r="AV286" i="20"/>
  <c r="AC97" i="20"/>
  <c r="AP97" i="20"/>
  <c r="AC109" i="20"/>
  <c r="AP109" i="20"/>
  <c r="AC91" i="20"/>
  <c r="AP91" i="20"/>
  <c r="AC173" i="20"/>
  <c r="AP173" i="20"/>
  <c r="AC77" i="20"/>
  <c r="AP77" i="20"/>
  <c r="AC105" i="20"/>
  <c r="AP105" i="20"/>
  <c r="AC88" i="20"/>
  <c r="AP88" i="20"/>
  <c r="AC127" i="20"/>
  <c r="AP127" i="20"/>
  <c r="AC136" i="20"/>
  <c r="AP136" i="20"/>
  <c r="AC191" i="20"/>
  <c r="AP191" i="20"/>
  <c r="AC146" i="20"/>
  <c r="AP146" i="20"/>
  <c r="AC170" i="20"/>
  <c r="AP170" i="20"/>
  <c r="AC231" i="20"/>
  <c r="AP231" i="20"/>
  <c r="AC192" i="20"/>
  <c r="AP192" i="20"/>
  <c r="AC303" i="20"/>
  <c r="AP303" i="20"/>
  <c r="AC209" i="20"/>
  <c r="AP209" i="20"/>
  <c r="AC186" i="20"/>
  <c r="AP186" i="20"/>
  <c r="AC179" i="20"/>
  <c r="AP179" i="20"/>
  <c r="AC204" i="20"/>
  <c r="AP204" i="20"/>
  <c r="AC229" i="20"/>
  <c r="AP229" i="20"/>
  <c r="AC190" i="20"/>
  <c r="AP190" i="20"/>
  <c r="AC253" i="20"/>
  <c r="AP253" i="20"/>
  <c r="AC238" i="20"/>
  <c r="AP238" i="20"/>
  <c r="AC302" i="20"/>
  <c r="AP302" i="20"/>
  <c r="AC280" i="20"/>
  <c r="AP280" i="20"/>
  <c r="AC257" i="20"/>
  <c r="AP257" i="20"/>
  <c r="AC234" i="20"/>
  <c r="AP234" i="20"/>
  <c r="AC298" i="20"/>
  <c r="AP298" i="20"/>
  <c r="AC236" i="20"/>
  <c r="AP236" i="20"/>
  <c r="AC300" i="20"/>
  <c r="AP300" i="20"/>
  <c r="AJ82" i="20"/>
  <c r="AW82" i="20"/>
  <c r="AJ99" i="20"/>
  <c r="AW99" i="20"/>
  <c r="AJ92" i="20"/>
  <c r="AW92" i="20"/>
  <c r="AJ134" i="20"/>
  <c r="AW134" i="20"/>
  <c r="AJ71" i="20"/>
  <c r="AW71" i="20"/>
  <c r="AJ184" i="20"/>
  <c r="AW184" i="20"/>
  <c r="AJ116" i="20"/>
  <c r="AW116" i="20"/>
  <c r="AJ89" i="20"/>
  <c r="AW89" i="20"/>
  <c r="AJ120" i="20"/>
  <c r="AW120" i="20"/>
  <c r="AJ137" i="20"/>
  <c r="AW137" i="20"/>
  <c r="AJ107" i="20"/>
  <c r="AW107" i="20"/>
  <c r="AJ173" i="20"/>
  <c r="AW173" i="20"/>
  <c r="AJ142" i="20"/>
  <c r="AW142" i="20"/>
  <c r="AJ201" i="20"/>
  <c r="AW201" i="20"/>
  <c r="AJ194" i="20"/>
  <c r="AW194" i="20"/>
  <c r="AJ260" i="20"/>
  <c r="AW260" i="20"/>
  <c r="AJ227" i="20"/>
  <c r="AW227" i="20"/>
  <c r="AJ188" i="20"/>
  <c r="AW188" i="20"/>
  <c r="AJ205" i="20"/>
  <c r="AW205" i="20"/>
  <c r="AJ230" i="20"/>
  <c r="AW230" i="20"/>
  <c r="AJ199" i="20"/>
  <c r="AW199" i="20"/>
  <c r="AJ262" i="20"/>
  <c r="AW262" i="20"/>
  <c r="AJ247" i="20"/>
  <c r="AW247" i="20"/>
  <c r="AJ311" i="20"/>
  <c r="AW311" i="20"/>
  <c r="AJ281" i="20"/>
  <c r="AW281" i="20"/>
  <c r="AJ258" i="20"/>
  <c r="AW258" i="20"/>
  <c r="AJ235" i="20"/>
  <c r="AW235" i="20"/>
  <c r="AJ299" i="20"/>
  <c r="AW299" i="20"/>
  <c r="AJ237" i="20"/>
  <c r="AW237" i="20"/>
  <c r="AJ301" i="20"/>
  <c r="AW301" i="20"/>
  <c r="AE271" i="20"/>
  <c r="AR271" i="20"/>
  <c r="AE248" i="20"/>
  <c r="AR248" i="20"/>
  <c r="AE312" i="20"/>
  <c r="AR312" i="20"/>
  <c r="AE250" i="20"/>
  <c r="AR250" i="20"/>
  <c r="AE314" i="20"/>
  <c r="AR314" i="20"/>
  <c r="AD147" i="20"/>
  <c r="AQ147" i="20"/>
  <c r="AD133" i="20"/>
  <c r="AQ133" i="20"/>
  <c r="AD112" i="20"/>
  <c r="AQ112" i="20"/>
  <c r="AD108" i="20"/>
  <c r="AQ108" i="20"/>
  <c r="AD84" i="20"/>
  <c r="AQ84" i="20"/>
  <c r="AD115" i="20"/>
  <c r="AQ115" i="20"/>
  <c r="AD114" i="20"/>
  <c r="AQ114" i="20"/>
  <c r="AD141" i="20"/>
  <c r="AQ141" i="20"/>
  <c r="AD150" i="20"/>
  <c r="AQ150" i="20"/>
  <c r="AD135" i="20"/>
  <c r="AQ135" i="20"/>
  <c r="AD172" i="20"/>
  <c r="AQ172" i="20"/>
  <c r="AD153" i="20"/>
  <c r="AQ153" i="20"/>
  <c r="AD230" i="20"/>
  <c r="AQ230" i="20"/>
  <c r="AD174" i="20"/>
  <c r="AQ174" i="20"/>
  <c r="AD215" i="20"/>
  <c r="AQ215" i="20"/>
  <c r="AD200" i="20"/>
  <c r="AQ200" i="20"/>
  <c r="AD217" i="20"/>
  <c r="AQ217" i="20"/>
  <c r="AD162" i="20"/>
  <c r="AQ162" i="20"/>
  <c r="AD226" i="20"/>
  <c r="AQ226" i="20"/>
  <c r="AD212" i="20"/>
  <c r="AQ212" i="20"/>
  <c r="AD229" i="20"/>
  <c r="AQ229" i="20"/>
  <c r="AD294" i="20"/>
  <c r="AQ294" i="20"/>
  <c r="AD276" i="20"/>
  <c r="AQ276" i="20"/>
  <c r="AD253" i="20"/>
  <c r="AQ253" i="20"/>
  <c r="AD239" i="20"/>
  <c r="AQ239" i="20"/>
  <c r="AD303" i="20"/>
  <c r="AQ303" i="20"/>
  <c r="AD280" i="20"/>
  <c r="AQ280" i="20"/>
  <c r="AD257" i="20"/>
  <c r="AQ257" i="20"/>
  <c r="AD282" i="20"/>
  <c r="AQ282" i="20"/>
  <c r="AD259" i="20"/>
  <c r="AQ259" i="20"/>
  <c r="AF114" i="20"/>
  <c r="AS114" i="20"/>
  <c r="AF122" i="20"/>
  <c r="AS122" i="20"/>
  <c r="AF139" i="20"/>
  <c r="AS139" i="20"/>
  <c r="AF129" i="20"/>
  <c r="AS129" i="20"/>
  <c r="AF102" i="20"/>
  <c r="AS102" i="20"/>
  <c r="AF74" i="20"/>
  <c r="AS74" i="20"/>
  <c r="AF91" i="20"/>
  <c r="AS91" i="20"/>
  <c r="AF77" i="20"/>
  <c r="AS77" i="20"/>
  <c r="AF123" i="20"/>
  <c r="AS123" i="20"/>
  <c r="AF124" i="20"/>
  <c r="AS124" i="20"/>
  <c r="AF109" i="20"/>
  <c r="AS109" i="20"/>
  <c r="AF142" i="20"/>
  <c r="AS142" i="20"/>
  <c r="AF143" i="20"/>
  <c r="AS143" i="20"/>
  <c r="AF180" i="20"/>
  <c r="AS180" i="20"/>
  <c r="AF165" i="20"/>
  <c r="AS165" i="20"/>
  <c r="AF229" i="20"/>
  <c r="AS229" i="20"/>
  <c r="AF166" i="20"/>
  <c r="AS166" i="20"/>
  <c r="AF230" i="20"/>
  <c r="AS230" i="20"/>
  <c r="AF284" i="20"/>
  <c r="AS284" i="20"/>
  <c r="AF192" i="20"/>
  <c r="AS192" i="20"/>
  <c r="AF217" i="20"/>
  <c r="AS217" i="20"/>
  <c r="AF202" i="20"/>
  <c r="AS202" i="20"/>
  <c r="AF219" i="20"/>
  <c r="AS219" i="20"/>
  <c r="AF274" i="20"/>
  <c r="AS274" i="20"/>
  <c r="AF251" i="20"/>
  <c r="AS251" i="20"/>
  <c r="AF315" i="20"/>
  <c r="AS315" i="20"/>
  <c r="AF285" i="20"/>
  <c r="AS285" i="20"/>
  <c r="AF270" i="20"/>
  <c r="AS270" i="20"/>
  <c r="AF255" i="20"/>
  <c r="AS255" i="20"/>
  <c r="AF280" i="20"/>
  <c r="AS280" i="20"/>
  <c r="AF265" i="20"/>
  <c r="AS265" i="20"/>
  <c r="AB212" i="20"/>
  <c r="AO212" i="20"/>
  <c r="AB83" i="20"/>
  <c r="AO83" i="20"/>
  <c r="AB220" i="20"/>
  <c r="AO220" i="20"/>
  <c r="AB241" i="20"/>
  <c r="AO241" i="20"/>
  <c r="AB180" i="20"/>
  <c r="AO180" i="20"/>
  <c r="AB81" i="20"/>
  <c r="AO81" i="20"/>
  <c r="AB113" i="20"/>
  <c r="AO113" i="20"/>
  <c r="AB268" i="20"/>
  <c r="AO268" i="20"/>
  <c r="AB145" i="20"/>
  <c r="AO145" i="20"/>
  <c r="AB76" i="20"/>
  <c r="AO76" i="20"/>
  <c r="AB210" i="20"/>
  <c r="AO210" i="20"/>
  <c r="AB276" i="20"/>
  <c r="AO276" i="20"/>
  <c r="AB194" i="20"/>
  <c r="AO194" i="20"/>
  <c r="AB93" i="20"/>
  <c r="AO93" i="20"/>
  <c r="AB157" i="20"/>
  <c r="AO157" i="20"/>
  <c r="AB221" i="20"/>
  <c r="AO221" i="20"/>
  <c r="AB285" i="20"/>
  <c r="AO285" i="20"/>
  <c r="AB102" i="20"/>
  <c r="AO102" i="20"/>
  <c r="AB166" i="20"/>
  <c r="AO166" i="20"/>
  <c r="AB230" i="20"/>
  <c r="AO230" i="20"/>
  <c r="AB294" i="20"/>
  <c r="AO294" i="20"/>
  <c r="AB183" i="20"/>
  <c r="AO183" i="20"/>
  <c r="AB247" i="20"/>
  <c r="AO247" i="20"/>
  <c r="AB311" i="20"/>
  <c r="AO311" i="20"/>
  <c r="AB128" i="20"/>
  <c r="AO128" i="20"/>
  <c r="AB192" i="20"/>
  <c r="AO192" i="20"/>
  <c r="AB256" i="20"/>
  <c r="AO256" i="20"/>
  <c r="AB297" i="20"/>
  <c r="AO297" i="20"/>
  <c r="AB147" i="20"/>
  <c r="AO147" i="20"/>
  <c r="AB211" i="20"/>
  <c r="AO211" i="20"/>
  <c r="AB275" i="20"/>
  <c r="AO275" i="20"/>
  <c r="AG93" i="20"/>
  <c r="AT93" i="20"/>
  <c r="AG114" i="20"/>
  <c r="AT114" i="20"/>
  <c r="AG104" i="20"/>
  <c r="AT104" i="20"/>
  <c r="AG96" i="20"/>
  <c r="AT96" i="20"/>
  <c r="AG97" i="20"/>
  <c r="AT97" i="20"/>
  <c r="AG90" i="20"/>
  <c r="AT90" i="20"/>
  <c r="AG146" i="20"/>
  <c r="AT146" i="20"/>
  <c r="AG84" i="20"/>
  <c r="AT84" i="20"/>
  <c r="AG139" i="20"/>
  <c r="AT139" i="20"/>
  <c r="AG116" i="20"/>
  <c r="AT116" i="20"/>
  <c r="AG177" i="20"/>
  <c r="AT177" i="20"/>
  <c r="AG102" i="20"/>
  <c r="AT102" i="20"/>
  <c r="AG187" i="20"/>
  <c r="AT187" i="20"/>
  <c r="AG219" i="20"/>
  <c r="AT219" i="20"/>
  <c r="AG164" i="20"/>
  <c r="AT164" i="20"/>
  <c r="AG228" i="20"/>
  <c r="AT228" i="20"/>
  <c r="AG189" i="20"/>
  <c r="AT189" i="20"/>
  <c r="AG190" i="20"/>
  <c r="AT190" i="20"/>
  <c r="AG255" i="20"/>
  <c r="AT255" i="20"/>
  <c r="AG207" i="20"/>
  <c r="AT207" i="20"/>
  <c r="AG193" i="20"/>
  <c r="AT193" i="20"/>
  <c r="AG210" i="20"/>
  <c r="AT210" i="20"/>
  <c r="AG275" i="20"/>
  <c r="AT275" i="20"/>
  <c r="AG297" i="20"/>
  <c r="AT297" i="20"/>
  <c r="AG274" i="20"/>
  <c r="AT274" i="20"/>
  <c r="AG244" i="20"/>
  <c r="AT244" i="20"/>
  <c r="AG308" i="20"/>
  <c r="AT308" i="20"/>
  <c r="AG285" i="20"/>
  <c r="AT285" i="20"/>
  <c r="AG270" i="20"/>
  <c r="AT270" i="20"/>
  <c r="AG295" i="20"/>
  <c r="AT295" i="20"/>
  <c r="AG280" i="20"/>
  <c r="AT280" i="20"/>
  <c r="AH143" i="20"/>
  <c r="AU143" i="20"/>
  <c r="AH93" i="20"/>
  <c r="AU93" i="20"/>
  <c r="AH71" i="20"/>
  <c r="AU71" i="20"/>
  <c r="AH88" i="20"/>
  <c r="AU88" i="20"/>
  <c r="AH73" i="20"/>
  <c r="AU73" i="20"/>
  <c r="AH124" i="20"/>
  <c r="AU124" i="20"/>
  <c r="AH111" i="20"/>
  <c r="AU111" i="20"/>
  <c r="AH100" i="20"/>
  <c r="AU100" i="20"/>
  <c r="AH246" i="20"/>
  <c r="AU246" i="20"/>
  <c r="AH162" i="20"/>
  <c r="AU162" i="20"/>
  <c r="AH169" i="20"/>
  <c r="AU169" i="20"/>
  <c r="AH109" i="20"/>
  <c r="AU109" i="20"/>
  <c r="AH168" i="20"/>
  <c r="AU168" i="20"/>
  <c r="AH158" i="20"/>
  <c r="AU158" i="20"/>
  <c r="AH184" i="20"/>
  <c r="AU184" i="20"/>
  <c r="AH195" i="20"/>
  <c r="AU195" i="20"/>
  <c r="AH188" i="20"/>
  <c r="AU188" i="20"/>
  <c r="AH205" i="20"/>
  <c r="AU205" i="20"/>
  <c r="AH190" i="20"/>
  <c r="AU190" i="20"/>
  <c r="AH250" i="20"/>
  <c r="AU250" i="20"/>
  <c r="AH231" i="20"/>
  <c r="AU231" i="20"/>
  <c r="AH209" i="20"/>
  <c r="AU209" i="20"/>
  <c r="AH248" i="20"/>
  <c r="AU248" i="20"/>
  <c r="AH312" i="20"/>
  <c r="AU312" i="20"/>
  <c r="AH289" i="20"/>
  <c r="AU289" i="20"/>
  <c r="AH259" i="20"/>
  <c r="AU259" i="20"/>
  <c r="AH236" i="20"/>
  <c r="AU236" i="20"/>
  <c r="AH300" i="20"/>
  <c r="AU300" i="20"/>
  <c r="AH277" i="20"/>
  <c r="AU277" i="20"/>
  <c r="AH302" i="20"/>
  <c r="AU302" i="20"/>
  <c r="AH287" i="20"/>
  <c r="AU287" i="20"/>
  <c r="AI141" i="20"/>
  <c r="AV141" i="20"/>
  <c r="AI106" i="20"/>
  <c r="AV106" i="20"/>
  <c r="AI93" i="20"/>
  <c r="AV93" i="20"/>
  <c r="AI133" i="20"/>
  <c r="AV133" i="20"/>
  <c r="AI136" i="20"/>
  <c r="AV136" i="20"/>
  <c r="AI73" i="20"/>
  <c r="AV73" i="20"/>
  <c r="AI74" i="20"/>
  <c r="AV74" i="20"/>
  <c r="AI113" i="20"/>
  <c r="AV113" i="20"/>
  <c r="AI114" i="20"/>
  <c r="AV114" i="20"/>
  <c r="AI209" i="20"/>
  <c r="AV209" i="20"/>
  <c r="AI116" i="20"/>
  <c r="AV116" i="20"/>
  <c r="AI177" i="20"/>
  <c r="AV177" i="20"/>
  <c r="AI176" i="20"/>
  <c r="AV176" i="20"/>
  <c r="AI159" i="20"/>
  <c r="AV159" i="20"/>
  <c r="AI186" i="20"/>
  <c r="AV186" i="20"/>
  <c r="AI249" i="20"/>
  <c r="AV249" i="20"/>
  <c r="AI195" i="20"/>
  <c r="AV195" i="20"/>
  <c r="AI212" i="20"/>
  <c r="AV212" i="20"/>
  <c r="AI205" i="20"/>
  <c r="AV205" i="20"/>
  <c r="AI230" i="20"/>
  <c r="AV230" i="20"/>
  <c r="AI289" i="20"/>
  <c r="AV289" i="20"/>
  <c r="AI184" i="20"/>
  <c r="AV184" i="20"/>
  <c r="AI255" i="20"/>
  <c r="AV255" i="20"/>
  <c r="AI232" i="20"/>
  <c r="AV232" i="20"/>
  <c r="AI296" i="20"/>
  <c r="AV296" i="20"/>
  <c r="AI266" i="20"/>
  <c r="AV266" i="20"/>
  <c r="AI243" i="20"/>
  <c r="AV243" i="20"/>
  <c r="AI307" i="20"/>
  <c r="AV307" i="20"/>
  <c r="AI284" i="20"/>
  <c r="AV284" i="20"/>
  <c r="AI309" i="20"/>
  <c r="AV309" i="20"/>
  <c r="AI294" i="20"/>
  <c r="AV294" i="20"/>
  <c r="AC129" i="20"/>
  <c r="AP129" i="20"/>
  <c r="AC74" i="20"/>
  <c r="AP74" i="20"/>
  <c r="AC99" i="20"/>
  <c r="AP99" i="20"/>
  <c r="AC76" i="20"/>
  <c r="AP76" i="20"/>
  <c r="AC85" i="20"/>
  <c r="AP85" i="20"/>
  <c r="AC78" i="20"/>
  <c r="AP78" i="20"/>
  <c r="AC110" i="20"/>
  <c r="AP110" i="20"/>
  <c r="AC96" i="20"/>
  <c r="AP96" i="20"/>
  <c r="AC135" i="20"/>
  <c r="AP135" i="20"/>
  <c r="AC144" i="20"/>
  <c r="AP144" i="20"/>
  <c r="AC145" i="20"/>
  <c r="AP145" i="20"/>
  <c r="AC154" i="20"/>
  <c r="AP154" i="20"/>
  <c r="AC174" i="20"/>
  <c r="AP174" i="20"/>
  <c r="AC141" i="20"/>
  <c r="AP141" i="20"/>
  <c r="AC200" i="20"/>
  <c r="AP200" i="20"/>
  <c r="AC311" i="20"/>
  <c r="AP311" i="20"/>
  <c r="AC217" i="20"/>
  <c r="AP217" i="20"/>
  <c r="AC194" i="20"/>
  <c r="AP194" i="20"/>
  <c r="AC187" i="20"/>
  <c r="AP187" i="20"/>
  <c r="AC212" i="20"/>
  <c r="AP212" i="20"/>
  <c r="AC235" i="20"/>
  <c r="AP235" i="20"/>
  <c r="AC198" i="20"/>
  <c r="AP198" i="20"/>
  <c r="AC261" i="20"/>
  <c r="AP261" i="20"/>
  <c r="AC246" i="20"/>
  <c r="AP246" i="20"/>
  <c r="AC310" i="20"/>
  <c r="AP310" i="20"/>
  <c r="AC288" i="20"/>
  <c r="AP288" i="20"/>
  <c r="AC265" i="20"/>
  <c r="AP265" i="20"/>
  <c r="AC242" i="20"/>
  <c r="AP242" i="20"/>
  <c r="AC306" i="20"/>
  <c r="AP306" i="20"/>
  <c r="AC244" i="20"/>
  <c r="AP244" i="20"/>
  <c r="AC308" i="20"/>
  <c r="AP308" i="20"/>
  <c r="AJ90" i="20"/>
  <c r="AW90" i="20"/>
  <c r="AJ141" i="20"/>
  <c r="AW141" i="20"/>
  <c r="AJ106" i="20"/>
  <c r="AW106" i="20"/>
  <c r="AJ159" i="20"/>
  <c r="AW159" i="20"/>
  <c r="AJ78" i="20"/>
  <c r="AW78" i="20"/>
  <c r="AJ79" i="20"/>
  <c r="AW79" i="20"/>
  <c r="AJ208" i="20"/>
  <c r="AW208" i="20"/>
  <c r="AJ124" i="20"/>
  <c r="AW124" i="20"/>
  <c r="AJ97" i="20"/>
  <c r="AW97" i="20"/>
  <c r="AJ128" i="20"/>
  <c r="AW128" i="20"/>
  <c r="AJ145" i="20"/>
  <c r="AW145" i="20"/>
  <c r="AJ115" i="20"/>
  <c r="AW115" i="20"/>
  <c r="AJ181" i="20"/>
  <c r="AW181" i="20"/>
  <c r="AJ150" i="20"/>
  <c r="AW150" i="20"/>
  <c r="AJ209" i="20"/>
  <c r="AW209" i="20"/>
  <c r="AJ202" i="20"/>
  <c r="AW202" i="20"/>
  <c r="AJ268" i="20"/>
  <c r="AW268" i="20"/>
  <c r="AJ280" i="20"/>
  <c r="AW280" i="20"/>
  <c r="AJ196" i="20"/>
  <c r="AW196" i="20"/>
  <c r="AJ213" i="20"/>
  <c r="AW213" i="20"/>
  <c r="AJ240" i="20"/>
  <c r="AW240" i="20"/>
  <c r="AJ207" i="20"/>
  <c r="AW207" i="20"/>
  <c r="AJ270" i="20"/>
  <c r="AW270" i="20"/>
  <c r="AJ255" i="20"/>
  <c r="AW255" i="20"/>
  <c r="AJ312" i="20"/>
  <c r="AW312" i="20"/>
  <c r="AJ289" i="20"/>
  <c r="AW289" i="20"/>
  <c r="AJ266" i="20"/>
  <c r="AW266" i="20"/>
  <c r="AJ243" i="20"/>
  <c r="AW243" i="20"/>
  <c r="AJ307" i="20"/>
  <c r="AW307" i="20"/>
  <c r="AJ245" i="20"/>
  <c r="AW245" i="20"/>
  <c r="AJ309" i="20"/>
  <c r="AW309" i="20"/>
  <c r="AI70" i="20"/>
  <c r="Y13" i="21"/>
  <c r="AH70" i="20"/>
  <c r="X13" i="21"/>
  <c r="AD70" i="20"/>
  <c r="T13" i="21"/>
  <c r="AB70" i="20"/>
  <c r="R13" i="21"/>
  <c r="AE70" i="20"/>
  <c r="U13" i="21"/>
  <c r="AG70" i="20"/>
  <c r="W13" i="21"/>
  <c r="AC70" i="20"/>
  <c r="S13" i="21"/>
  <c r="AJ70" i="20"/>
  <c r="Z13" i="21"/>
  <c r="AF70" i="20"/>
  <c r="V13" i="21"/>
  <c r="O69" i="20"/>
  <c r="Q20" i="21"/>
  <c r="AA69" i="20" s="1"/>
  <c r="B21" i="21"/>
  <c r="N87" i="16"/>
  <c r="O87" i="16" s="1"/>
  <c r="E18" i="19"/>
  <c r="I18" i="19" s="1"/>
  <c r="G74" i="14"/>
  <c r="G74" i="11"/>
  <c r="G74" i="13"/>
  <c r="B20" i="19"/>
  <c r="F75" i="11"/>
  <c r="G19" i="19"/>
  <c r="F75" i="13"/>
  <c r="C19" i="19"/>
  <c r="F75" i="14"/>
  <c r="F75" i="15"/>
  <c r="F75" i="1"/>
  <c r="G74" i="1"/>
  <c r="G74" i="15"/>
  <c r="AD85" i="18"/>
  <c r="AE85" i="18"/>
  <c r="AA85" i="18"/>
  <c r="AB84" i="18"/>
  <c r="K72" i="18" s="1"/>
  <c r="AC72" i="18"/>
  <c r="AC86" i="18" s="1"/>
  <c r="AE84" i="18"/>
  <c r="AB85" i="18"/>
  <c r="AD86" i="18"/>
  <c r="Z87" i="18"/>
  <c r="AE86" i="18"/>
  <c r="AB86" i="18"/>
  <c r="AA86" i="18"/>
  <c r="AE86" i="17"/>
  <c r="AE87" i="17"/>
  <c r="AE85" i="17"/>
  <c r="AB87" i="17"/>
  <c r="K75" i="17" s="1"/>
  <c r="AC72" i="17"/>
  <c r="AF87" i="17" s="1"/>
  <c r="AB84" i="17"/>
  <c r="K72" i="17" s="1"/>
  <c r="AB86" i="17"/>
  <c r="AB85" i="17"/>
  <c r="AA87" i="17"/>
  <c r="J75" i="17" s="1"/>
  <c r="AD87" i="17"/>
  <c r="Z88" i="17"/>
  <c r="C77" i="16"/>
  <c r="C78" i="16" s="1"/>
  <c r="O86" i="16"/>
  <c r="J73" i="15"/>
  <c r="J74" i="15"/>
  <c r="I74" i="11"/>
  <c r="I74" i="14"/>
  <c r="K74" i="14" s="1"/>
  <c r="I74" i="13"/>
  <c r="K74" i="13" s="1"/>
  <c r="C78" i="15"/>
  <c r="C79" i="15" s="1"/>
  <c r="N88" i="15"/>
  <c r="O87" i="15"/>
  <c r="R87" i="15"/>
  <c r="O87" i="14"/>
  <c r="R87" i="14"/>
  <c r="N88" i="14"/>
  <c r="O87" i="13"/>
  <c r="R87" i="13"/>
  <c r="N88" i="13"/>
  <c r="O87" i="11"/>
  <c r="N88" i="11"/>
  <c r="I17" i="4"/>
  <c r="B20" i="4"/>
  <c r="G19" i="4"/>
  <c r="C19" i="4"/>
  <c r="O87" i="1"/>
  <c r="I75" i="1" s="1"/>
  <c r="R87" i="1"/>
  <c r="N88" i="1"/>
  <c r="N72" i="18" l="1"/>
  <c r="K73" i="15"/>
  <c r="N88" i="16"/>
  <c r="R87" i="16"/>
  <c r="AC61" i="20"/>
  <c r="AC58" i="20" s="1"/>
  <c r="AE18" i="22" s="1"/>
  <c r="I72" i="17"/>
  <c r="M72" i="17" s="1"/>
  <c r="I72" i="16"/>
  <c r="K72" i="16" s="1"/>
  <c r="I74" i="15"/>
  <c r="K74" i="15" s="1"/>
  <c r="U87" i="15"/>
  <c r="AH62" i="20"/>
  <c r="AH59" i="20" s="1"/>
  <c r="AF23" i="22" s="1"/>
  <c r="AI61" i="20"/>
  <c r="AI58" i="20" s="1"/>
  <c r="AE24" i="22" s="1"/>
  <c r="AE61" i="20"/>
  <c r="AE58" i="20" s="1"/>
  <c r="AE20" i="22" s="1"/>
  <c r="AG62" i="20"/>
  <c r="AG59" i="20" s="1"/>
  <c r="AF22" i="22" s="1"/>
  <c r="AD61" i="20"/>
  <c r="AD58" i="20" s="1"/>
  <c r="AE19" i="22" s="1"/>
  <c r="AH61" i="20"/>
  <c r="AH58" i="20" s="1"/>
  <c r="AE23" i="22" s="1"/>
  <c r="AJ61" i="20"/>
  <c r="AJ58" i="20" s="1"/>
  <c r="AE25" i="22" s="1"/>
  <c r="AF61" i="20"/>
  <c r="AF58" i="20" s="1"/>
  <c r="AE21" i="22" s="1"/>
  <c r="AB61" i="20"/>
  <c r="AB58" i="20" s="1"/>
  <c r="AE17" i="22" s="1"/>
  <c r="AG61" i="20"/>
  <c r="AG58" i="20" s="1"/>
  <c r="AE22" i="22" s="1"/>
  <c r="AF62" i="20"/>
  <c r="AF59" i="20" s="1"/>
  <c r="AF21" i="22" s="1"/>
  <c r="AE62" i="20"/>
  <c r="AE59" i="20" s="1"/>
  <c r="AF20" i="22" s="1"/>
  <c r="AI62" i="20"/>
  <c r="AI59" i="20" s="1"/>
  <c r="AF24" i="22" s="1"/>
  <c r="AJ62" i="20"/>
  <c r="AJ59" i="20" s="1"/>
  <c r="AF25" i="22" s="1"/>
  <c r="AB62" i="20"/>
  <c r="AB59" i="20" s="1"/>
  <c r="AF17" i="22" s="1"/>
  <c r="AC62" i="20"/>
  <c r="AC59" i="20" s="1"/>
  <c r="AF18" i="22" s="1"/>
  <c r="AD62" i="20"/>
  <c r="AD59" i="20" s="1"/>
  <c r="AF19" i="22" s="1"/>
  <c r="O70" i="20"/>
  <c r="Q21" i="21"/>
  <c r="AD21" i="21" s="1"/>
  <c r="B22" i="21"/>
  <c r="E19" i="19"/>
  <c r="I19" i="19" s="1"/>
  <c r="G75" i="11"/>
  <c r="G75" i="13"/>
  <c r="G75" i="14"/>
  <c r="F76" i="13"/>
  <c r="F76" i="14"/>
  <c r="F76" i="11"/>
  <c r="G20" i="19"/>
  <c r="C20" i="19"/>
  <c r="B21" i="19"/>
  <c r="G75" i="15"/>
  <c r="K74" i="11"/>
  <c r="J75" i="16"/>
  <c r="F76" i="15"/>
  <c r="F75" i="16"/>
  <c r="F75" i="18"/>
  <c r="F76" i="1"/>
  <c r="AF84" i="18"/>
  <c r="AC84" i="18"/>
  <c r="L72" i="18" s="1"/>
  <c r="O72" i="18" s="1"/>
  <c r="AC85" i="18"/>
  <c r="AF85" i="18"/>
  <c r="AF86" i="18"/>
  <c r="AB87" i="18"/>
  <c r="K75" i="18" s="1"/>
  <c r="AF87" i="18"/>
  <c r="AA87" i="18"/>
  <c r="J75" i="18" s="1"/>
  <c r="Z88" i="18"/>
  <c r="AE87" i="18"/>
  <c r="AD87" i="18"/>
  <c r="AC87" i="18"/>
  <c r="L75" i="18" s="1"/>
  <c r="AF88" i="17"/>
  <c r="AE88" i="17"/>
  <c r="AF84" i="17"/>
  <c r="AF86" i="17"/>
  <c r="AF85" i="17"/>
  <c r="AC84" i="17"/>
  <c r="L72" i="17" s="1"/>
  <c r="AC85" i="17"/>
  <c r="AC86" i="17"/>
  <c r="AC87" i="17"/>
  <c r="L75" i="17" s="1"/>
  <c r="AB88" i="17"/>
  <c r="AC88" i="17"/>
  <c r="Z89" i="17"/>
  <c r="AD88" i="17"/>
  <c r="AA88" i="17"/>
  <c r="J75" i="15"/>
  <c r="I75" i="11"/>
  <c r="I75" i="14"/>
  <c r="K75" i="14" s="1"/>
  <c r="I75" i="13"/>
  <c r="R88" i="16"/>
  <c r="N89" i="16"/>
  <c r="O88" i="16"/>
  <c r="R88" i="15"/>
  <c r="N89" i="15"/>
  <c r="O88" i="15"/>
  <c r="R88" i="14"/>
  <c r="N89" i="14"/>
  <c r="O88" i="14"/>
  <c r="N89" i="13"/>
  <c r="O88" i="13"/>
  <c r="R88" i="13"/>
  <c r="N89" i="11"/>
  <c r="O88" i="11"/>
  <c r="E19" i="4"/>
  <c r="I19" i="4" s="1"/>
  <c r="G75" i="1"/>
  <c r="C20" i="4"/>
  <c r="G20" i="4"/>
  <c r="B21" i="4"/>
  <c r="O88" i="1"/>
  <c r="I76" i="1" s="1"/>
  <c r="R88" i="1"/>
  <c r="N89" i="1"/>
  <c r="F18" i="22" l="1"/>
  <c r="AN70" i="20"/>
  <c r="O72" i="17"/>
  <c r="N72" i="17"/>
  <c r="I75" i="15"/>
  <c r="K75" i="15" s="1"/>
  <c r="U88" i="15"/>
  <c r="E17" i="22"/>
  <c r="F21" i="22"/>
  <c r="E21" i="22"/>
  <c r="F17" i="22"/>
  <c r="G17" i="22"/>
  <c r="G19" i="22"/>
  <c r="F19" i="22"/>
  <c r="G20" i="22"/>
  <c r="F20" i="22"/>
  <c r="E18" i="22"/>
  <c r="G18" i="22"/>
  <c r="E19" i="22"/>
  <c r="E20" i="22"/>
  <c r="G21" i="22"/>
  <c r="AA70" i="20"/>
  <c r="O71" i="20"/>
  <c r="B23" i="21"/>
  <c r="Q22" i="21"/>
  <c r="AD22" i="21" s="1"/>
  <c r="E20" i="19"/>
  <c r="I20" i="19" s="1"/>
  <c r="G76" i="13"/>
  <c r="G76" i="14"/>
  <c r="G76" i="11"/>
  <c r="K75" i="11"/>
  <c r="F77" i="14"/>
  <c r="F77" i="11"/>
  <c r="F77" i="13"/>
  <c r="C21" i="19"/>
  <c r="B22" i="19"/>
  <c r="G21" i="19"/>
  <c r="F77" i="15"/>
  <c r="F77" i="1"/>
  <c r="G76" i="15"/>
  <c r="K75" i="13"/>
  <c r="AB88" i="18"/>
  <c r="AF88" i="18"/>
  <c r="AD88" i="18"/>
  <c r="AC88" i="18"/>
  <c r="AA88" i="18"/>
  <c r="Z89" i="18"/>
  <c r="AE88" i="18"/>
  <c r="AF89" i="17"/>
  <c r="AE89" i="17"/>
  <c r="AB89" i="17"/>
  <c r="AC89" i="17"/>
  <c r="Z90" i="17"/>
  <c r="AD89" i="17"/>
  <c r="AA89" i="17"/>
  <c r="J76" i="15"/>
  <c r="I76" i="11"/>
  <c r="I76" i="14"/>
  <c r="I76" i="13"/>
  <c r="N90" i="16"/>
  <c r="O89" i="16"/>
  <c r="R89" i="16"/>
  <c r="R89" i="15"/>
  <c r="O89" i="15"/>
  <c r="N90" i="15"/>
  <c r="R89" i="14"/>
  <c r="N90" i="14"/>
  <c r="O89" i="14"/>
  <c r="I77" i="14" s="1"/>
  <c r="R89" i="13"/>
  <c r="N90" i="13"/>
  <c r="O89" i="13"/>
  <c r="O89" i="11"/>
  <c r="I77" i="11" s="1"/>
  <c r="N90" i="11"/>
  <c r="E20" i="4"/>
  <c r="I20" i="4" s="1"/>
  <c r="G76" i="1"/>
  <c r="C21" i="4"/>
  <c r="G21" i="4"/>
  <c r="B22" i="4"/>
  <c r="O89" i="1"/>
  <c r="I77" i="1" s="1"/>
  <c r="R89" i="1"/>
  <c r="N90" i="1"/>
  <c r="G75" i="18" l="1"/>
  <c r="G75" i="17"/>
  <c r="G75" i="16"/>
  <c r="I76" i="15"/>
  <c r="I75" i="18" s="1"/>
  <c r="M75" i="18" s="1"/>
  <c r="U89" i="15"/>
  <c r="G5" i="22"/>
  <c r="G3" i="22"/>
  <c r="AA71" i="20"/>
  <c r="AN71" i="20"/>
  <c r="O72" i="20"/>
  <c r="B24" i="21"/>
  <c r="Q23" i="21"/>
  <c r="AD23" i="21" s="1"/>
  <c r="U75" i="17"/>
  <c r="U89" i="16"/>
  <c r="V89" i="16"/>
  <c r="V75" i="17"/>
  <c r="V90" i="1"/>
  <c r="V90" i="15"/>
  <c r="G77" i="15"/>
  <c r="K76" i="13"/>
  <c r="F78" i="11"/>
  <c r="F78" i="13"/>
  <c r="F78" i="14"/>
  <c r="B23" i="19"/>
  <c r="C22" i="19"/>
  <c r="G22" i="19"/>
  <c r="E21" i="19"/>
  <c r="I21" i="19" s="1"/>
  <c r="G77" i="13"/>
  <c r="G77" i="11"/>
  <c r="K77" i="11" s="1"/>
  <c r="G77" i="14"/>
  <c r="F78" i="15"/>
  <c r="F78" i="1"/>
  <c r="K76" i="14"/>
  <c r="K76" i="11"/>
  <c r="AC89" i="18"/>
  <c r="Z90" i="18"/>
  <c r="AF89" i="18"/>
  <c r="AE89" i="18"/>
  <c r="AD89" i="18"/>
  <c r="AB89" i="18"/>
  <c r="AA89" i="18"/>
  <c r="AF90" i="17"/>
  <c r="AE90" i="17"/>
  <c r="AB90" i="17"/>
  <c r="K78" i="17" s="1"/>
  <c r="AC90" i="17"/>
  <c r="L78" i="17" s="1"/>
  <c r="AA90" i="17"/>
  <c r="J78" i="17" s="1"/>
  <c r="AD90" i="17"/>
  <c r="Z91" i="17"/>
  <c r="J77" i="15"/>
  <c r="I77" i="13"/>
  <c r="R90" i="16"/>
  <c r="N91" i="16"/>
  <c r="O90" i="16"/>
  <c r="J78" i="16" s="1"/>
  <c r="R90" i="15"/>
  <c r="N91" i="15"/>
  <c r="O90" i="15"/>
  <c r="K77" i="14"/>
  <c r="R90" i="14"/>
  <c r="N91" i="14"/>
  <c r="O90" i="14"/>
  <c r="I78" i="14" s="1"/>
  <c r="N91" i="13"/>
  <c r="R90" i="13"/>
  <c r="O90" i="13"/>
  <c r="O90" i="11"/>
  <c r="I78" i="11" s="1"/>
  <c r="N91" i="11"/>
  <c r="E21" i="4"/>
  <c r="I21" i="4" s="1"/>
  <c r="G77" i="1"/>
  <c r="U90" i="1" s="1"/>
  <c r="G22" i="4"/>
  <c r="B23" i="4"/>
  <c r="C22" i="4"/>
  <c r="O90" i="1"/>
  <c r="I78" i="1" s="1"/>
  <c r="R90" i="1"/>
  <c r="N91" i="1"/>
  <c r="I75" i="17" l="1"/>
  <c r="O75" i="17" s="1"/>
  <c r="I75" i="16"/>
  <c r="K75" i="16" s="1"/>
  <c r="O75" i="18"/>
  <c r="N75" i="18"/>
  <c r="K76" i="15"/>
  <c r="G7" i="22"/>
  <c r="AA72" i="20"/>
  <c r="AN72" i="20"/>
  <c r="O73" i="20"/>
  <c r="B25" i="21"/>
  <c r="Q24" i="21"/>
  <c r="AD24" i="21" s="1"/>
  <c r="K77" i="13"/>
  <c r="U76" i="17"/>
  <c r="U90" i="16"/>
  <c r="V90" i="16"/>
  <c r="V76" i="17"/>
  <c r="V91" i="1"/>
  <c r="V91" i="15"/>
  <c r="I77" i="15"/>
  <c r="K77" i="15" s="1"/>
  <c r="U90" i="15"/>
  <c r="G78" i="15"/>
  <c r="E22" i="19"/>
  <c r="I22" i="19" s="1"/>
  <c r="G78" i="11"/>
  <c r="K78" i="11" s="1"/>
  <c r="G78" i="13"/>
  <c r="G78" i="14"/>
  <c r="K78" i="14" s="1"/>
  <c r="F79" i="14"/>
  <c r="F79" i="13"/>
  <c r="F79" i="11"/>
  <c r="C23" i="19"/>
  <c r="G23" i="19"/>
  <c r="B24" i="19"/>
  <c r="F78" i="16"/>
  <c r="F78" i="18"/>
  <c r="F79" i="1"/>
  <c r="F79" i="15"/>
  <c r="AB90" i="18"/>
  <c r="K78" i="18" s="1"/>
  <c r="AF90" i="18"/>
  <c r="Z91" i="18"/>
  <c r="AE90" i="18"/>
  <c r="AD90" i="18"/>
  <c r="AA90" i="18"/>
  <c r="J78" i="18" s="1"/>
  <c r="AC90" i="18"/>
  <c r="L78" i="18" s="1"/>
  <c r="AF91" i="17"/>
  <c r="AE91" i="17"/>
  <c r="AB91" i="17"/>
  <c r="AC91" i="17"/>
  <c r="AD91" i="17"/>
  <c r="AA91" i="17"/>
  <c r="Z92" i="17"/>
  <c r="J78" i="15"/>
  <c r="I78" i="13"/>
  <c r="R91" i="16"/>
  <c r="N92" i="16"/>
  <c r="O91" i="16"/>
  <c r="R91" i="15"/>
  <c r="N92" i="15"/>
  <c r="O91" i="15"/>
  <c r="N92" i="14"/>
  <c r="O91" i="14"/>
  <c r="I79" i="14" s="1"/>
  <c r="R91" i="14"/>
  <c r="O91" i="13"/>
  <c r="N92" i="13"/>
  <c r="R91" i="13"/>
  <c r="O91" i="11"/>
  <c r="I79" i="11" s="1"/>
  <c r="N92" i="11"/>
  <c r="G78" i="1"/>
  <c r="U91" i="1" s="1"/>
  <c r="K74" i="1"/>
  <c r="E22" i="4"/>
  <c r="C23" i="4"/>
  <c r="G23" i="4"/>
  <c r="B24" i="4"/>
  <c r="N92" i="1"/>
  <c r="O91" i="1"/>
  <c r="I79" i="1" s="1"/>
  <c r="R91" i="1"/>
  <c r="N75" i="17" l="1"/>
  <c r="M75" i="17"/>
  <c r="AA73" i="20"/>
  <c r="AN73" i="20"/>
  <c r="O74" i="20"/>
  <c r="Q25" i="21"/>
  <c r="AD25" i="21" s="1"/>
  <c r="B26" i="21"/>
  <c r="V91" i="16"/>
  <c r="V77" i="17"/>
  <c r="U77" i="17"/>
  <c r="U91" i="16"/>
  <c r="V92" i="1"/>
  <c r="V92" i="15"/>
  <c r="I78" i="15"/>
  <c r="K78" i="15" s="1"/>
  <c r="U91" i="15"/>
  <c r="E23" i="19"/>
  <c r="I23" i="19" s="1"/>
  <c r="G79" i="13"/>
  <c r="G79" i="14"/>
  <c r="K79" i="14" s="1"/>
  <c r="G79" i="11"/>
  <c r="F80" i="13"/>
  <c r="F80" i="14"/>
  <c r="F80" i="11"/>
  <c r="G24" i="19"/>
  <c r="C24" i="19"/>
  <c r="B25" i="19"/>
  <c r="F80" i="15"/>
  <c r="F80" i="1"/>
  <c r="AA91" i="18"/>
  <c r="AD91" i="18"/>
  <c r="AE91" i="18"/>
  <c r="AC91" i="18"/>
  <c r="AB91" i="18"/>
  <c r="Z92" i="18"/>
  <c r="AF91" i="18"/>
  <c r="AE92" i="17"/>
  <c r="AF92" i="17"/>
  <c r="AB92" i="17"/>
  <c r="AC92" i="17"/>
  <c r="Z93" i="17"/>
  <c r="AA92" i="17"/>
  <c r="AD92" i="17"/>
  <c r="G79" i="15"/>
  <c r="G78" i="18" s="1"/>
  <c r="J79" i="15"/>
  <c r="K78" i="13"/>
  <c r="I79" i="13"/>
  <c r="O92" i="16"/>
  <c r="R92" i="16"/>
  <c r="N93" i="16"/>
  <c r="N93" i="15"/>
  <c r="O92" i="15"/>
  <c r="R92" i="15"/>
  <c r="K79" i="13"/>
  <c r="N93" i="14"/>
  <c r="O92" i="14"/>
  <c r="I80" i="14" s="1"/>
  <c r="R92" i="14"/>
  <c r="R92" i="13"/>
  <c r="N93" i="13"/>
  <c r="O92" i="13"/>
  <c r="N93" i="11"/>
  <c r="O92" i="11"/>
  <c r="I80" i="11" s="1"/>
  <c r="K79" i="11"/>
  <c r="E23" i="4"/>
  <c r="I23" i="4" s="1"/>
  <c r="G79" i="1"/>
  <c r="U92" i="1" s="1"/>
  <c r="I22" i="4"/>
  <c r="C24" i="4"/>
  <c r="B25" i="4"/>
  <c r="G24" i="4"/>
  <c r="O92" i="1"/>
  <c r="I80" i="1" s="1"/>
  <c r="R92" i="1"/>
  <c r="N93" i="1"/>
  <c r="G78" i="16" l="1"/>
  <c r="G78" i="17"/>
  <c r="AA74" i="20"/>
  <c r="AN74" i="20"/>
  <c r="O75" i="20"/>
  <c r="B27" i="21"/>
  <c r="Q26" i="21"/>
  <c r="AD26" i="21" s="1"/>
  <c r="V92" i="16"/>
  <c r="V78" i="17"/>
  <c r="U78" i="17"/>
  <c r="U92" i="16"/>
  <c r="V93" i="1"/>
  <c r="V93" i="15"/>
  <c r="I79" i="15"/>
  <c r="U92" i="15"/>
  <c r="G80" i="15"/>
  <c r="F81" i="13"/>
  <c r="F81" i="14"/>
  <c r="F81" i="11"/>
  <c r="C25" i="19"/>
  <c r="B26" i="19"/>
  <c r="G25" i="19"/>
  <c r="E24" i="19"/>
  <c r="I24" i="19" s="1"/>
  <c r="G80" i="14"/>
  <c r="G80" i="13"/>
  <c r="G80" i="11"/>
  <c r="K80" i="11" s="1"/>
  <c r="F81" i="15"/>
  <c r="F81" i="1"/>
  <c r="AB92" i="18"/>
  <c r="AF92" i="18"/>
  <c r="AA92" i="18"/>
  <c r="Z93" i="18"/>
  <c r="AE92" i="18"/>
  <c r="AD92" i="18"/>
  <c r="AC92" i="18"/>
  <c r="AF93" i="17"/>
  <c r="AE93" i="17"/>
  <c r="AB93" i="17"/>
  <c r="K81" i="17" s="1"/>
  <c r="AC93" i="17"/>
  <c r="L81" i="17" s="1"/>
  <c r="Z94" i="17"/>
  <c r="AD93" i="17"/>
  <c r="AA93" i="17"/>
  <c r="J81" i="17" s="1"/>
  <c r="J80" i="15"/>
  <c r="I80" i="13"/>
  <c r="R93" i="16"/>
  <c r="N94" i="16"/>
  <c r="O93" i="16"/>
  <c r="J81" i="16" s="1"/>
  <c r="N94" i="15"/>
  <c r="O93" i="15"/>
  <c r="R93" i="15"/>
  <c r="N94" i="14"/>
  <c r="O93" i="14"/>
  <c r="I81" i="14" s="1"/>
  <c r="R93" i="14"/>
  <c r="K80" i="14"/>
  <c r="R93" i="13"/>
  <c r="O93" i="13"/>
  <c r="N94" i="13"/>
  <c r="N94" i="11"/>
  <c r="O93" i="11"/>
  <c r="I81" i="11" s="1"/>
  <c r="E24" i="4"/>
  <c r="I24" i="4" s="1"/>
  <c r="G80" i="1"/>
  <c r="U93" i="1" s="1"/>
  <c r="C25" i="4"/>
  <c r="G25" i="4"/>
  <c r="B26" i="4"/>
  <c r="O93" i="1"/>
  <c r="I81" i="1" s="1"/>
  <c r="R93" i="1"/>
  <c r="N94" i="1"/>
  <c r="AN75" i="20" l="1"/>
  <c r="I78" i="17"/>
  <c r="I78" i="18"/>
  <c r="K79" i="15"/>
  <c r="I78" i="16"/>
  <c r="K78" i="16" s="1"/>
  <c r="AA75" i="20"/>
  <c r="O76" i="20"/>
  <c r="B28" i="21"/>
  <c r="Q27" i="21"/>
  <c r="AD27" i="21" s="1"/>
  <c r="U93" i="16"/>
  <c r="U79" i="17"/>
  <c r="V93" i="16"/>
  <c r="V79" i="17"/>
  <c r="V94" i="1"/>
  <c r="V94" i="15"/>
  <c r="I80" i="15"/>
  <c r="K80" i="15" s="1"/>
  <c r="U93" i="15"/>
  <c r="G81" i="15"/>
  <c r="F82" i="14"/>
  <c r="F82" i="11"/>
  <c r="F82" i="13"/>
  <c r="G26" i="19"/>
  <c r="C26" i="19"/>
  <c r="B27" i="19"/>
  <c r="E25" i="19"/>
  <c r="I25" i="19" s="1"/>
  <c r="G81" i="13"/>
  <c r="G81" i="14"/>
  <c r="G81" i="11"/>
  <c r="K81" i="11" s="1"/>
  <c r="F81" i="18"/>
  <c r="F81" i="16"/>
  <c r="F82" i="15"/>
  <c r="F82" i="1"/>
  <c r="AA93" i="18"/>
  <c r="J81" i="18" s="1"/>
  <c r="Z94" i="18"/>
  <c r="AC93" i="18"/>
  <c r="L81" i="18" s="1"/>
  <c r="AE93" i="18"/>
  <c r="AD93" i="18"/>
  <c r="AB93" i="18"/>
  <c r="K81" i="18" s="1"/>
  <c r="AF93" i="18"/>
  <c r="AF94" i="17"/>
  <c r="AE94" i="17"/>
  <c r="AB94" i="17"/>
  <c r="AC94" i="17"/>
  <c r="AA94" i="17"/>
  <c r="Z95" i="17"/>
  <c r="AD94" i="17"/>
  <c r="J81" i="15"/>
  <c r="K80" i="13"/>
  <c r="I81" i="13"/>
  <c r="R94" i="16"/>
  <c r="N95" i="16"/>
  <c r="O94" i="16"/>
  <c r="N95" i="15"/>
  <c r="O94" i="15"/>
  <c r="R94" i="15"/>
  <c r="R94" i="14"/>
  <c r="N95" i="14"/>
  <c r="O94" i="14"/>
  <c r="I82" i="14" s="1"/>
  <c r="K81" i="14"/>
  <c r="R94" i="13"/>
  <c r="O94" i="13"/>
  <c r="N95" i="13"/>
  <c r="O94" i="11"/>
  <c r="I82" i="11" s="1"/>
  <c r="N95" i="11"/>
  <c r="E25" i="4"/>
  <c r="I25" i="4" s="1"/>
  <c r="G81" i="1"/>
  <c r="U94" i="1" s="1"/>
  <c r="C26" i="4"/>
  <c r="G26" i="4"/>
  <c r="B27" i="4"/>
  <c r="R94" i="1"/>
  <c r="N95" i="1"/>
  <c r="O94" i="1"/>
  <c r="I82" i="1" s="1"/>
  <c r="O78" i="18" l="1"/>
  <c r="N78" i="18"/>
  <c r="M78" i="18"/>
  <c r="N78" i="17"/>
  <c r="M78" i="17"/>
  <c r="O78" i="17"/>
  <c r="AA76" i="20"/>
  <c r="AN76" i="20"/>
  <c r="O77" i="20"/>
  <c r="B29" i="21"/>
  <c r="Q28" i="21"/>
  <c r="AD28" i="21" s="1"/>
  <c r="V94" i="16"/>
  <c r="V80" i="17"/>
  <c r="U80" i="17"/>
  <c r="U94" i="16"/>
  <c r="V95" i="1"/>
  <c r="V95" i="15"/>
  <c r="I81" i="15"/>
  <c r="K81" i="15" s="1"/>
  <c r="U94" i="15"/>
  <c r="F83" i="14"/>
  <c r="F83" i="13"/>
  <c r="F83" i="11"/>
  <c r="B28" i="19"/>
  <c r="G27" i="19"/>
  <c r="C27" i="19"/>
  <c r="E26" i="19"/>
  <c r="I26" i="19" s="1"/>
  <c r="G82" i="11"/>
  <c r="G82" i="13"/>
  <c r="G82" i="14"/>
  <c r="F83" i="15"/>
  <c r="F83" i="1"/>
  <c r="AB94" i="18"/>
  <c r="AE94" i="18"/>
  <c r="Z95" i="18"/>
  <c r="AF94" i="18"/>
  <c r="AD94" i="18"/>
  <c r="AC94" i="18"/>
  <c r="AA94" i="18"/>
  <c r="AF95" i="17"/>
  <c r="AE95" i="17"/>
  <c r="AB95" i="17"/>
  <c r="AC95" i="17"/>
  <c r="AD95" i="17"/>
  <c r="AA95" i="17"/>
  <c r="Z96" i="17"/>
  <c r="G82" i="15"/>
  <c r="G81" i="18" s="1"/>
  <c r="J82" i="15"/>
  <c r="K81" i="13"/>
  <c r="I82" i="13"/>
  <c r="O95" i="16"/>
  <c r="R95" i="16"/>
  <c r="N96" i="16"/>
  <c r="N96" i="15"/>
  <c r="R95" i="15"/>
  <c r="O95" i="15"/>
  <c r="R95" i="14"/>
  <c r="N96" i="14"/>
  <c r="O95" i="14"/>
  <c r="I83" i="14" s="1"/>
  <c r="K82" i="14"/>
  <c r="N96" i="13"/>
  <c r="O95" i="13"/>
  <c r="R95" i="13"/>
  <c r="K82" i="11"/>
  <c r="N96" i="11"/>
  <c r="O95" i="11"/>
  <c r="I83" i="11" s="1"/>
  <c r="E26" i="4"/>
  <c r="I26" i="4" s="1"/>
  <c r="G82" i="1"/>
  <c r="U95" i="1" s="1"/>
  <c r="B28" i="4"/>
  <c r="G27" i="4"/>
  <c r="C27" i="4"/>
  <c r="O95" i="1"/>
  <c r="I83" i="1" s="1"/>
  <c r="R95" i="1"/>
  <c r="N96" i="1"/>
  <c r="G81" i="16" l="1"/>
  <c r="G81" i="17"/>
  <c r="AA77" i="20"/>
  <c r="AN77" i="20"/>
  <c r="O78" i="20"/>
  <c r="Q29" i="21"/>
  <c r="AD29" i="21" s="1"/>
  <c r="B30" i="21"/>
  <c r="U81" i="17"/>
  <c r="U95" i="16"/>
  <c r="V95" i="16"/>
  <c r="V81" i="17"/>
  <c r="V96" i="1"/>
  <c r="V96" i="15"/>
  <c r="I82" i="15"/>
  <c r="U95" i="15"/>
  <c r="G83" i="15"/>
  <c r="E27" i="19"/>
  <c r="I27" i="19" s="1"/>
  <c r="G83" i="13"/>
  <c r="G83" i="14"/>
  <c r="K83" i="14" s="1"/>
  <c r="G83" i="11"/>
  <c r="K83" i="11" s="1"/>
  <c r="F84" i="13"/>
  <c r="F84" i="14"/>
  <c r="F84" i="11"/>
  <c r="C28" i="19"/>
  <c r="B29" i="19"/>
  <c r="G28" i="19"/>
  <c r="F84" i="15"/>
  <c r="F84" i="1"/>
  <c r="K82" i="13"/>
  <c r="AC95" i="18"/>
  <c r="AB95" i="18"/>
  <c r="AD95" i="18"/>
  <c r="AA95" i="18"/>
  <c r="AF95" i="18"/>
  <c r="AE95" i="18"/>
  <c r="Z96" i="18"/>
  <c r="AF96" i="17"/>
  <c r="AE96" i="17"/>
  <c r="AB96" i="17"/>
  <c r="K84" i="17" s="1"/>
  <c r="AC96" i="17"/>
  <c r="L84" i="17" s="1"/>
  <c r="Z97" i="17"/>
  <c r="AD96" i="17"/>
  <c r="AA96" i="17"/>
  <c r="J84" i="17" s="1"/>
  <c r="J83" i="15"/>
  <c r="I83" i="13"/>
  <c r="R96" i="16"/>
  <c r="N97" i="16"/>
  <c r="O96" i="16"/>
  <c r="J84" i="16" s="1"/>
  <c r="N97" i="15"/>
  <c r="R96" i="15"/>
  <c r="O96" i="15"/>
  <c r="R96" i="14"/>
  <c r="N97" i="14"/>
  <c r="O96" i="14"/>
  <c r="I84" i="14" s="1"/>
  <c r="R96" i="13"/>
  <c r="N97" i="13"/>
  <c r="O96" i="13"/>
  <c r="N97" i="11"/>
  <c r="O96" i="11"/>
  <c r="I84" i="11" s="1"/>
  <c r="G83" i="1"/>
  <c r="U96" i="1" s="1"/>
  <c r="E27" i="4"/>
  <c r="K75" i="1"/>
  <c r="C28" i="4"/>
  <c r="G28" i="4"/>
  <c r="B29" i="4"/>
  <c r="O96" i="1"/>
  <c r="I84" i="1" s="1"/>
  <c r="R96" i="1"/>
  <c r="N97" i="1"/>
  <c r="I81" i="17" l="1"/>
  <c r="O81" i="17" s="1"/>
  <c r="I81" i="18"/>
  <c r="K82" i="15"/>
  <c r="I81" i="16"/>
  <c r="K81" i="16" s="1"/>
  <c r="AA78" i="20"/>
  <c r="AN78" i="20"/>
  <c r="O79" i="20"/>
  <c r="B31" i="21"/>
  <c r="Q30" i="21"/>
  <c r="AD30" i="21" s="1"/>
  <c r="U82" i="17"/>
  <c r="U96" i="16"/>
  <c r="V96" i="16"/>
  <c r="V82" i="17"/>
  <c r="V97" i="1"/>
  <c r="V97" i="15"/>
  <c r="I83" i="15"/>
  <c r="K83" i="15" s="1"/>
  <c r="U96" i="15"/>
  <c r="G84" i="15"/>
  <c r="E28" i="19"/>
  <c r="I28" i="19" s="1"/>
  <c r="G84" i="14"/>
  <c r="G84" i="13"/>
  <c r="G84" i="11"/>
  <c r="K84" i="11" s="1"/>
  <c r="F85" i="13"/>
  <c r="F85" i="11"/>
  <c r="F85" i="14"/>
  <c r="C29" i="19"/>
  <c r="G29" i="19"/>
  <c r="B30" i="19"/>
  <c r="F84" i="18"/>
  <c r="F85" i="15"/>
  <c r="F85" i="1"/>
  <c r="F84" i="16"/>
  <c r="AB96" i="18"/>
  <c r="K84" i="18" s="1"/>
  <c r="AD96" i="18"/>
  <c r="Z97" i="18"/>
  <c r="AF96" i="18"/>
  <c r="AE96" i="18"/>
  <c r="AC96" i="18"/>
  <c r="L84" i="18" s="1"/>
  <c r="AA96" i="18"/>
  <c r="J84" i="18" s="1"/>
  <c r="AF97" i="17"/>
  <c r="AE97" i="17"/>
  <c r="AB97" i="17"/>
  <c r="AC97" i="17"/>
  <c r="AD97" i="17"/>
  <c r="Z98" i="17"/>
  <c r="AA97" i="17"/>
  <c r="J84" i="15"/>
  <c r="K83" i="13"/>
  <c r="I84" i="13"/>
  <c r="N98" i="16"/>
  <c r="O97" i="16"/>
  <c r="R97" i="16"/>
  <c r="R97" i="15"/>
  <c r="N98" i="15"/>
  <c r="O97" i="15"/>
  <c r="R97" i="14"/>
  <c r="N98" i="14"/>
  <c r="O97" i="14"/>
  <c r="I85" i="14" s="1"/>
  <c r="K84" i="14"/>
  <c r="R97" i="13"/>
  <c r="N98" i="13"/>
  <c r="O97" i="13"/>
  <c r="O97" i="11"/>
  <c r="I85" i="11" s="1"/>
  <c r="N98" i="11"/>
  <c r="E28" i="4"/>
  <c r="I28" i="4" s="1"/>
  <c r="G84" i="1"/>
  <c r="U97" i="1" s="1"/>
  <c r="I27" i="4"/>
  <c r="C29" i="4"/>
  <c r="G29" i="4"/>
  <c r="B30" i="4"/>
  <c r="O97" i="1"/>
  <c r="I85" i="1" s="1"/>
  <c r="R97" i="1"/>
  <c r="N98" i="1"/>
  <c r="N81" i="17" l="1"/>
  <c r="O81" i="18"/>
  <c r="M81" i="18"/>
  <c r="N81" i="18"/>
  <c r="M81" i="17"/>
  <c r="AA79" i="20"/>
  <c r="AN79" i="20"/>
  <c r="O80" i="20"/>
  <c r="B32" i="21"/>
  <c r="Q31" i="21"/>
  <c r="AD31" i="21" s="1"/>
  <c r="V97" i="16"/>
  <c r="V83" i="17"/>
  <c r="U83" i="17"/>
  <c r="U97" i="16"/>
  <c r="V98" i="1"/>
  <c r="V98" i="15"/>
  <c r="I84" i="15"/>
  <c r="K84" i="15" s="1"/>
  <c r="U97" i="15"/>
  <c r="E29" i="19"/>
  <c r="I29" i="19" s="1"/>
  <c r="G85" i="13"/>
  <c r="G85" i="11"/>
  <c r="G85" i="14"/>
  <c r="F86" i="13"/>
  <c r="F86" i="11"/>
  <c r="F86" i="14"/>
  <c r="B31" i="19"/>
  <c r="G30" i="19"/>
  <c r="C30" i="19"/>
  <c r="F86" i="15"/>
  <c r="F86" i="1"/>
  <c r="K84" i="13"/>
  <c r="AC97" i="18"/>
  <c r="AF97" i="18"/>
  <c r="AA97" i="18"/>
  <c r="AB97" i="18"/>
  <c r="Z98" i="18"/>
  <c r="AE97" i="18"/>
  <c r="AD97" i="18"/>
  <c r="AF98" i="17"/>
  <c r="AE98" i="17"/>
  <c r="AB98" i="17"/>
  <c r="AC98" i="17"/>
  <c r="AA98" i="17"/>
  <c r="Z99" i="17"/>
  <c r="AD98" i="17"/>
  <c r="G85" i="15"/>
  <c r="G84" i="18" s="1"/>
  <c r="J85" i="15"/>
  <c r="I85" i="13"/>
  <c r="R98" i="16"/>
  <c r="N99" i="16"/>
  <c r="O98" i="16"/>
  <c r="R98" i="15"/>
  <c r="N99" i="15"/>
  <c r="O98" i="15"/>
  <c r="R98" i="14"/>
  <c r="N99" i="14"/>
  <c r="O98" i="14"/>
  <c r="I86" i="14" s="1"/>
  <c r="K85" i="14"/>
  <c r="I70" i="14" s="1"/>
  <c r="O98" i="13"/>
  <c r="N99" i="13"/>
  <c r="R98" i="13"/>
  <c r="K85" i="11"/>
  <c r="I70" i="11" s="1"/>
  <c r="N99" i="11"/>
  <c r="O98" i="11"/>
  <c r="I86" i="11" s="1"/>
  <c r="E29" i="4"/>
  <c r="I29" i="4" s="1"/>
  <c r="G85" i="1"/>
  <c r="U98" i="1" s="1"/>
  <c r="G30" i="4"/>
  <c r="B31" i="4"/>
  <c r="C30" i="4"/>
  <c r="O98" i="1"/>
  <c r="I86" i="1" s="1"/>
  <c r="R98" i="1"/>
  <c r="N99" i="1"/>
  <c r="G84" i="16" l="1"/>
  <c r="G84" i="17"/>
  <c r="AA80" i="20"/>
  <c r="AN80" i="20"/>
  <c r="O81" i="20"/>
  <c r="B33" i="21"/>
  <c r="Q32" i="21"/>
  <c r="AD32" i="21" s="1"/>
  <c r="U84" i="17"/>
  <c r="U98" i="16"/>
  <c r="V98" i="16"/>
  <c r="V84" i="17"/>
  <c r="V99" i="1"/>
  <c r="V99" i="15"/>
  <c r="I85" i="15"/>
  <c r="U98" i="15"/>
  <c r="G86" i="15"/>
  <c r="F87" i="14"/>
  <c r="F87" i="11"/>
  <c r="F87" i="13"/>
  <c r="G31" i="19"/>
  <c r="C31" i="19"/>
  <c r="B32" i="19"/>
  <c r="E30" i="19"/>
  <c r="I30" i="19" s="1"/>
  <c r="G86" i="13"/>
  <c r="G86" i="11"/>
  <c r="G86" i="14"/>
  <c r="K86" i="14" s="1"/>
  <c r="F87" i="15"/>
  <c r="F87" i="1"/>
  <c r="AD98" i="18"/>
  <c r="Z99" i="18"/>
  <c r="AC98" i="18"/>
  <c r="AF98" i="18"/>
  <c r="AE98" i="18"/>
  <c r="AB98" i="18"/>
  <c r="AA98" i="18"/>
  <c r="AF99" i="17"/>
  <c r="AE99" i="17"/>
  <c r="AB99" i="17"/>
  <c r="K87" i="17" s="1"/>
  <c r="AC99" i="17"/>
  <c r="L87" i="17" s="1"/>
  <c r="AD99" i="17"/>
  <c r="AA99" i="17"/>
  <c r="J87" i="17" s="1"/>
  <c r="Z100" i="17"/>
  <c r="J86" i="15"/>
  <c r="K85" i="13"/>
  <c r="I70" i="13" s="1"/>
  <c r="I86" i="13"/>
  <c r="R99" i="16"/>
  <c r="N100" i="16"/>
  <c r="O99" i="16"/>
  <c r="J87" i="16" s="1"/>
  <c r="R99" i="15"/>
  <c r="O99" i="15"/>
  <c r="N100" i="15"/>
  <c r="N100" i="14"/>
  <c r="O99" i="14"/>
  <c r="I87" i="14" s="1"/>
  <c r="R99" i="14"/>
  <c r="N100" i="13"/>
  <c r="R99" i="13"/>
  <c r="O99" i="13"/>
  <c r="O99" i="11"/>
  <c r="I87" i="11" s="1"/>
  <c r="N100" i="11"/>
  <c r="K86" i="11"/>
  <c r="E30" i="4"/>
  <c r="I30" i="4" s="1"/>
  <c r="G86" i="1"/>
  <c r="U99" i="1" s="1"/>
  <c r="C31" i="4"/>
  <c r="G31" i="4"/>
  <c r="B32" i="4"/>
  <c r="N100" i="1"/>
  <c r="O99" i="1"/>
  <c r="I87" i="1" s="1"/>
  <c r="R99" i="1"/>
  <c r="I84" i="17" l="1"/>
  <c r="M84" i="17" s="1"/>
  <c r="M69" i="17" s="1"/>
  <c r="H9" i="17" s="1"/>
  <c r="I84" i="18"/>
  <c r="K85" i="15"/>
  <c r="I70" i="15" s="1"/>
  <c r="I84" i="16"/>
  <c r="K84" i="16" s="1"/>
  <c r="I69" i="16" s="1"/>
  <c r="AA81" i="20"/>
  <c r="AN81" i="20"/>
  <c r="O82" i="20"/>
  <c r="Q33" i="21"/>
  <c r="AD33" i="21" s="1"/>
  <c r="B34" i="21"/>
  <c r="U85" i="17"/>
  <c r="U99" i="16"/>
  <c r="V99" i="16"/>
  <c r="V85" i="17"/>
  <c r="V100" i="1"/>
  <c r="V100" i="15"/>
  <c r="I86" i="15"/>
  <c r="K86" i="15" s="1"/>
  <c r="U99" i="15"/>
  <c r="G87" i="15"/>
  <c r="F88" i="14"/>
  <c r="F88" i="11"/>
  <c r="F88" i="13"/>
  <c r="G32" i="19"/>
  <c r="B33" i="19"/>
  <c r="C32" i="19"/>
  <c r="E31" i="19"/>
  <c r="I31" i="19" s="1"/>
  <c r="G87" i="14"/>
  <c r="K87" i="14" s="1"/>
  <c r="G87" i="11"/>
  <c r="G87" i="13"/>
  <c r="F88" i="15"/>
  <c r="F87" i="18"/>
  <c r="F87" i="16"/>
  <c r="F88" i="1"/>
  <c r="AC99" i="18"/>
  <c r="L87" i="18" s="1"/>
  <c r="AE99" i="18"/>
  <c r="AA99" i="18"/>
  <c r="J87" i="18" s="1"/>
  <c r="Z100" i="18"/>
  <c r="AF99" i="18"/>
  <c r="AB99" i="18"/>
  <c r="K87" i="18" s="1"/>
  <c r="AD99" i="18"/>
  <c r="AF100" i="17"/>
  <c r="AE100" i="17"/>
  <c r="AC100" i="17"/>
  <c r="AB100" i="17"/>
  <c r="Z101" i="17"/>
  <c r="AD100" i="17"/>
  <c r="AA100" i="17"/>
  <c r="J87" i="15"/>
  <c r="K86" i="13"/>
  <c r="I87" i="13"/>
  <c r="O100" i="16"/>
  <c r="R100" i="16"/>
  <c r="N101" i="16"/>
  <c r="N101" i="15"/>
  <c r="O100" i="15"/>
  <c r="R100" i="15"/>
  <c r="N101" i="14"/>
  <c r="O100" i="14"/>
  <c r="I88" i="14" s="1"/>
  <c r="R100" i="14"/>
  <c r="R100" i="13"/>
  <c r="N101" i="13"/>
  <c r="O100" i="13"/>
  <c r="K87" i="11"/>
  <c r="N101" i="11"/>
  <c r="O100" i="11"/>
  <c r="I88" i="11" s="1"/>
  <c r="E31" i="4"/>
  <c r="I31" i="4" s="1"/>
  <c r="G87" i="1"/>
  <c r="U100" i="1" s="1"/>
  <c r="C32" i="4"/>
  <c r="B33" i="4"/>
  <c r="G32" i="4"/>
  <c r="O100" i="1"/>
  <c r="I88" i="1" s="1"/>
  <c r="R100" i="1"/>
  <c r="N101" i="1"/>
  <c r="M84" i="18" l="1"/>
  <c r="M69" i="18" s="1"/>
  <c r="I9" i="18" s="1"/>
  <c r="N84" i="18"/>
  <c r="N69" i="18" s="1"/>
  <c r="J9" i="18" s="1"/>
  <c r="O84" i="18"/>
  <c r="O69" i="18" s="1"/>
  <c r="K9" i="18" s="1"/>
  <c r="O84" i="17"/>
  <c r="O69" i="17" s="1"/>
  <c r="J9" i="17" s="1"/>
  <c r="N84" i="17"/>
  <c r="N69" i="17" s="1"/>
  <c r="I9" i="17" s="1"/>
  <c r="AA82" i="20"/>
  <c r="AN82" i="20"/>
  <c r="O83" i="20"/>
  <c r="B35" i="21"/>
  <c r="Q34" i="21"/>
  <c r="AD34" i="21" s="1"/>
  <c r="V100" i="16"/>
  <c r="V86" i="17"/>
  <c r="U86" i="17"/>
  <c r="U100" i="16"/>
  <c r="V101" i="1"/>
  <c r="V101" i="15"/>
  <c r="I87" i="15"/>
  <c r="K87" i="15" s="1"/>
  <c r="U100" i="15"/>
  <c r="E32" i="19"/>
  <c r="I32" i="19" s="1"/>
  <c r="G88" i="11"/>
  <c r="G88" i="13"/>
  <c r="G88" i="14"/>
  <c r="K88" i="14" s="1"/>
  <c r="F89" i="13"/>
  <c r="F89" i="11"/>
  <c r="F89" i="14"/>
  <c r="C33" i="19"/>
  <c r="B34" i="19"/>
  <c r="G33" i="19"/>
  <c r="F89" i="1"/>
  <c r="F89" i="15"/>
  <c r="AD100" i="18"/>
  <c r="AB100" i="18"/>
  <c r="Z101" i="18"/>
  <c r="AF100" i="18"/>
  <c r="AE100" i="18"/>
  <c r="AC100" i="18"/>
  <c r="AA100" i="18"/>
  <c r="AF101" i="17"/>
  <c r="AE101" i="17"/>
  <c r="AB101" i="17"/>
  <c r="AC101" i="17"/>
  <c r="Z102" i="17"/>
  <c r="AD101" i="17"/>
  <c r="AA101" i="17"/>
  <c r="G88" i="15"/>
  <c r="G87" i="18" s="1"/>
  <c r="J88" i="15"/>
  <c r="K87" i="13"/>
  <c r="I88" i="13"/>
  <c r="R101" i="16"/>
  <c r="N102" i="16"/>
  <c r="O101" i="16"/>
  <c r="N102" i="15"/>
  <c r="O101" i="15"/>
  <c r="R101" i="15"/>
  <c r="N102" i="14"/>
  <c r="O101" i="14"/>
  <c r="I89" i="14" s="1"/>
  <c r="R101" i="14"/>
  <c r="R101" i="13"/>
  <c r="N102" i="13"/>
  <c r="O101" i="13"/>
  <c r="K88" i="11"/>
  <c r="N102" i="11"/>
  <c r="O101" i="11"/>
  <c r="I89" i="11" s="1"/>
  <c r="G88" i="1"/>
  <c r="U101" i="1" s="1"/>
  <c r="E32" i="4"/>
  <c r="K76" i="1"/>
  <c r="C33" i="4"/>
  <c r="G33" i="4"/>
  <c r="B34" i="4"/>
  <c r="O101" i="1"/>
  <c r="I89" i="1" s="1"/>
  <c r="R101" i="1"/>
  <c r="N102" i="1"/>
  <c r="G87" i="16" l="1"/>
  <c r="G87" i="17"/>
  <c r="AA83" i="20"/>
  <c r="AN83" i="20"/>
  <c r="O84" i="20"/>
  <c r="B36" i="21"/>
  <c r="Q35" i="21"/>
  <c r="AD35" i="21" s="1"/>
  <c r="V101" i="16"/>
  <c r="V87" i="17"/>
  <c r="U101" i="16"/>
  <c r="U87" i="17"/>
  <c r="V102" i="1"/>
  <c r="V102" i="15"/>
  <c r="I88" i="15"/>
  <c r="U101" i="15"/>
  <c r="G89" i="15"/>
  <c r="E33" i="19"/>
  <c r="I33" i="19" s="1"/>
  <c r="G89" i="11"/>
  <c r="K89" i="11" s="1"/>
  <c r="G89" i="13"/>
  <c r="G89" i="14"/>
  <c r="F90" i="11"/>
  <c r="F90" i="13"/>
  <c r="F90" i="14"/>
  <c r="C34" i="19"/>
  <c r="B35" i="19"/>
  <c r="G34" i="19"/>
  <c r="F90" i="15"/>
  <c r="F90" i="1"/>
  <c r="AE101" i="18"/>
  <c r="AD101" i="18"/>
  <c r="Z102" i="18"/>
  <c r="AF101" i="18"/>
  <c r="AC101" i="18"/>
  <c r="AB101" i="18"/>
  <c r="AA101" i="18"/>
  <c r="AF102" i="17"/>
  <c r="AE102" i="17"/>
  <c r="AB102" i="17"/>
  <c r="K90" i="17" s="1"/>
  <c r="AC102" i="17"/>
  <c r="L90" i="17" s="1"/>
  <c r="AA102" i="17"/>
  <c r="J90" i="17" s="1"/>
  <c r="Z103" i="17"/>
  <c r="AD102" i="17"/>
  <c r="J89" i="15"/>
  <c r="K88" i="13"/>
  <c r="I89" i="13"/>
  <c r="R102" i="16"/>
  <c r="N103" i="16"/>
  <c r="O102" i="16"/>
  <c r="J90" i="16" s="1"/>
  <c r="N103" i="15"/>
  <c r="O102" i="15"/>
  <c r="R102" i="15"/>
  <c r="R102" i="14"/>
  <c r="O102" i="14"/>
  <c r="I90" i="14" s="1"/>
  <c r="N103" i="14"/>
  <c r="K89" i="14"/>
  <c r="R102" i="13"/>
  <c r="O102" i="13"/>
  <c r="N103" i="13"/>
  <c r="O102" i="11"/>
  <c r="I90" i="11" s="1"/>
  <c r="N103" i="11"/>
  <c r="E33" i="4"/>
  <c r="I33" i="4" s="1"/>
  <c r="G89" i="1"/>
  <c r="U102" i="1" s="1"/>
  <c r="I32" i="4"/>
  <c r="C34" i="4"/>
  <c r="G34" i="4"/>
  <c r="B35" i="4"/>
  <c r="R102" i="1"/>
  <c r="N103" i="1"/>
  <c r="O102" i="1"/>
  <c r="I90" i="1" s="1"/>
  <c r="I87" i="17" l="1"/>
  <c r="O87" i="17" s="1"/>
  <c r="I87" i="18"/>
  <c r="K88" i="15"/>
  <c r="I87" i="16"/>
  <c r="K87" i="16" s="1"/>
  <c r="AA84" i="20"/>
  <c r="AN84" i="20"/>
  <c r="O85" i="20"/>
  <c r="B37" i="21"/>
  <c r="Q36" i="21"/>
  <c r="AD36" i="21" s="1"/>
  <c r="U88" i="17"/>
  <c r="U102" i="16"/>
  <c r="V102" i="16"/>
  <c r="V88" i="17"/>
  <c r="V103" i="1"/>
  <c r="V103" i="15"/>
  <c r="I89" i="15"/>
  <c r="K89" i="15" s="1"/>
  <c r="U102" i="15"/>
  <c r="G90" i="15"/>
  <c r="F91" i="13"/>
  <c r="F91" i="14"/>
  <c r="F91" i="11"/>
  <c r="B36" i="19"/>
  <c r="G35" i="19"/>
  <c r="C35" i="19"/>
  <c r="E34" i="19"/>
  <c r="I34" i="19" s="1"/>
  <c r="G90" i="14"/>
  <c r="K90" i="14" s="1"/>
  <c r="G90" i="13"/>
  <c r="G90" i="11"/>
  <c r="F90" i="16"/>
  <c r="F91" i="15"/>
  <c r="F90" i="18"/>
  <c r="F91" i="1"/>
  <c r="AD102" i="18"/>
  <c r="AF102" i="18"/>
  <c r="AA102" i="18"/>
  <c r="J90" i="18" s="1"/>
  <c r="AE102" i="18"/>
  <c r="AC102" i="18"/>
  <c r="L90" i="18" s="1"/>
  <c r="AB102" i="18"/>
  <c r="K90" i="18" s="1"/>
  <c r="Z103" i="18"/>
  <c r="AF103" i="17"/>
  <c r="AE103" i="17"/>
  <c r="AB103" i="17"/>
  <c r="AC103" i="17"/>
  <c r="AD103" i="17"/>
  <c r="AA103" i="17"/>
  <c r="Z104" i="17"/>
  <c r="J90" i="15"/>
  <c r="K89" i="13"/>
  <c r="I90" i="13"/>
  <c r="O103" i="16"/>
  <c r="R103" i="16"/>
  <c r="N104" i="16"/>
  <c r="N104" i="15"/>
  <c r="O103" i="15"/>
  <c r="R103" i="15"/>
  <c r="N104" i="14"/>
  <c r="R103" i="14"/>
  <c r="O103" i="14"/>
  <c r="I91" i="14" s="1"/>
  <c r="N104" i="13"/>
  <c r="O103" i="13"/>
  <c r="R103" i="13"/>
  <c r="K90" i="11"/>
  <c r="N104" i="11"/>
  <c r="O103" i="11"/>
  <c r="I91" i="11" s="1"/>
  <c r="E34" i="4"/>
  <c r="I34" i="4" s="1"/>
  <c r="G90" i="1"/>
  <c r="U103" i="1" s="1"/>
  <c r="B36" i="4"/>
  <c r="G35" i="4"/>
  <c r="C35" i="4"/>
  <c r="O103" i="1"/>
  <c r="I91" i="1" s="1"/>
  <c r="R103" i="1"/>
  <c r="N104" i="1"/>
  <c r="M87" i="17" l="1"/>
  <c r="N87" i="17"/>
  <c r="N87" i="18"/>
  <c r="O87" i="18"/>
  <c r="M87" i="18"/>
  <c r="AA85" i="20"/>
  <c r="AN85" i="20"/>
  <c r="O86" i="20"/>
  <c r="Q37" i="21"/>
  <c r="AD37" i="21" s="1"/>
  <c r="B38" i="21"/>
  <c r="V103" i="16"/>
  <c r="V89" i="17"/>
  <c r="U89" i="17"/>
  <c r="U103" i="16"/>
  <c r="V104" i="1"/>
  <c r="V104" i="15"/>
  <c r="I90" i="15"/>
  <c r="K90" i="15" s="1"/>
  <c r="U103" i="15"/>
  <c r="E35" i="19"/>
  <c r="I35" i="19" s="1"/>
  <c r="G91" i="13"/>
  <c r="G91" i="14"/>
  <c r="K91" i="14" s="1"/>
  <c r="G91" i="11"/>
  <c r="F92" i="14"/>
  <c r="F92" i="11"/>
  <c r="F92" i="13"/>
  <c r="G36" i="19"/>
  <c r="B37" i="19"/>
  <c r="C36" i="19"/>
  <c r="F92" i="15"/>
  <c r="F92" i="1"/>
  <c r="AE103" i="18"/>
  <c r="AC103" i="18"/>
  <c r="Z104" i="18"/>
  <c r="AF103" i="18"/>
  <c r="AD103" i="18"/>
  <c r="AB103" i="18"/>
  <c r="AA103" i="18"/>
  <c r="AF104" i="17"/>
  <c r="AE104" i="17"/>
  <c r="AB104" i="17"/>
  <c r="AC104" i="17"/>
  <c r="Z105" i="17"/>
  <c r="AD104" i="17"/>
  <c r="AA104" i="17"/>
  <c r="G91" i="15"/>
  <c r="G90" i="18" s="1"/>
  <c r="J91" i="15"/>
  <c r="K90" i="13"/>
  <c r="I91" i="13"/>
  <c r="N105" i="16"/>
  <c r="R104" i="16"/>
  <c r="O104" i="16"/>
  <c r="R104" i="15"/>
  <c r="O104" i="15"/>
  <c r="N105" i="15"/>
  <c r="N105" i="14"/>
  <c r="R104" i="14"/>
  <c r="O104" i="14"/>
  <c r="I92" i="14" s="1"/>
  <c r="O104" i="13"/>
  <c r="N105" i="13"/>
  <c r="R104" i="13"/>
  <c r="N105" i="11"/>
  <c r="O104" i="11"/>
  <c r="I92" i="11" s="1"/>
  <c r="K91" i="11"/>
  <c r="E35" i="4"/>
  <c r="I35" i="4" s="1"/>
  <c r="G91" i="1"/>
  <c r="U104" i="1" s="1"/>
  <c r="C36" i="4"/>
  <c r="G36" i="4"/>
  <c r="B37" i="4"/>
  <c r="O104" i="1"/>
  <c r="I92" i="1" s="1"/>
  <c r="R104" i="1"/>
  <c r="N105" i="1"/>
  <c r="G90" i="16" l="1"/>
  <c r="G90" i="17"/>
  <c r="AA86" i="20"/>
  <c r="AN86" i="20"/>
  <c r="O87" i="20"/>
  <c r="B39" i="21"/>
  <c r="Q38" i="21"/>
  <c r="AD38" i="21" s="1"/>
  <c r="V104" i="16"/>
  <c r="V90" i="17"/>
  <c r="U90" i="17"/>
  <c r="U104" i="16"/>
  <c r="V105" i="1"/>
  <c r="V105" i="15"/>
  <c r="I91" i="15"/>
  <c r="U104" i="15"/>
  <c r="G92" i="15"/>
  <c r="E36" i="19"/>
  <c r="I36" i="19" s="1"/>
  <c r="G92" i="14"/>
  <c r="G92" i="11"/>
  <c r="G92" i="13"/>
  <c r="F93" i="13"/>
  <c r="F93" i="11"/>
  <c r="F93" i="14"/>
  <c r="C37" i="19"/>
  <c r="G37" i="19"/>
  <c r="B38" i="19"/>
  <c r="F93" i="15"/>
  <c r="F93" i="1"/>
  <c r="AF104" i="18"/>
  <c r="AA104" i="18"/>
  <c r="AE104" i="18"/>
  <c r="AC104" i="18"/>
  <c r="AB104" i="18"/>
  <c r="Z105" i="18"/>
  <c r="AD104" i="18"/>
  <c r="AF105" i="17"/>
  <c r="AE105" i="17"/>
  <c r="AB105" i="17"/>
  <c r="K93" i="17" s="1"/>
  <c r="AC105" i="17"/>
  <c r="L93" i="17" s="1"/>
  <c r="Z106" i="17"/>
  <c r="AD105" i="17"/>
  <c r="AA105" i="17"/>
  <c r="J93" i="17" s="1"/>
  <c r="J92" i="15"/>
  <c r="K91" i="13"/>
  <c r="I92" i="13"/>
  <c r="R105" i="16"/>
  <c r="N106" i="16"/>
  <c r="O105" i="16"/>
  <c r="J93" i="16" s="1"/>
  <c r="R105" i="15"/>
  <c r="N106" i="15"/>
  <c r="O105" i="15"/>
  <c r="O105" i="14"/>
  <c r="I93" i="14" s="1"/>
  <c r="N106" i="14"/>
  <c r="R105" i="14"/>
  <c r="K92" i="14"/>
  <c r="R105" i="13"/>
  <c r="N106" i="13"/>
  <c r="O105" i="13"/>
  <c r="K92" i="11"/>
  <c r="N106" i="11"/>
  <c r="O105" i="11"/>
  <c r="I93" i="11" s="1"/>
  <c r="E36" i="4"/>
  <c r="I36" i="4" s="1"/>
  <c r="G92" i="1"/>
  <c r="U105" i="1" s="1"/>
  <c r="C37" i="4"/>
  <c r="G37" i="4"/>
  <c r="B38" i="4"/>
  <c r="O105" i="1"/>
  <c r="I93" i="1" s="1"/>
  <c r="R105" i="1"/>
  <c r="N106" i="1"/>
  <c r="I90" i="17" l="1"/>
  <c r="M90" i="17" s="1"/>
  <c r="I90" i="18"/>
  <c r="K91" i="15"/>
  <c r="I90" i="16"/>
  <c r="K90" i="16" s="1"/>
  <c r="AA87" i="20"/>
  <c r="AN87" i="20"/>
  <c r="O88" i="20"/>
  <c r="B40" i="21"/>
  <c r="Q39" i="21"/>
  <c r="AD39" i="21" s="1"/>
  <c r="U105" i="16"/>
  <c r="U91" i="17"/>
  <c r="V105" i="16"/>
  <c r="V91" i="17"/>
  <c r="V106" i="1"/>
  <c r="V106" i="15"/>
  <c r="I92" i="15"/>
  <c r="K92" i="15" s="1"/>
  <c r="U105" i="15"/>
  <c r="G93" i="15"/>
  <c r="F94" i="11"/>
  <c r="F94" i="13"/>
  <c r="F94" i="14"/>
  <c r="B39" i="19"/>
  <c r="G38" i="19"/>
  <c r="C38" i="19"/>
  <c r="E37" i="19"/>
  <c r="I37" i="19" s="1"/>
  <c r="G93" i="11"/>
  <c r="G93" i="13"/>
  <c r="G93" i="14"/>
  <c r="F94" i="15"/>
  <c r="F93" i="18"/>
  <c r="F93" i="16"/>
  <c r="F94" i="1"/>
  <c r="AE105" i="18"/>
  <c r="AB105" i="18"/>
  <c r="K93" i="18" s="1"/>
  <c r="Z106" i="18"/>
  <c r="AF105" i="18"/>
  <c r="AD105" i="18"/>
  <c r="AC105" i="18"/>
  <c r="L93" i="18" s="1"/>
  <c r="AA105" i="18"/>
  <c r="J93" i="18" s="1"/>
  <c r="AF106" i="17"/>
  <c r="AE106" i="17"/>
  <c r="AB106" i="17"/>
  <c r="AC106" i="17"/>
  <c r="AA106" i="17"/>
  <c r="Z107" i="17"/>
  <c r="AD106" i="17"/>
  <c r="J93" i="15"/>
  <c r="K92" i="13"/>
  <c r="I93" i="13"/>
  <c r="R106" i="16"/>
  <c r="N107" i="16"/>
  <c r="O106" i="16"/>
  <c r="R106" i="15"/>
  <c r="N107" i="15"/>
  <c r="O106" i="15"/>
  <c r="N107" i="14"/>
  <c r="O106" i="14"/>
  <c r="I94" i="14" s="1"/>
  <c r="R106" i="14"/>
  <c r="K93" i="14"/>
  <c r="R106" i="13"/>
  <c r="O106" i="13"/>
  <c r="N107" i="13"/>
  <c r="O106" i="11"/>
  <c r="I94" i="11" s="1"/>
  <c r="N107" i="11"/>
  <c r="K93" i="11"/>
  <c r="G93" i="1"/>
  <c r="U106" i="1" s="1"/>
  <c r="E37" i="4"/>
  <c r="K77" i="1"/>
  <c r="G38" i="4"/>
  <c r="B39" i="4"/>
  <c r="C38" i="4"/>
  <c r="O106" i="1"/>
  <c r="I94" i="1" s="1"/>
  <c r="R106" i="1"/>
  <c r="N107" i="1"/>
  <c r="O90" i="17" l="1"/>
  <c r="N90" i="17"/>
  <c r="N90" i="18"/>
  <c r="M90" i="18"/>
  <c r="O90" i="18"/>
  <c r="AA88" i="20"/>
  <c r="AN88" i="20"/>
  <c r="O89" i="20"/>
  <c r="B41" i="21"/>
  <c r="Q40" i="21"/>
  <c r="AD40" i="21" s="1"/>
  <c r="U92" i="17"/>
  <c r="U106" i="16"/>
  <c r="V106" i="16"/>
  <c r="V92" i="17"/>
  <c r="V107" i="1"/>
  <c r="V107" i="15"/>
  <c r="I93" i="15"/>
  <c r="K93" i="15" s="1"/>
  <c r="U106" i="15"/>
  <c r="E38" i="19"/>
  <c r="I38" i="19" s="1"/>
  <c r="G94" i="14"/>
  <c r="K94" i="14" s="1"/>
  <c r="G94" i="11"/>
  <c r="K94" i="11" s="1"/>
  <c r="G94" i="13"/>
  <c r="F95" i="13"/>
  <c r="F95" i="14"/>
  <c r="F95" i="11"/>
  <c r="G39" i="19"/>
  <c r="C39" i="19"/>
  <c r="B40" i="19"/>
  <c r="F95" i="15"/>
  <c r="F95" i="1"/>
  <c r="AF106" i="18"/>
  <c r="AD106" i="18"/>
  <c r="AC106" i="18"/>
  <c r="AB106" i="18"/>
  <c r="AA106" i="18"/>
  <c r="Z107" i="18"/>
  <c r="AE106" i="18"/>
  <c r="AF107" i="17"/>
  <c r="AE107" i="17"/>
  <c r="AB107" i="17"/>
  <c r="AC107" i="17"/>
  <c r="AD107" i="17"/>
  <c r="AA107" i="17"/>
  <c r="Z108" i="17"/>
  <c r="G94" i="15"/>
  <c r="G93" i="18" s="1"/>
  <c r="J94" i="15"/>
  <c r="K93" i="13"/>
  <c r="I94" i="13"/>
  <c r="O107" i="16"/>
  <c r="R107" i="16"/>
  <c r="N108" i="16"/>
  <c r="R107" i="15"/>
  <c r="O107" i="15"/>
  <c r="N108" i="15"/>
  <c r="R107" i="14"/>
  <c r="O107" i="14"/>
  <c r="I95" i="14" s="1"/>
  <c r="N108" i="14"/>
  <c r="R107" i="13"/>
  <c r="N108" i="13"/>
  <c r="O107" i="13"/>
  <c r="N108" i="11"/>
  <c r="O107" i="11"/>
  <c r="I95" i="11" s="1"/>
  <c r="E38" i="4"/>
  <c r="I38" i="4" s="1"/>
  <c r="G94" i="1"/>
  <c r="U107" i="1" s="1"/>
  <c r="I37" i="4"/>
  <c r="C39" i="4"/>
  <c r="G39" i="4"/>
  <c r="B40" i="4"/>
  <c r="N108" i="1"/>
  <c r="O107" i="1"/>
  <c r="I95" i="1" s="1"/>
  <c r="R107" i="1"/>
  <c r="G93" i="16" l="1"/>
  <c r="G93" i="17"/>
  <c r="AA89" i="20"/>
  <c r="AN89" i="20"/>
  <c r="O90" i="20"/>
  <c r="Q41" i="21"/>
  <c r="AD41" i="21" s="1"/>
  <c r="B42" i="21"/>
  <c r="U93" i="17"/>
  <c r="U107" i="16"/>
  <c r="V107" i="16"/>
  <c r="V93" i="17"/>
  <c r="V108" i="1"/>
  <c r="V108" i="15"/>
  <c r="I94" i="15"/>
  <c r="U107" i="15"/>
  <c r="G95" i="15"/>
  <c r="F96" i="14"/>
  <c r="F96" i="11"/>
  <c r="F96" i="13"/>
  <c r="C40" i="19"/>
  <c r="B41" i="19"/>
  <c r="G40" i="19"/>
  <c r="E39" i="19"/>
  <c r="I39" i="19" s="1"/>
  <c r="G95" i="13"/>
  <c r="G95" i="14"/>
  <c r="G95" i="11"/>
  <c r="F96" i="15"/>
  <c r="F96" i="1"/>
  <c r="AF107" i="18"/>
  <c r="AB107" i="18"/>
  <c r="Z108" i="18"/>
  <c r="AE107" i="18"/>
  <c r="AD107" i="18"/>
  <c r="AC107" i="18"/>
  <c r="AA107" i="18"/>
  <c r="AF108" i="17"/>
  <c r="AE108" i="17"/>
  <c r="AC108" i="17"/>
  <c r="L96" i="17" s="1"/>
  <c r="AB108" i="17"/>
  <c r="K96" i="17" s="1"/>
  <c r="Z109" i="17"/>
  <c r="AD108" i="17"/>
  <c r="AA108" i="17"/>
  <c r="J96" i="17" s="1"/>
  <c r="J95" i="15"/>
  <c r="K94" i="13"/>
  <c r="I95" i="13"/>
  <c r="R108" i="16"/>
  <c r="N109" i="16"/>
  <c r="O108" i="16"/>
  <c r="J96" i="16" s="1"/>
  <c r="R108" i="15"/>
  <c r="N109" i="15"/>
  <c r="O108" i="15"/>
  <c r="R108" i="14"/>
  <c r="N109" i="14"/>
  <c r="O108" i="14"/>
  <c r="I96" i="14" s="1"/>
  <c r="K95" i="14"/>
  <c r="R108" i="13"/>
  <c r="N109" i="13"/>
  <c r="O108" i="13"/>
  <c r="K95" i="11"/>
  <c r="N109" i="11"/>
  <c r="O108" i="11"/>
  <c r="I96" i="11" s="1"/>
  <c r="E39" i="4"/>
  <c r="I39" i="4" s="1"/>
  <c r="G95" i="1"/>
  <c r="U108" i="1" s="1"/>
  <c r="C40" i="4"/>
  <c r="B41" i="4"/>
  <c r="G40" i="4"/>
  <c r="O108" i="1"/>
  <c r="I96" i="1" s="1"/>
  <c r="R108" i="1"/>
  <c r="N109" i="1"/>
  <c r="I93" i="17" l="1"/>
  <c r="N93" i="17" s="1"/>
  <c r="I93" i="18"/>
  <c r="K94" i="15"/>
  <c r="I93" i="16"/>
  <c r="K93" i="16" s="1"/>
  <c r="AA90" i="20"/>
  <c r="AN90" i="20"/>
  <c r="O91" i="20"/>
  <c r="B43" i="21"/>
  <c r="Q42" i="21"/>
  <c r="AD42" i="21" s="1"/>
  <c r="U94" i="17"/>
  <c r="U108" i="16"/>
  <c r="V108" i="16"/>
  <c r="V94" i="17"/>
  <c r="V109" i="1"/>
  <c r="V109" i="15"/>
  <c r="I95" i="15"/>
  <c r="K95" i="15" s="1"/>
  <c r="U108" i="15"/>
  <c r="G96" i="15"/>
  <c r="F97" i="13"/>
  <c r="F97" i="14"/>
  <c r="F97" i="11"/>
  <c r="C41" i="19"/>
  <c r="B42" i="19"/>
  <c r="G41" i="19"/>
  <c r="E40" i="19"/>
  <c r="I40" i="19" s="1"/>
  <c r="G96" i="13"/>
  <c r="G96" i="14"/>
  <c r="G96" i="11"/>
  <c r="K96" i="11" s="1"/>
  <c r="F96" i="18"/>
  <c r="F97" i="1"/>
  <c r="F96" i="16"/>
  <c r="F97" i="15"/>
  <c r="AF108" i="18"/>
  <c r="Z109" i="18"/>
  <c r="AB108" i="18"/>
  <c r="K96" i="18" s="1"/>
  <c r="AC108" i="18"/>
  <c r="L96" i="18" s="1"/>
  <c r="AA108" i="18"/>
  <c r="J96" i="18" s="1"/>
  <c r="AE108" i="18"/>
  <c r="AD108" i="18"/>
  <c r="AF109" i="17"/>
  <c r="AE109" i="17"/>
  <c r="AB109" i="17"/>
  <c r="AC109" i="17"/>
  <c r="Z110" i="17"/>
  <c r="AD109" i="17"/>
  <c r="AA109" i="17"/>
  <c r="J96" i="15"/>
  <c r="K95" i="13"/>
  <c r="I96" i="13"/>
  <c r="R109" i="16"/>
  <c r="N110" i="16"/>
  <c r="O109" i="16"/>
  <c r="N110" i="15"/>
  <c r="O109" i="15"/>
  <c r="R109" i="15"/>
  <c r="N110" i="14"/>
  <c r="R109" i="14"/>
  <c r="O109" i="14"/>
  <c r="I97" i="14" s="1"/>
  <c r="K96" i="14"/>
  <c r="N110" i="13"/>
  <c r="O109" i="13"/>
  <c r="R109" i="13"/>
  <c r="O109" i="11"/>
  <c r="I97" i="11" s="1"/>
  <c r="N110" i="11"/>
  <c r="E40" i="4"/>
  <c r="I40" i="4" s="1"/>
  <c r="G96" i="1"/>
  <c r="U109" i="1" s="1"/>
  <c r="C41" i="4"/>
  <c r="G41" i="4"/>
  <c r="B42" i="4"/>
  <c r="O109" i="1"/>
  <c r="I97" i="1" s="1"/>
  <c r="R109" i="1"/>
  <c r="N110" i="1"/>
  <c r="O93" i="17" l="1"/>
  <c r="M93" i="17"/>
  <c r="O93" i="18"/>
  <c r="M93" i="18"/>
  <c r="N93" i="18"/>
  <c r="AA91" i="20"/>
  <c r="AN91" i="20"/>
  <c r="O92" i="20"/>
  <c r="B44" i="21"/>
  <c r="Q43" i="21"/>
  <c r="AD43" i="21" s="1"/>
  <c r="V109" i="16"/>
  <c r="V95" i="17"/>
  <c r="U109" i="16"/>
  <c r="U95" i="17"/>
  <c r="V110" i="1"/>
  <c r="V110" i="15"/>
  <c r="I96" i="15"/>
  <c r="K96" i="15" s="1"/>
  <c r="U109" i="15"/>
  <c r="F98" i="11"/>
  <c r="F98" i="13"/>
  <c r="F98" i="14"/>
  <c r="C42" i="19"/>
  <c r="B43" i="19"/>
  <c r="G42" i="19"/>
  <c r="E41" i="19"/>
  <c r="I41" i="19" s="1"/>
  <c r="G97" i="14"/>
  <c r="K97" i="14" s="1"/>
  <c r="G97" i="11"/>
  <c r="G97" i="13"/>
  <c r="F98" i="15"/>
  <c r="F98" i="1"/>
  <c r="K96" i="13"/>
  <c r="Z110" i="18"/>
  <c r="AD109" i="18"/>
  <c r="AF109" i="18"/>
  <c r="AE109" i="18"/>
  <c r="AC109" i="18"/>
  <c r="AB109" i="18"/>
  <c r="AA109" i="18"/>
  <c r="AF110" i="17"/>
  <c r="AE110" i="17"/>
  <c r="AB110" i="17"/>
  <c r="AC110" i="17"/>
  <c r="AA110" i="17"/>
  <c r="Z111" i="17"/>
  <c r="AD110" i="17"/>
  <c r="G97" i="15"/>
  <c r="G96" i="18" s="1"/>
  <c r="J97" i="15"/>
  <c r="I97" i="13"/>
  <c r="O110" i="16"/>
  <c r="N111" i="16"/>
  <c r="R110" i="16"/>
  <c r="N111" i="15"/>
  <c r="O110" i="15"/>
  <c r="R110" i="15"/>
  <c r="N111" i="14"/>
  <c r="O110" i="14"/>
  <c r="I98" i="14" s="1"/>
  <c r="R110" i="14"/>
  <c r="R110" i="13"/>
  <c r="N111" i="13"/>
  <c r="O110" i="13"/>
  <c r="K97" i="11"/>
  <c r="O110" i="11"/>
  <c r="I98" i="11" s="1"/>
  <c r="N111" i="11"/>
  <c r="E41" i="4"/>
  <c r="I41" i="4" s="1"/>
  <c r="G97" i="1"/>
  <c r="U110" i="1" s="1"/>
  <c r="C42" i="4"/>
  <c r="G42" i="4"/>
  <c r="B43" i="4"/>
  <c r="R110" i="1"/>
  <c r="N111" i="1"/>
  <c r="O110" i="1"/>
  <c r="I98" i="1" s="1"/>
  <c r="G96" i="16" l="1"/>
  <c r="G96" i="17"/>
  <c r="AA92" i="20"/>
  <c r="AN92" i="20"/>
  <c r="O93" i="20"/>
  <c r="B45" i="21"/>
  <c r="Q44" i="21"/>
  <c r="AD44" i="21" s="1"/>
  <c r="U96" i="17"/>
  <c r="U110" i="16"/>
  <c r="V110" i="16"/>
  <c r="V96" i="17"/>
  <c r="V111" i="1"/>
  <c r="V111" i="15"/>
  <c r="I97" i="15"/>
  <c r="U110" i="15"/>
  <c r="G98" i="15"/>
  <c r="F99" i="11"/>
  <c r="F99" i="13"/>
  <c r="F99" i="14"/>
  <c r="C43" i="19"/>
  <c r="B44" i="19"/>
  <c r="G43" i="19"/>
  <c r="E42" i="19"/>
  <c r="I42" i="19" s="1"/>
  <c r="G98" i="14"/>
  <c r="K98" i="14" s="1"/>
  <c r="G98" i="11"/>
  <c r="G98" i="13"/>
  <c r="F99" i="15"/>
  <c r="F99" i="1"/>
  <c r="K97" i="13"/>
  <c r="AB110" i="18"/>
  <c r="AF110" i="18"/>
  <c r="AA110" i="18"/>
  <c r="Z111" i="18"/>
  <c r="AE110" i="18"/>
  <c r="AD110" i="18"/>
  <c r="AC110" i="18"/>
  <c r="AF111" i="17"/>
  <c r="AE111" i="17"/>
  <c r="AB111" i="17"/>
  <c r="K99" i="17" s="1"/>
  <c r="AC111" i="17"/>
  <c r="L99" i="17" s="1"/>
  <c r="AD111" i="17"/>
  <c r="AA111" i="17"/>
  <c r="J99" i="17" s="1"/>
  <c r="Z112" i="17"/>
  <c r="J98" i="15"/>
  <c r="I98" i="13"/>
  <c r="O111" i="16"/>
  <c r="J99" i="16" s="1"/>
  <c r="R111" i="16"/>
  <c r="N112" i="16"/>
  <c r="N112" i="15"/>
  <c r="O111" i="15"/>
  <c r="R111" i="15"/>
  <c r="N112" i="14"/>
  <c r="O111" i="14"/>
  <c r="I99" i="14" s="1"/>
  <c r="R111" i="14"/>
  <c r="N112" i="13"/>
  <c r="O111" i="13"/>
  <c r="R111" i="13"/>
  <c r="N112" i="11"/>
  <c r="O111" i="11"/>
  <c r="I99" i="11" s="1"/>
  <c r="K98" i="11"/>
  <c r="G98" i="1"/>
  <c r="U111" i="1" s="1"/>
  <c r="E42" i="4"/>
  <c r="K78" i="1"/>
  <c r="B44" i="4"/>
  <c r="G43" i="4"/>
  <c r="C43" i="4"/>
  <c r="O111" i="1"/>
  <c r="I99" i="1" s="1"/>
  <c r="R111" i="1"/>
  <c r="N112" i="1"/>
  <c r="I96" i="17" l="1"/>
  <c r="I96" i="18"/>
  <c r="K97" i="15"/>
  <c r="I96" i="16"/>
  <c r="K96" i="16" s="1"/>
  <c r="AA93" i="20"/>
  <c r="AN93" i="20"/>
  <c r="O94" i="20"/>
  <c r="Q45" i="21"/>
  <c r="AD45" i="21" s="1"/>
  <c r="B46" i="21"/>
  <c r="V111" i="16"/>
  <c r="V97" i="17"/>
  <c r="U97" i="17"/>
  <c r="U111" i="16"/>
  <c r="V112" i="1"/>
  <c r="V112" i="15"/>
  <c r="I98" i="15"/>
  <c r="K98" i="15" s="1"/>
  <c r="U111" i="15"/>
  <c r="G99" i="15"/>
  <c r="F100" i="14"/>
  <c r="F100" i="11"/>
  <c r="F100" i="13"/>
  <c r="B45" i="19"/>
  <c r="G44" i="19"/>
  <c r="C44" i="19"/>
  <c r="E43" i="19"/>
  <c r="I43" i="19" s="1"/>
  <c r="G99" i="13"/>
  <c r="G99" i="14"/>
  <c r="G99" i="11"/>
  <c r="K99" i="11" s="1"/>
  <c r="F100" i="15"/>
  <c r="F99" i="18"/>
  <c r="F99" i="16"/>
  <c r="F100" i="1"/>
  <c r="K98" i="13"/>
  <c r="Z112" i="18"/>
  <c r="AB111" i="18"/>
  <c r="K99" i="18" s="1"/>
  <c r="AF111" i="18"/>
  <c r="AE111" i="18"/>
  <c r="AD111" i="18"/>
  <c r="AC111" i="18"/>
  <c r="L99" i="18" s="1"/>
  <c r="AA111" i="18"/>
  <c r="J99" i="18" s="1"/>
  <c r="AF112" i="17"/>
  <c r="AE112" i="17"/>
  <c r="AB112" i="17"/>
  <c r="AC112" i="17"/>
  <c r="Z113" i="17"/>
  <c r="AD112" i="17"/>
  <c r="AA112" i="17"/>
  <c r="J99" i="15"/>
  <c r="I99" i="13"/>
  <c r="N113" i="16"/>
  <c r="R112" i="16"/>
  <c r="O112" i="16"/>
  <c r="R112" i="15"/>
  <c r="O112" i="15"/>
  <c r="N113" i="15"/>
  <c r="R112" i="14"/>
  <c r="O112" i="14"/>
  <c r="I100" i="14" s="1"/>
  <c r="N113" i="14"/>
  <c r="K99" i="14"/>
  <c r="O112" i="13"/>
  <c r="N113" i="13"/>
  <c r="R112" i="13"/>
  <c r="N113" i="11"/>
  <c r="O112" i="11"/>
  <c r="I100" i="11" s="1"/>
  <c r="E43" i="4"/>
  <c r="I43" i="4" s="1"/>
  <c r="G99" i="1"/>
  <c r="U112" i="1" s="1"/>
  <c r="I42" i="4"/>
  <c r="C44" i="4"/>
  <c r="G44" i="4"/>
  <c r="B45" i="4"/>
  <c r="O112" i="1"/>
  <c r="I100" i="1" s="1"/>
  <c r="R112" i="1"/>
  <c r="N113" i="1"/>
  <c r="M96" i="18" l="1"/>
  <c r="O96" i="18"/>
  <c r="N96" i="18"/>
  <c r="M96" i="17"/>
  <c r="O96" i="17"/>
  <c r="N96" i="17"/>
  <c r="AA94" i="20"/>
  <c r="AN94" i="20"/>
  <c r="O95" i="20"/>
  <c r="B47" i="21"/>
  <c r="Q46" i="21"/>
  <c r="AD46" i="21" s="1"/>
  <c r="U98" i="17"/>
  <c r="U112" i="16"/>
  <c r="V112" i="16"/>
  <c r="V98" i="17"/>
  <c r="V113" i="1"/>
  <c r="V113" i="15"/>
  <c r="I99" i="15"/>
  <c r="K99" i="15" s="1"/>
  <c r="U112" i="15"/>
  <c r="E44" i="19"/>
  <c r="I44" i="19" s="1"/>
  <c r="G100" i="13"/>
  <c r="G100" i="14"/>
  <c r="K100" i="14" s="1"/>
  <c r="G100" i="11"/>
  <c r="F101" i="13"/>
  <c r="F101" i="14"/>
  <c r="F101" i="11"/>
  <c r="C45" i="19"/>
  <c r="B46" i="19"/>
  <c r="G45" i="19"/>
  <c r="F101" i="15"/>
  <c r="F101" i="1"/>
  <c r="K99" i="13"/>
  <c r="AD112" i="18"/>
  <c r="AA112" i="18"/>
  <c r="Z113" i="18"/>
  <c r="AF112" i="18"/>
  <c r="AE112" i="18"/>
  <c r="AB112" i="18"/>
  <c r="AC112" i="18"/>
  <c r="AF113" i="17"/>
  <c r="AE113" i="17"/>
  <c r="AB113" i="17"/>
  <c r="AC113" i="17"/>
  <c r="Z114" i="17"/>
  <c r="AD113" i="17"/>
  <c r="AA113" i="17"/>
  <c r="G100" i="15"/>
  <c r="G99" i="18" s="1"/>
  <c r="J100" i="15"/>
  <c r="I100" i="13"/>
  <c r="R113" i="16"/>
  <c r="N114" i="16"/>
  <c r="O113" i="16"/>
  <c r="R113" i="15"/>
  <c r="O113" i="15"/>
  <c r="N114" i="15"/>
  <c r="N114" i="14"/>
  <c r="R113" i="14"/>
  <c r="O113" i="14"/>
  <c r="I101" i="14" s="1"/>
  <c r="R113" i="13"/>
  <c r="N114" i="13"/>
  <c r="O113" i="13"/>
  <c r="K100" i="11"/>
  <c r="N114" i="11"/>
  <c r="O113" i="11"/>
  <c r="I101" i="11" s="1"/>
  <c r="E44" i="4"/>
  <c r="I44" i="4" s="1"/>
  <c r="G100" i="1"/>
  <c r="U113" i="1" s="1"/>
  <c r="C45" i="4"/>
  <c r="G45" i="4"/>
  <c r="B46" i="4"/>
  <c r="O113" i="1"/>
  <c r="I101" i="1" s="1"/>
  <c r="R113" i="1"/>
  <c r="N114" i="1"/>
  <c r="G99" i="16" l="1"/>
  <c r="G99" i="17"/>
  <c r="AA95" i="20"/>
  <c r="AN95" i="20"/>
  <c r="O96" i="20"/>
  <c r="B48" i="21"/>
  <c r="Q47" i="21"/>
  <c r="AD47" i="21" s="1"/>
  <c r="V113" i="16"/>
  <c r="V99" i="17"/>
  <c r="U113" i="16"/>
  <c r="U99" i="17"/>
  <c r="V114" i="1"/>
  <c r="V114" i="15"/>
  <c r="I100" i="15"/>
  <c r="U113" i="15"/>
  <c r="G101" i="15"/>
  <c r="E45" i="19"/>
  <c r="I45" i="19" s="1"/>
  <c r="G101" i="13"/>
  <c r="G101" i="14"/>
  <c r="G101" i="11"/>
  <c r="F102" i="13"/>
  <c r="F102" i="14"/>
  <c r="F102" i="11"/>
  <c r="G46" i="19"/>
  <c r="C46" i="19"/>
  <c r="B47" i="19"/>
  <c r="F102" i="15"/>
  <c r="F102" i="1"/>
  <c r="Z114" i="18"/>
  <c r="AA113" i="18"/>
  <c r="AF113" i="18"/>
  <c r="AB113" i="18"/>
  <c r="AE113" i="18"/>
  <c r="AD113" i="18"/>
  <c r="AC113" i="18"/>
  <c r="AF114" i="17"/>
  <c r="AE114" i="17"/>
  <c r="AB114" i="17"/>
  <c r="K102" i="17" s="1"/>
  <c r="AC114" i="17"/>
  <c r="L102" i="17" s="1"/>
  <c r="AA114" i="17"/>
  <c r="J102" i="17" s="1"/>
  <c r="Z115" i="17"/>
  <c r="AD114" i="17"/>
  <c r="K100" i="13"/>
  <c r="J101" i="15"/>
  <c r="I101" i="13"/>
  <c r="N115" i="16"/>
  <c r="O114" i="16"/>
  <c r="J102" i="16" s="1"/>
  <c r="R114" i="16"/>
  <c r="R114" i="15"/>
  <c r="N115" i="15"/>
  <c r="O114" i="15"/>
  <c r="N115" i="14"/>
  <c r="O114" i="14"/>
  <c r="I102" i="14" s="1"/>
  <c r="R114" i="14"/>
  <c r="K101" i="14"/>
  <c r="R114" i="13"/>
  <c r="O114" i="13"/>
  <c r="N115" i="13"/>
  <c r="K101" i="11"/>
  <c r="N115" i="11"/>
  <c r="O114" i="11"/>
  <c r="I102" i="11" s="1"/>
  <c r="E45" i="4"/>
  <c r="I45" i="4" s="1"/>
  <c r="G101" i="1"/>
  <c r="U114" i="1" s="1"/>
  <c r="G46" i="4"/>
  <c r="B47" i="4"/>
  <c r="C46" i="4"/>
  <c r="O114" i="1"/>
  <c r="I102" i="1" s="1"/>
  <c r="R114" i="1"/>
  <c r="N115" i="1"/>
  <c r="I99" i="17" l="1"/>
  <c r="M99" i="17" s="1"/>
  <c r="I99" i="18"/>
  <c r="K100" i="15"/>
  <c r="I99" i="16"/>
  <c r="K99" i="16" s="1"/>
  <c r="AA96" i="20"/>
  <c r="AN96" i="20"/>
  <c r="O97" i="20"/>
  <c r="B49" i="21"/>
  <c r="Q48" i="21"/>
  <c r="AD48" i="21" s="1"/>
  <c r="U100" i="17"/>
  <c r="U114" i="16"/>
  <c r="V114" i="16"/>
  <c r="V100" i="17"/>
  <c r="V115" i="1"/>
  <c r="V115" i="15"/>
  <c r="I101" i="15"/>
  <c r="K101" i="15" s="1"/>
  <c r="U114" i="15"/>
  <c r="G102" i="15"/>
  <c r="F103" i="14"/>
  <c r="F103" i="11"/>
  <c r="F103" i="13"/>
  <c r="B48" i="19"/>
  <c r="G47" i="19"/>
  <c r="C47" i="19"/>
  <c r="E46" i="19"/>
  <c r="I46" i="19" s="1"/>
  <c r="G102" i="14"/>
  <c r="K102" i="14" s="1"/>
  <c r="G102" i="11"/>
  <c r="K102" i="11" s="1"/>
  <c r="G102" i="13"/>
  <c r="F102" i="18"/>
  <c r="F102" i="16"/>
  <c r="F103" i="15"/>
  <c r="F103" i="1"/>
  <c r="K101" i="13"/>
  <c r="AF114" i="18"/>
  <c r="AB114" i="18"/>
  <c r="K102" i="18" s="1"/>
  <c r="Z115" i="18"/>
  <c r="AE114" i="18"/>
  <c r="AD114" i="18"/>
  <c r="AC114" i="18"/>
  <c r="L102" i="18" s="1"/>
  <c r="AA114" i="18"/>
  <c r="J102" i="18" s="1"/>
  <c r="AF115" i="17"/>
  <c r="AE115" i="17"/>
  <c r="AB115" i="17"/>
  <c r="AC115" i="17"/>
  <c r="AD115" i="17"/>
  <c r="AA115" i="17"/>
  <c r="Z116" i="17"/>
  <c r="J102" i="15"/>
  <c r="I102" i="13"/>
  <c r="R115" i="16"/>
  <c r="O115" i="16"/>
  <c r="N116" i="16"/>
  <c r="R115" i="15"/>
  <c r="O115" i="15"/>
  <c r="N116" i="15"/>
  <c r="R115" i="14"/>
  <c r="O115" i="14"/>
  <c r="I103" i="14" s="1"/>
  <c r="N116" i="14"/>
  <c r="R115" i="13"/>
  <c r="N116" i="13"/>
  <c r="O115" i="13"/>
  <c r="O115" i="11"/>
  <c r="I103" i="11" s="1"/>
  <c r="N116" i="11"/>
  <c r="E46" i="4"/>
  <c r="I46" i="4" s="1"/>
  <c r="G102" i="1"/>
  <c r="U115" i="1" s="1"/>
  <c r="C47" i="4"/>
  <c r="G47" i="4"/>
  <c r="B48" i="4"/>
  <c r="N116" i="1"/>
  <c r="O115" i="1"/>
  <c r="I103" i="1" s="1"/>
  <c r="R115" i="1"/>
  <c r="O99" i="17" l="1"/>
  <c r="N99" i="17"/>
  <c r="M99" i="18"/>
  <c r="N99" i="18"/>
  <c r="O99" i="18"/>
  <c r="AA97" i="20"/>
  <c r="AN97" i="20"/>
  <c r="O98" i="20"/>
  <c r="Q49" i="21"/>
  <c r="AD49" i="21" s="1"/>
  <c r="B50" i="21"/>
  <c r="U101" i="17"/>
  <c r="U115" i="16"/>
  <c r="V115" i="16"/>
  <c r="V101" i="17"/>
  <c r="V116" i="1"/>
  <c r="V116" i="15"/>
  <c r="I102" i="15"/>
  <c r="K102" i="15" s="1"/>
  <c r="U115" i="15"/>
  <c r="E47" i="19"/>
  <c r="I47" i="19" s="1"/>
  <c r="G103" i="13"/>
  <c r="G103" i="11"/>
  <c r="G103" i="14"/>
  <c r="K103" i="14" s="1"/>
  <c r="F104" i="14"/>
  <c r="F104" i="11"/>
  <c r="F104" i="13"/>
  <c r="C48" i="19"/>
  <c r="B49" i="19"/>
  <c r="G48" i="19"/>
  <c r="F104" i="15"/>
  <c r="F104" i="1"/>
  <c r="K102" i="13"/>
  <c r="AA115" i="18"/>
  <c r="AD115" i="18"/>
  <c r="AE115" i="18"/>
  <c r="AC115" i="18"/>
  <c r="AB115" i="18"/>
  <c r="Z116" i="18"/>
  <c r="AF115" i="18"/>
  <c r="AF116" i="17"/>
  <c r="AE116" i="17"/>
  <c r="AB116" i="17"/>
  <c r="AC116" i="17"/>
  <c r="Z117" i="17"/>
  <c r="AA116" i="17"/>
  <c r="AD116" i="17"/>
  <c r="G103" i="15"/>
  <c r="G102" i="18" s="1"/>
  <c r="J103" i="15"/>
  <c r="I103" i="13"/>
  <c r="R116" i="16"/>
  <c r="N117" i="16"/>
  <c r="O116" i="16"/>
  <c r="R116" i="15"/>
  <c r="N117" i="15"/>
  <c r="O116" i="15"/>
  <c r="R116" i="14"/>
  <c r="O116" i="14"/>
  <c r="I104" i="14" s="1"/>
  <c r="N117" i="14"/>
  <c r="R116" i="13"/>
  <c r="N117" i="13"/>
  <c r="O116" i="13"/>
  <c r="K103" i="11"/>
  <c r="O116" i="11"/>
  <c r="I104" i="11" s="1"/>
  <c r="N117" i="11"/>
  <c r="G103" i="1"/>
  <c r="U116" i="1" s="1"/>
  <c r="E47" i="4"/>
  <c r="K79" i="1"/>
  <c r="C48" i="4"/>
  <c r="B49" i="4"/>
  <c r="G48" i="4"/>
  <c r="O116" i="1"/>
  <c r="I104" i="1" s="1"/>
  <c r="R116" i="1"/>
  <c r="N117" i="1"/>
  <c r="G102" i="16" l="1"/>
  <c r="G102" i="17"/>
  <c r="AA98" i="20"/>
  <c r="AN98" i="20"/>
  <c r="O99" i="20"/>
  <c r="B51" i="21"/>
  <c r="Q50" i="21"/>
  <c r="AD50" i="21" s="1"/>
  <c r="V116" i="16"/>
  <c r="V102" i="17"/>
  <c r="U102" i="17"/>
  <c r="U116" i="16"/>
  <c r="V117" i="1"/>
  <c r="V117" i="15"/>
  <c r="I103" i="15"/>
  <c r="U116" i="15"/>
  <c r="G104" i="15"/>
  <c r="E48" i="19"/>
  <c r="I48" i="19" s="1"/>
  <c r="G104" i="13"/>
  <c r="G104" i="14"/>
  <c r="G104" i="11"/>
  <c r="F105" i="13"/>
  <c r="F105" i="14"/>
  <c r="F105" i="11"/>
  <c r="C49" i="19"/>
  <c r="G49" i="19"/>
  <c r="B50" i="19"/>
  <c r="F105" i="1"/>
  <c r="F105" i="15"/>
  <c r="K103" i="13"/>
  <c r="AB116" i="18"/>
  <c r="AA116" i="18"/>
  <c r="AF116" i="18"/>
  <c r="Z117" i="18"/>
  <c r="AE116" i="18"/>
  <c r="AD116" i="18"/>
  <c r="AC116" i="18"/>
  <c r="AF117" i="17"/>
  <c r="AE117" i="17"/>
  <c r="AB117" i="17"/>
  <c r="K105" i="17" s="1"/>
  <c r="AC117" i="17"/>
  <c r="L105" i="17" s="1"/>
  <c r="Z118" i="17"/>
  <c r="AD117" i="17"/>
  <c r="AA117" i="17"/>
  <c r="J105" i="17" s="1"/>
  <c r="J104" i="15"/>
  <c r="I104" i="13"/>
  <c r="R117" i="16"/>
  <c r="N118" i="16"/>
  <c r="O117" i="16"/>
  <c r="J105" i="16" s="1"/>
  <c r="N118" i="15"/>
  <c r="O117" i="15"/>
  <c r="R117" i="15"/>
  <c r="R117" i="14"/>
  <c r="O117" i="14"/>
  <c r="I105" i="14" s="1"/>
  <c r="N118" i="14"/>
  <c r="K104" i="14"/>
  <c r="O117" i="13"/>
  <c r="N118" i="13"/>
  <c r="R117" i="13"/>
  <c r="K104" i="11"/>
  <c r="N118" i="11"/>
  <c r="O117" i="11"/>
  <c r="I105" i="11" s="1"/>
  <c r="E48" i="4"/>
  <c r="I48" i="4" s="1"/>
  <c r="G104" i="1"/>
  <c r="U117" i="1" s="1"/>
  <c r="I47" i="4"/>
  <c r="C49" i="4"/>
  <c r="G49" i="4"/>
  <c r="B50" i="4"/>
  <c r="O117" i="1"/>
  <c r="I105" i="1" s="1"/>
  <c r="R117" i="1"/>
  <c r="N118" i="1"/>
  <c r="I102" i="17" l="1"/>
  <c r="M102" i="17" s="1"/>
  <c r="I102" i="18"/>
  <c r="K103" i="15"/>
  <c r="I102" i="16"/>
  <c r="K102" i="16" s="1"/>
  <c r="AA99" i="20"/>
  <c r="AN99" i="20"/>
  <c r="O100" i="20"/>
  <c r="B52" i="21"/>
  <c r="Q51" i="21"/>
  <c r="AD51" i="21" s="1"/>
  <c r="U117" i="16"/>
  <c r="U103" i="17"/>
  <c r="V117" i="16"/>
  <c r="V103" i="17"/>
  <c r="V118" i="1"/>
  <c r="V118" i="15"/>
  <c r="I104" i="15"/>
  <c r="K104" i="15" s="1"/>
  <c r="U117" i="15"/>
  <c r="G105" i="15"/>
  <c r="E49" i="19"/>
  <c r="I49" i="19" s="1"/>
  <c r="G105" i="13"/>
  <c r="G105" i="14"/>
  <c r="K105" i="14" s="1"/>
  <c r="G105" i="11"/>
  <c r="K105" i="11" s="1"/>
  <c r="F106" i="13"/>
  <c r="F106" i="14"/>
  <c r="F106" i="11"/>
  <c r="B51" i="19"/>
  <c r="G50" i="19"/>
  <c r="C50" i="19"/>
  <c r="F105" i="18"/>
  <c r="F106" i="15"/>
  <c r="F106" i="1"/>
  <c r="F105" i="16"/>
  <c r="K104" i="13"/>
  <c r="AA117" i="18"/>
  <c r="J105" i="18" s="1"/>
  <c r="AC117" i="18"/>
  <c r="L105" i="18" s="1"/>
  <c r="Z118" i="18"/>
  <c r="AE117" i="18"/>
  <c r="AD117" i="18"/>
  <c r="AB117" i="18"/>
  <c r="K105" i="18" s="1"/>
  <c r="AF117" i="18"/>
  <c r="AF118" i="17"/>
  <c r="AE118" i="17"/>
  <c r="AB118" i="17"/>
  <c r="AC118" i="17"/>
  <c r="AA118" i="17"/>
  <c r="Z119" i="17"/>
  <c r="AD118" i="17"/>
  <c r="J105" i="15"/>
  <c r="I105" i="13"/>
  <c r="O118" i="16"/>
  <c r="N119" i="16"/>
  <c r="R118" i="16"/>
  <c r="N119" i="15"/>
  <c r="O118" i="15"/>
  <c r="R118" i="15"/>
  <c r="N119" i="14"/>
  <c r="O118" i="14"/>
  <c r="I106" i="14" s="1"/>
  <c r="R118" i="14"/>
  <c r="R118" i="13"/>
  <c r="O118" i="13"/>
  <c r="N119" i="13"/>
  <c r="N119" i="11"/>
  <c r="O118" i="11"/>
  <c r="I106" i="11" s="1"/>
  <c r="E49" i="4"/>
  <c r="I49" i="4" s="1"/>
  <c r="G105" i="1"/>
  <c r="U118" i="1" s="1"/>
  <c r="C50" i="4"/>
  <c r="G50" i="4"/>
  <c r="B51" i="4"/>
  <c r="R118" i="1"/>
  <c r="N119" i="1"/>
  <c r="O118" i="1"/>
  <c r="I106" i="1" s="1"/>
  <c r="N102" i="17" l="1"/>
  <c r="O102" i="17"/>
  <c r="O102" i="18"/>
  <c r="M102" i="18"/>
  <c r="N102" i="18"/>
  <c r="AA100" i="20"/>
  <c r="AN100" i="20"/>
  <c r="O101" i="20"/>
  <c r="B53" i="21"/>
  <c r="Q52" i="21"/>
  <c r="AD52" i="21" s="1"/>
  <c r="V118" i="16"/>
  <c r="V104" i="17"/>
  <c r="U118" i="16"/>
  <c r="U104" i="17"/>
  <c r="V119" i="1"/>
  <c r="V119" i="15"/>
  <c r="I105" i="15"/>
  <c r="K105" i="15" s="1"/>
  <c r="U118" i="15"/>
  <c r="F107" i="13"/>
  <c r="F107" i="14"/>
  <c r="F107" i="11"/>
  <c r="B52" i="19"/>
  <c r="C51" i="19"/>
  <c r="G51" i="19"/>
  <c r="E50" i="19"/>
  <c r="I50" i="19" s="1"/>
  <c r="G106" i="14"/>
  <c r="K106" i="14" s="1"/>
  <c r="G106" i="13"/>
  <c r="G106" i="11"/>
  <c r="K106" i="11" s="1"/>
  <c r="F107" i="15"/>
  <c r="F107" i="1"/>
  <c r="AB118" i="18"/>
  <c r="AE118" i="18"/>
  <c r="Z119" i="18"/>
  <c r="AF118" i="18"/>
  <c r="AD118" i="18"/>
  <c r="AC118" i="18"/>
  <c r="AA118" i="18"/>
  <c r="AF119" i="17"/>
  <c r="AE119" i="17"/>
  <c r="AB119" i="17"/>
  <c r="AC119" i="17"/>
  <c r="AD119" i="17"/>
  <c r="AA119" i="17"/>
  <c r="Z120" i="17"/>
  <c r="K105" i="13"/>
  <c r="G106" i="15"/>
  <c r="G105" i="18" s="1"/>
  <c r="J106" i="15"/>
  <c r="I106" i="13"/>
  <c r="R119" i="16"/>
  <c r="N120" i="16"/>
  <c r="O119" i="16"/>
  <c r="N120" i="15"/>
  <c r="O119" i="15"/>
  <c r="R119" i="15"/>
  <c r="N120" i="14"/>
  <c r="O119" i="14"/>
  <c r="I107" i="14" s="1"/>
  <c r="R119" i="14"/>
  <c r="N120" i="13"/>
  <c r="O119" i="13"/>
  <c r="R119" i="13"/>
  <c r="N120" i="11"/>
  <c r="O119" i="11"/>
  <c r="I107" i="11" s="1"/>
  <c r="E50" i="4"/>
  <c r="I50" i="4" s="1"/>
  <c r="G106" i="1"/>
  <c r="U119" i="1" s="1"/>
  <c r="B52" i="4"/>
  <c r="G51" i="4"/>
  <c r="C51" i="4"/>
  <c r="O119" i="1"/>
  <c r="I107" i="1" s="1"/>
  <c r="R119" i="1"/>
  <c r="N120" i="1"/>
  <c r="G105" i="16" l="1"/>
  <c r="G105" i="17"/>
  <c r="AA101" i="20"/>
  <c r="AN101" i="20"/>
  <c r="O102" i="20"/>
  <c r="Q53" i="21"/>
  <c r="AD53" i="21" s="1"/>
  <c r="B54" i="21"/>
  <c r="V119" i="16"/>
  <c r="V105" i="17"/>
  <c r="U105" i="17"/>
  <c r="U119" i="16"/>
  <c r="V120" i="1"/>
  <c r="V120" i="15"/>
  <c r="I106" i="15"/>
  <c r="U119" i="15"/>
  <c r="G107" i="15"/>
  <c r="E51" i="19"/>
  <c r="I51" i="19" s="1"/>
  <c r="G107" i="13"/>
  <c r="G107" i="14"/>
  <c r="K107" i="14" s="1"/>
  <c r="G107" i="11"/>
  <c r="F108" i="14"/>
  <c r="F108" i="11"/>
  <c r="F108" i="13"/>
  <c r="G52" i="19"/>
  <c r="B53" i="19"/>
  <c r="C52" i="19"/>
  <c r="F108" i="15"/>
  <c r="F108" i="1"/>
  <c r="K106" i="13"/>
  <c r="AC119" i="18"/>
  <c r="AB119" i="18"/>
  <c r="AD119" i="18"/>
  <c r="AA119" i="18"/>
  <c r="Z120" i="18"/>
  <c r="AF119" i="18"/>
  <c r="AE119" i="18"/>
  <c r="AF120" i="17"/>
  <c r="AE120" i="17"/>
  <c r="AB120" i="17"/>
  <c r="K108" i="17" s="1"/>
  <c r="AC120" i="17"/>
  <c r="L108" i="17" s="1"/>
  <c r="Z121" i="17"/>
  <c r="AD120" i="17"/>
  <c r="AA120" i="17"/>
  <c r="J108" i="17" s="1"/>
  <c r="J107" i="15"/>
  <c r="I107" i="13"/>
  <c r="N121" i="16"/>
  <c r="R120" i="16"/>
  <c r="O120" i="16"/>
  <c r="J108" i="16" s="1"/>
  <c r="O120" i="15"/>
  <c r="N121" i="15"/>
  <c r="R120" i="15"/>
  <c r="O120" i="14"/>
  <c r="I108" i="14" s="1"/>
  <c r="N121" i="14"/>
  <c r="R120" i="14"/>
  <c r="R120" i="13"/>
  <c r="O120" i="13"/>
  <c r="N121" i="13"/>
  <c r="K107" i="11"/>
  <c r="N121" i="11"/>
  <c r="O120" i="11"/>
  <c r="I108" i="11" s="1"/>
  <c r="E51" i="4"/>
  <c r="I51" i="4" s="1"/>
  <c r="G107" i="1"/>
  <c r="U120" i="1" s="1"/>
  <c r="C52" i="4"/>
  <c r="G52" i="4"/>
  <c r="B53" i="4"/>
  <c r="O120" i="1"/>
  <c r="I108" i="1" s="1"/>
  <c r="R120" i="1"/>
  <c r="N121" i="1"/>
  <c r="I105" i="17" l="1"/>
  <c r="M105" i="17" s="1"/>
  <c r="I105" i="18"/>
  <c r="K106" i="15"/>
  <c r="I105" i="16"/>
  <c r="K105" i="16" s="1"/>
  <c r="AA102" i="20"/>
  <c r="AN102" i="20"/>
  <c r="O103" i="20"/>
  <c r="B55" i="21"/>
  <c r="Q54" i="21"/>
  <c r="AD54" i="21" s="1"/>
  <c r="V120" i="16"/>
  <c r="V106" i="17"/>
  <c r="U106" i="17"/>
  <c r="U120" i="16"/>
  <c r="V121" i="1"/>
  <c r="V121" i="15"/>
  <c r="I107" i="15"/>
  <c r="K107" i="15" s="1"/>
  <c r="U120" i="15"/>
  <c r="G108" i="15"/>
  <c r="E52" i="19"/>
  <c r="I52" i="19" s="1"/>
  <c r="G108" i="14"/>
  <c r="K108" i="14" s="1"/>
  <c r="G108" i="11"/>
  <c r="K108" i="11" s="1"/>
  <c r="G108" i="13"/>
  <c r="F109" i="13"/>
  <c r="F109" i="14"/>
  <c r="F109" i="11"/>
  <c r="C53" i="19"/>
  <c r="B54" i="19"/>
  <c r="G53" i="19"/>
  <c r="F108" i="18"/>
  <c r="F109" i="15"/>
  <c r="F108" i="16"/>
  <c r="F109" i="1"/>
  <c r="K107" i="13"/>
  <c r="AB120" i="18"/>
  <c r="K108" i="18" s="1"/>
  <c r="AD120" i="18"/>
  <c r="Z121" i="18"/>
  <c r="AF120" i="18"/>
  <c r="AE120" i="18"/>
  <c r="AC120" i="18"/>
  <c r="L108" i="18" s="1"/>
  <c r="AA120" i="18"/>
  <c r="J108" i="18" s="1"/>
  <c r="AF121" i="17"/>
  <c r="AE121" i="17"/>
  <c r="AB121" i="17"/>
  <c r="AC121" i="17"/>
  <c r="Z122" i="17"/>
  <c r="AD121" i="17"/>
  <c r="AA121" i="17"/>
  <c r="J108" i="15"/>
  <c r="I108" i="13"/>
  <c r="R121" i="16"/>
  <c r="N122" i="16"/>
  <c r="O121" i="16"/>
  <c r="R121" i="15"/>
  <c r="O121" i="15"/>
  <c r="N122" i="15"/>
  <c r="R121" i="14"/>
  <c r="O121" i="14"/>
  <c r="I109" i="14" s="1"/>
  <c r="N122" i="14"/>
  <c r="R121" i="13"/>
  <c r="N122" i="13"/>
  <c r="O121" i="13"/>
  <c r="N122" i="11"/>
  <c r="O121" i="11"/>
  <c r="I109" i="11" s="1"/>
  <c r="G108" i="1"/>
  <c r="U121" i="1" s="1"/>
  <c r="E52" i="4"/>
  <c r="K80" i="1"/>
  <c r="C53" i="4"/>
  <c r="G53" i="4"/>
  <c r="B54" i="4"/>
  <c r="O121" i="1"/>
  <c r="I109" i="1" s="1"/>
  <c r="R121" i="1"/>
  <c r="N122" i="1"/>
  <c r="O105" i="17" l="1"/>
  <c r="N105" i="17"/>
  <c r="N105" i="18"/>
  <c r="M105" i="18"/>
  <c r="O105" i="18"/>
  <c r="AA103" i="20"/>
  <c r="AN103" i="20"/>
  <c r="O104" i="20"/>
  <c r="B56" i="21"/>
  <c r="Q55" i="21"/>
  <c r="AD55" i="21" s="1"/>
  <c r="V121" i="16"/>
  <c r="V107" i="17"/>
  <c r="U107" i="17"/>
  <c r="U121" i="16"/>
  <c r="V122" i="1"/>
  <c r="V122" i="15"/>
  <c r="I108" i="15"/>
  <c r="K108" i="15" s="1"/>
  <c r="U121" i="15"/>
  <c r="E53" i="19"/>
  <c r="I53" i="19" s="1"/>
  <c r="G109" i="13"/>
  <c r="G109" i="14"/>
  <c r="G109" i="11"/>
  <c r="F110" i="13"/>
  <c r="F110" i="14"/>
  <c r="F110" i="11"/>
  <c r="B55" i="19"/>
  <c r="C54" i="19"/>
  <c r="G54" i="19"/>
  <c r="F110" i="15"/>
  <c r="F110" i="1"/>
  <c r="K108" i="13"/>
  <c r="AC121" i="18"/>
  <c r="AA121" i="18"/>
  <c r="AF121" i="18"/>
  <c r="AB121" i="18"/>
  <c r="Z122" i="18"/>
  <c r="AE121" i="18"/>
  <c r="AD121" i="18"/>
  <c r="AF122" i="17"/>
  <c r="AE122" i="17"/>
  <c r="AB122" i="17"/>
  <c r="AC122" i="17"/>
  <c r="AA122" i="17"/>
  <c r="Z123" i="17"/>
  <c r="AD122" i="17"/>
  <c r="G109" i="15"/>
  <c r="G108" i="18" s="1"/>
  <c r="J109" i="15"/>
  <c r="I109" i="13"/>
  <c r="O122" i="16"/>
  <c r="R122" i="16"/>
  <c r="N123" i="16"/>
  <c r="R122" i="15"/>
  <c r="N123" i="15"/>
  <c r="O122" i="15"/>
  <c r="N123" i="14"/>
  <c r="O122" i="14"/>
  <c r="I110" i="14" s="1"/>
  <c r="R122" i="14"/>
  <c r="K109" i="14"/>
  <c r="N123" i="13"/>
  <c r="R122" i="13"/>
  <c r="O122" i="13"/>
  <c r="K109" i="11"/>
  <c r="N123" i="11"/>
  <c r="O122" i="11"/>
  <c r="I110" i="11" s="1"/>
  <c r="E53" i="4"/>
  <c r="I53" i="4" s="1"/>
  <c r="G109" i="1"/>
  <c r="U122" i="1" s="1"/>
  <c r="I52" i="4"/>
  <c r="G54" i="4"/>
  <c r="B55" i="4"/>
  <c r="C54" i="4"/>
  <c r="O122" i="1"/>
  <c r="I110" i="1" s="1"/>
  <c r="R122" i="1"/>
  <c r="N123" i="1"/>
  <c r="G108" i="16" l="1"/>
  <c r="G108" i="17"/>
  <c r="AA104" i="20"/>
  <c r="AN104" i="20"/>
  <c r="O105" i="20"/>
  <c r="B57" i="21"/>
  <c r="Q56" i="21"/>
  <c r="AD56" i="21" s="1"/>
  <c r="U108" i="17"/>
  <c r="U122" i="16"/>
  <c r="V122" i="16"/>
  <c r="V108" i="17"/>
  <c r="V123" i="1"/>
  <c r="V123" i="15"/>
  <c r="I109" i="15"/>
  <c r="U122" i="15"/>
  <c r="G110" i="15"/>
  <c r="F111" i="13"/>
  <c r="F111" i="11"/>
  <c r="F111" i="14"/>
  <c r="G55" i="19"/>
  <c r="B56" i="19"/>
  <c r="C55" i="19"/>
  <c r="E54" i="19"/>
  <c r="I54" i="19" s="1"/>
  <c r="G110" i="14"/>
  <c r="K110" i="14" s="1"/>
  <c r="G110" i="13"/>
  <c r="G110" i="11"/>
  <c r="K110" i="11" s="1"/>
  <c r="F111" i="15"/>
  <c r="F111" i="1"/>
  <c r="AD122" i="18"/>
  <c r="AC122" i="18"/>
  <c r="Z123" i="18"/>
  <c r="AF122" i="18"/>
  <c r="AE122" i="18"/>
  <c r="AB122" i="18"/>
  <c r="AA122" i="18"/>
  <c r="AF123" i="17"/>
  <c r="AE123" i="17"/>
  <c r="AB123" i="17"/>
  <c r="K111" i="17" s="1"/>
  <c r="AC123" i="17"/>
  <c r="L111" i="17" s="1"/>
  <c r="AD123" i="17"/>
  <c r="AA123" i="17"/>
  <c r="J111" i="17" s="1"/>
  <c r="Z124" i="17"/>
  <c r="J110" i="15"/>
  <c r="I110" i="13"/>
  <c r="K109" i="13"/>
  <c r="R123" i="16"/>
  <c r="N124" i="16"/>
  <c r="O123" i="16"/>
  <c r="J111" i="16" s="1"/>
  <c r="R123" i="15"/>
  <c r="N124" i="15"/>
  <c r="O123" i="15"/>
  <c r="R123" i="14"/>
  <c r="N124" i="14"/>
  <c r="O123" i="14"/>
  <c r="I111" i="14" s="1"/>
  <c r="O123" i="13"/>
  <c r="N124" i="13"/>
  <c r="R123" i="13"/>
  <c r="O123" i="11"/>
  <c r="I111" i="11" s="1"/>
  <c r="N124" i="11"/>
  <c r="E54" i="4"/>
  <c r="I54" i="4" s="1"/>
  <c r="G110" i="1"/>
  <c r="U123" i="1" s="1"/>
  <c r="C55" i="4"/>
  <c r="G55" i="4"/>
  <c r="B56" i="4"/>
  <c r="N124" i="1"/>
  <c r="O123" i="1"/>
  <c r="I111" i="1" s="1"/>
  <c r="R123" i="1"/>
  <c r="I108" i="17" l="1"/>
  <c r="O108" i="17" s="1"/>
  <c r="I108" i="18"/>
  <c r="K109" i="15"/>
  <c r="I108" i="16"/>
  <c r="K108" i="16" s="1"/>
  <c r="AA105" i="20"/>
  <c r="AN105" i="20"/>
  <c r="O106" i="20"/>
  <c r="Q57" i="21"/>
  <c r="AD57" i="21" s="1"/>
  <c r="B58" i="21"/>
  <c r="V123" i="16"/>
  <c r="V109" i="17"/>
  <c r="U109" i="17"/>
  <c r="U123" i="16"/>
  <c r="V124" i="1"/>
  <c r="V124" i="15"/>
  <c r="I110" i="15"/>
  <c r="K110" i="15" s="1"/>
  <c r="U123" i="15"/>
  <c r="G111" i="15"/>
  <c r="E55" i="19"/>
  <c r="I55" i="19" s="1"/>
  <c r="G111" i="13"/>
  <c r="G111" i="11"/>
  <c r="K111" i="11" s="1"/>
  <c r="G111" i="14"/>
  <c r="K111" i="14" s="1"/>
  <c r="F112" i="14"/>
  <c r="F112" i="11"/>
  <c r="F112" i="13"/>
  <c r="B57" i="19"/>
  <c r="G56" i="19"/>
  <c r="C56" i="19"/>
  <c r="F112" i="15"/>
  <c r="F111" i="18"/>
  <c r="F111" i="16"/>
  <c r="F112" i="1"/>
  <c r="K110" i="13"/>
  <c r="AC123" i="18"/>
  <c r="L111" i="18" s="1"/>
  <c r="AE123" i="18"/>
  <c r="AA123" i="18"/>
  <c r="J111" i="18" s="1"/>
  <c r="Z124" i="18"/>
  <c r="AF123" i="18"/>
  <c r="AD123" i="18"/>
  <c r="AB123" i="18"/>
  <c r="K111" i="18" s="1"/>
  <c r="AF124" i="17"/>
  <c r="AE124" i="17"/>
  <c r="AB124" i="17"/>
  <c r="AC124" i="17"/>
  <c r="Z125" i="17"/>
  <c r="AD124" i="17"/>
  <c r="AA124" i="17"/>
  <c r="J111" i="15"/>
  <c r="I111" i="13"/>
  <c r="R124" i="16"/>
  <c r="N125" i="16"/>
  <c r="O124" i="16"/>
  <c r="R124" i="15"/>
  <c r="N125" i="15"/>
  <c r="O124" i="15"/>
  <c r="R124" i="14"/>
  <c r="N125" i="14"/>
  <c r="O124" i="14"/>
  <c r="I112" i="14" s="1"/>
  <c r="R124" i="13"/>
  <c r="N125" i="13"/>
  <c r="O124" i="13"/>
  <c r="O124" i="11"/>
  <c r="I112" i="11" s="1"/>
  <c r="N125" i="11"/>
  <c r="E55" i="4"/>
  <c r="I55" i="4" s="1"/>
  <c r="G111" i="1"/>
  <c r="U124" i="1" s="1"/>
  <c r="C56" i="4"/>
  <c r="B57" i="4"/>
  <c r="G56" i="4"/>
  <c r="O124" i="1"/>
  <c r="I112" i="1" s="1"/>
  <c r="R124" i="1"/>
  <c r="N125" i="1"/>
  <c r="O108" i="18" l="1"/>
  <c r="N108" i="18"/>
  <c r="M108" i="18"/>
  <c r="M108" i="17"/>
  <c r="N108" i="17"/>
  <c r="AA106" i="20"/>
  <c r="AN106" i="20"/>
  <c r="O107" i="20"/>
  <c r="B59" i="21"/>
  <c r="Q58" i="21"/>
  <c r="AD58" i="21" s="1"/>
  <c r="K111" i="13"/>
  <c r="V124" i="16"/>
  <c r="V110" i="17"/>
  <c r="U110" i="17"/>
  <c r="U124" i="16"/>
  <c r="V125" i="1"/>
  <c r="V125" i="15"/>
  <c r="I111" i="15"/>
  <c r="K111" i="15" s="1"/>
  <c r="U124" i="15"/>
  <c r="F113" i="13"/>
  <c r="F113" i="11"/>
  <c r="F113" i="14"/>
  <c r="C57" i="19"/>
  <c r="B58" i="19"/>
  <c r="G57" i="19"/>
  <c r="E56" i="19"/>
  <c r="I56" i="19" s="1"/>
  <c r="G112" i="13"/>
  <c r="G112" i="11"/>
  <c r="G112" i="14"/>
  <c r="F113" i="1"/>
  <c r="F113" i="15"/>
  <c r="AD124" i="18"/>
  <c r="Z125" i="18"/>
  <c r="AB124" i="18"/>
  <c r="AF124" i="18"/>
  <c r="AE124" i="18"/>
  <c r="AC124" i="18"/>
  <c r="AA124" i="18"/>
  <c r="AF125" i="17"/>
  <c r="AE125" i="17"/>
  <c r="AB125" i="17"/>
  <c r="AC125" i="17"/>
  <c r="Z126" i="17"/>
  <c r="AD125" i="17"/>
  <c r="AA125" i="17"/>
  <c r="G112" i="15"/>
  <c r="G111" i="18" s="1"/>
  <c r="J112" i="15"/>
  <c r="I112" i="13"/>
  <c r="R125" i="16"/>
  <c r="N126" i="16"/>
  <c r="O125" i="16"/>
  <c r="N126" i="15"/>
  <c r="O125" i="15"/>
  <c r="R125" i="15"/>
  <c r="O125" i="14"/>
  <c r="I113" i="14" s="1"/>
  <c r="N126" i="14"/>
  <c r="R125" i="14"/>
  <c r="K112" i="14"/>
  <c r="R125" i="13"/>
  <c r="O125" i="13"/>
  <c r="N126" i="13"/>
  <c r="N126" i="11"/>
  <c r="O125" i="11"/>
  <c r="I113" i="11" s="1"/>
  <c r="K112" i="11"/>
  <c r="E56" i="4"/>
  <c r="I56" i="4" s="1"/>
  <c r="G112" i="1"/>
  <c r="U125" i="1" s="1"/>
  <c r="C57" i="4"/>
  <c r="G57" i="4"/>
  <c r="B58" i="4"/>
  <c r="O125" i="1"/>
  <c r="I113" i="1" s="1"/>
  <c r="R125" i="1"/>
  <c r="N126" i="1"/>
  <c r="G111" i="16" l="1"/>
  <c r="G111" i="17"/>
  <c r="AA107" i="20"/>
  <c r="AN107" i="20"/>
  <c r="O108" i="20"/>
  <c r="B60" i="21"/>
  <c r="Q59" i="21"/>
  <c r="AD59" i="21" s="1"/>
  <c r="V125" i="16"/>
  <c r="V111" i="17"/>
  <c r="U125" i="16"/>
  <c r="U111" i="17"/>
  <c r="V126" i="1"/>
  <c r="V126" i="15"/>
  <c r="I112" i="15"/>
  <c r="U125" i="15"/>
  <c r="G113" i="15"/>
  <c r="F114" i="14"/>
  <c r="F114" i="13"/>
  <c r="F114" i="11"/>
  <c r="G58" i="19"/>
  <c r="B59" i="19"/>
  <c r="C58" i="19"/>
  <c r="E57" i="19"/>
  <c r="I57" i="19" s="1"/>
  <c r="G113" i="14"/>
  <c r="G113" i="13"/>
  <c r="G113" i="11"/>
  <c r="K112" i="13"/>
  <c r="F114" i="15"/>
  <c r="F114" i="1"/>
  <c r="AE125" i="18"/>
  <c r="AD125" i="18"/>
  <c r="Z126" i="18"/>
  <c r="AF125" i="18"/>
  <c r="AC125" i="18"/>
  <c r="AB125" i="18"/>
  <c r="AA125" i="18"/>
  <c r="AF126" i="17"/>
  <c r="AE126" i="17"/>
  <c r="AB126" i="17"/>
  <c r="K114" i="17" s="1"/>
  <c r="AC126" i="17"/>
  <c r="L114" i="17" s="1"/>
  <c r="AA126" i="17"/>
  <c r="J114" i="17" s="1"/>
  <c r="Z127" i="17"/>
  <c r="AD126" i="17"/>
  <c r="J113" i="15"/>
  <c r="I113" i="13"/>
  <c r="O126" i="16"/>
  <c r="J114" i="16" s="1"/>
  <c r="R126" i="16"/>
  <c r="N127" i="16"/>
  <c r="N127" i="15"/>
  <c r="O126" i="15"/>
  <c r="R126" i="15"/>
  <c r="N127" i="14"/>
  <c r="O126" i="14"/>
  <c r="I114" i="14" s="1"/>
  <c r="R126" i="14"/>
  <c r="K113" i="14"/>
  <c r="R126" i="13"/>
  <c r="O126" i="13"/>
  <c r="N127" i="13"/>
  <c r="K113" i="11"/>
  <c r="O126" i="11"/>
  <c r="I114" i="11" s="1"/>
  <c r="N127" i="11"/>
  <c r="G113" i="1"/>
  <c r="U126" i="1" s="1"/>
  <c r="E57" i="4"/>
  <c r="K81" i="1"/>
  <c r="C58" i="4"/>
  <c r="G58" i="4"/>
  <c r="B59" i="4"/>
  <c r="R126" i="1"/>
  <c r="N127" i="1"/>
  <c r="O126" i="1"/>
  <c r="I114" i="1" s="1"/>
  <c r="I111" i="17" l="1"/>
  <c r="M111" i="17" s="1"/>
  <c r="I111" i="18"/>
  <c r="K112" i="15"/>
  <c r="I111" i="16"/>
  <c r="K111" i="16" s="1"/>
  <c r="AA108" i="20"/>
  <c r="AN108" i="20"/>
  <c r="O109" i="20"/>
  <c r="B61" i="21"/>
  <c r="Q60" i="21"/>
  <c r="AD60" i="21" s="1"/>
  <c r="V126" i="16"/>
  <c r="V112" i="17"/>
  <c r="U112" i="17"/>
  <c r="U126" i="16"/>
  <c r="V127" i="1"/>
  <c r="V127" i="15"/>
  <c r="I113" i="15"/>
  <c r="K113" i="15" s="1"/>
  <c r="U126" i="15"/>
  <c r="G114" i="15"/>
  <c r="E58" i="19"/>
  <c r="I58" i="19" s="1"/>
  <c r="G114" i="14"/>
  <c r="K114" i="14" s="1"/>
  <c r="G114" i="13"/>
  <c r="G114" i="11"/>
  <c r="K114" i="11" s="1"/>
  <c r="F115" i="13"/>
  <c r="F115" i="11"/>
  <c r="F115" i="14"/>
  <c r="B60" i="19"/>
  <c r="G59" i="19"/>
  <c r="C59" i="19"/>
  <c r="F114" i="16"/>
  <c r="F115" i="15"/>
  <c r="F114" i="18"/>
  <c r="F115" i="1"/>
  <c r="K113" i="13"/>
  <c r="AD126" i="18"/>
  <c r="AA126" i="18"/>
  <c r="J114" i="18" s="1"/>
  <c r="AF126" i="18"/>
  <c r="AE126" i="18"/>
  <c r="AC126" i="18"/>
  <c r="L114" i="18" s="1"/>
  <c r="AB126" i="18"/>
  <c r="K114" i="18" s="1"/>
  <c r="Z127" i="18"/>
  <c r="AF127" i="17"/>
  <c r="AE127" i="17"/>
  <c r="AB127" i="17"/>
  <c r="AC127" i="17"/>
  <c r="AD127" i="17"/>
  <c r="AA127" i="17"/>
  <c r="Z128" i="17"/>
  <c r="J114" i="15"/>
  <c r="I114" i="13"/>
  <c r="R127" i="16"/>
  <c r="N128" i="16"/>
  <c r="O127" i="16"/>
  <c r="N128" i="15"/>
  <c r="O127" i="15"/>
  <c r="R127" i="15"/>
  <c r="N128" i="14"/>
  <c r="O127" i="14"/>
  <c r="I115" i="14" s="1"/>
  <c r="R127" i="14"/>
  <c r="N128" i="13"/>
  <c r="O127" i="13"/>
  <c r="R127" i="13"/>
  <c r="N128" i="11"/>
  <c r="O127" i="11"/>
  <c r="I115" i="11" s="1"/>
  <c r="E58" i="4"/>
  <c r="I58" i="4" s="1"/>
  <c r="G114" i="1"/>
  <c r="U127" i="1" s="1"/>
  <c r="I57" i="4"/>
  <c r="B60" i="4"/>
  <c r="G59" i="4"/>
  <c r="C59" i="4"/>
  <c r="O127" i="1"/>
  <c r="I115" i="1" s="1"/>
  <c r="R127" i="1"/>
  <c r="N128" i="1"/>
  <c r="N111" i="17" l="1"/>
  <c r="O111" i="17"/>
  <c r="N111" i="18"/>
  <c r="M111" i="18"/>
  <c r="O111" i="18"/>
  <c r="AA109" i="20"/>
  <c r="AN109" i="20"/>
  <c r="O110" i="20"/>
  <c r="Q61" i="21"/>
  <c r="AD61" i="21" s="1"/>
  <c r="B62" i="21"/>
  <c r="K114" i="13"/>
  <c r="U127" i="16"/>
  <c r="U113" i="17"/>
  <c r="V127" i="16"/>
  <c r="V113" i="17"/>
  <c r="V128" i="1"/>
  <c r="V128" i="15"/>
  <c r="I114" i="15"/>
  <c r="K114" i="15" s="1"/>
  <c r="U127" i="15"/>
  <c r="F116" i="14"/>
  <c r="F116" i="11"/>
  <c r="F116" i="13"/>
  <c r="B61" i="19"/>
  <c r="C60" i="19"/>
  <c r="G60" i="19"/>
  <c r="E59" i="19"/>
  <c r="I59" i="19" s="1"/>
  <c r="G115" i="13"/>
  <c r="G115" i="11"/>
  <c r="G115" i="14"/>
  <c r="F116" i="15"/>
  <c r="F116" i="1"/>
  <c r="AE127" i="18"/>
  <c r="AC127" i="18"/>
  <c r="AA127" i="18"/>
  <c r="Z128" i="18"/>
  <c r="AF127" i="18"/>
  <c r="AD127" i="18"/>
  <c r="AB127" i="18"/>
  <c r="AF128" i="17"/>
  <c r="AE128" i="17"/>
  <c r="AC128" i="17"/>
  <c r="AB128" i="17"/>
  <c r="Z129" i="17"/>
  <c r="AD128" i="17"/>
  <c r="AA128" i="17"/>
  <c r="G115" i="15"/>
  <c r="G114" i="18" s="1"/>
  <c r="J115" i="15"/>
  <c r="I115" i="13"/>
  <c r="N129" i="16"/>
  <c r="R128" i="16"/>
  <c r="O128" i="16"/>
  <c r="N129" i="15"/>
  <c r="R128" i="15"/>
  <c r="O128" i="15"/>
  <c r="N129" i="14"/>
  <c r="R128" i="14"/>
  <c r="O128" i="14"/>
  <c r="I116" i="14" s="1"/>
  <c r="K115" i="14"/>
  <c r="R128" i="13"/>
  <c r="O128" i="13"/>
  <c r="N129" i="13"/>
  <c r="K115" i="11"/>
  <c r="N129" i="11"/>
  <c r="O128" i="11"/>
  <c r="I116" i="11" s="1"/>
  <c r="E59" i="4"/>
  <c r="I59" i="4" s="1"/>
  <c r="G115" i="1"/>
  <c r="U128" i="1" s="1"/>
  <c r="C60" i="4"/>
  <c r="G60" i="4"/>
  <c r="B61" i="4"/>
  <c r="O128" i="1"/>
  <c r="I116" i="1" s="1"/>
  <c r="N129" i="1"/>
  <c r="R128" i="1"/>
  <c r="G114" i="16" l="1"/>
  <c r="G114" i="17"/>
  <c r="AA110" i="20"/>
  <c r="AN110" i="20"/>
  <c r="O111" i="20"/>
  <c r="B63" i="21"/>
  <c r="Q62" i="21"/>
  <c r="AD62" i="21" s="1"/>
  <c r="V128" i="16"/>
  <c r="V114" i="17"/>
  <c r="U114" i="17"/>
  <c r="U128" i="16"/>
  <c r="V129" i="1"/>
  <c r="V129" i="15"/>
  <c r="I115" i="15"/>
  <c r="U128" i="15"/>
  <c r="G116" i="15"/>
  <c r="E60" i="19"/>
  <c r="I60" i="19" s="1"/>
  <c r="G116" i="13"/>
  <c r="G116" i="11"/>
  <c r="K116" i="11" s="1"/>
  <c r="G116" i="14"/>
  <c r="K116" i="14" s="1"/>
  <c r="F117" i="13"/>
  <c r="F117" i="11"/>
  <c r="F117" i="14"/>
  <c r="C61" i="19"/>
  <c r="G61" i="19"/>
  <c r="B62" i="19"/>
  <c r="F117" i="15"/>
  <c r="F117" i="1"/>
  <c r="K115" i="13"/>
  <c r="AF128" i="18"/>
  <c r="AE128" i="18"/>
  <c r="AA128" i="18"/>
  <c r="Z129" i="18"/>
  <c r="AC128" i="18"/>
  <c r="AB128" i="18"/>
  <c r="AD128" i="18"/>
  <c r="AF129" i="17"/>
  <c r="AE129" i="17"/>
  <c r="AB129" i="17"/>
  <c r="K117" i="17" s="1"/>
  <c r="AC129" i="17"/>
  <c r="L117" i="17" s="1"/>
  <c r="Z130" i="17"/>
  <c r="AD129" i="17"/>
  <c r="AA129" i="17"/>
  <c r="J117" i="17" s="1"/>
  <c r="J116" i="15"/>
  <c r="I116" i="13"/>
  <c r="N130" i="16"/>
  <c r="O129" i="16"/>
  <c r="J117" i="16" s="1"/>
  <c r="R129" i="16"/>
  <c r="R129" i="15"/>
  <c r="O129" i="15"/>
  <c r="N130" i="15"/>
  <c r="O129" i="14"/>
  <c r="I117" i="14" s="1"/>
  <c r="N130" i="14"/>
  <c r="R129" i="14"/>
  <c r="R129" i="13"/>
  <c r="N130" i="13"/>
  <c r="O129" i="13"/>
  <c r="N130" i="11"/>
  <c r="O129" i="11"/>
  <c r="I117" i="11" s="1"/>
  <c r="E60" i="4"/>
  <c r="I60" i="4" s="1"/>
  <c r="G116" i="1"/>
  <c r="U129" i="1" s="1"/>
  <c r="C61" i="4"/>
  <c r="G61" i="4"/>
  <c r="B62" i="4"/>
  <c r="O129" i="1"/>
  <c r="I117" i="1" s="1"/>
  <c r="R129" i="1"/>
  <c r="N130" i="1"/>
  <c r="I114" i="17" l="1"/>
  <c r="M114" i="17" s="1"/>
  <c r="I114" i="18"/>
  <c r="K115" i="15"/>
  <c r="I114" i="16"/>
  <c r="K114" i="16" s="1"/>
  <c r="AA111" i="20"/>
  <c r="AN111" i="20"/>
  <c r="O112" i="20"/>
  <c r="B64" i="21"/>
  <c r="Q63" i="21"/>
  <c r="AD63" i="21" s="1"/>
  <c r="V129" i="16"/>
  <c r="V115" i="17"/>
  <c r="U129" i="16"/>
  <c r="U115" i="17"/>
  <c r="V130" i="1"/>
  <c r="V130" i="15"/>
  <c r="I116" i="15"/>
  <c r="K116" i="15" s="1"/>
  <c r="U129" i="15"/>
  <c r="G117" i="15"/>
  <c r="F118" i="13"/>
  <c r="F118" i="14"/>
  <c r="F118" i="11"/>
  <c r="G62" i="19"/>
  <c r="B63" i="19"/>
  <c r="C62" i="19"/>
  <c r="E61" i="19"/>
  <c r="I61" i="19" s="1"/>
  <c r="G117" i="11"/>
  <c r="K117" i="11" s="1"/>
  <c r="G117" i="13"/>
  <c r="G117" i="14"/>
  <c r="F118" i="15"/>
  <c r="F117" i="18"/>
  <c r="F118" i="1"/>
  <c r="F117" i="16"/>
  <c r="AD129" i="18"/>
  <c r="AC129" i="18"/>
  <c r="L117" i="18" s="1"/>
  <c r="AB129" i="18"/>
  <c r="K117" i="18" s="1"/>
  <c r="AF129" i="18"/>
  <c r="AE129" i="18"/>
  <c r="Z130" i="18"/>
  <c r="AA129" i="18"/>
  <c r="J117" i="18" s="1"/>
  <c r="AF130" i="17"/>
  <c r="AE130" i="17"/>
  <c r="AB130" i="17"/>
  <c r="AC130" i="17"/>
  <c r="AA130" i="17"/>
  <c r="Z131" i="17"/>
  <c r="AD130" i="17"/>
  <c r="J117" i="15"/>
  <c r="K116" i="13"/>
  <c r="I117" i="13"/>
  <c r="O130" i="16"/>
  <c r="R130" i="16"/>
  <c r="N131" i="16"/>
  <c r="R130" i="15"/>
  <c r="N131" i="15"/>
  <c r="O130" i="15"/>
  <c r="N131" i="14"/>
  <c r="O130" i="14"/>
  <c r="I118" i="14" s="1"/>
  <c r="R130" i="14"/>
  <c r="K117" i="14"/>
  <c r="O130" i="13"/>
  <c r="N131" i="13"/>
  <c r="R130" i="13"/>
  <c r="O130" i="11"/>
  <c r="I118" i="11" s="1"/>
  <c r="N131" i="11"/>
  <c r="E61" i="4"/>
  <c r="I61" i="4" s="1"/>
  <c r="G117" i="1"/>
  <c r="U130" i="1" s="1"/>
  <c r="G62" i="4"/>
  <c r="B63" i="4"/>
  <c r="C62" i="4"/>
  <c r="O130" i="1"/>
  <c r="I118" i="1" s="1"/>
  <c r="R130" i="1"/>
  <c r="N131" i="1"/>
  <c r="N114" i="18" l="1"/>
  <c r="O114" i="18"/>
  <c r="M114" i="18"/>
  <c r="O114" i="17"/>
  <c r="N114" i="17"/>
  <c r="AA112" i="20"/>
  <c r="AN112" i="20"/>
  <c r="O113" i="20"/>
  <c r="B65" i="21"/>
  <c r="Q64" i="21"/>
  <c r="AD64" i="21" s="1"/>
  <c r="U116" i="17"/>
  <c r="U130" i="16"/>
  <c r="V130" i="16"/>
  <c r="V116" i="17"/>
  <c r="V131" i="1"/>
  <c r="V131" i="15"/>
  <c r="I117" i="15"/>
  <c r="K117" i="15" s="1"/>
  <c r="U130" i="15"/>
  <c r="E62" i="19"/>
  <c r="I62" i="19" s="1"/>
  <c r="G118" i="14"/>
  <c r="K118" i="14" s="1"/>
  <c r="G118" i="11"/>
  <c r="K118" i="11" s="1"/>
  <c r="G118" i="13"/>
  <c r="F119" i="14"/>
  <c r="F119" i="11"/>
  <c r="F119" i="13"/>
  <c r="G63" i="19"/>
  <c r="B64" i="19"/>
  <c r="C63" i="19"/>
  <c r="F119" i="1"/>
  <c r="F119" i="15"/>
  <c r="AE130" i="18"/>
  <c r="AD130" i="18"/>
  <c r="AC130" i="18"/>
  <c r="AB130" i="18"/>
  <c r="Z131" i="18"/>
  <c r="AF130" i="18"/>
  <c r="AA130" i="18"/>
  <c r="AF131" i="17"/>
  <c r="AE131" i="17"/>
  <c r="AB131" i="17"/>
  <c r="AC131" i="17"/>
  <c r="AD131" i="17"/>
  <c r="AA131" i="17"/>
  <c r="Z132" i="17"/>
  <c r="G118" i="15"/>
  <c r="G117" i="18" s="1"/>
  <c r="J118" i="15"/>
  <c r="K117" i="13"/>
  <c r="I118" i="13"/>
  <c r="R131" i="16"/>
  <c r="N132" i="16"/>
  <c r="O131" i="16"/>
  <c r="R131" i="15"/>
  <c r="N132" i="15"/>
  <c r="O131" i="15"/>
  <c r="R131" i="14"/>
  <c r="O131" i="14"/>
  <c r="I119" i="14" s="1"/>
  <c r="N132" i="14"/>
  <c r="O131" i="13"/>
  <c r="N132" i="13"/>
  <c r="R131" i="13"/>
  <c r="N132" i="11"/>
  <c r="O131" i="11"/>
  <c r="I119" i="11" s="1"/>
  <c r="G118" i="1"/>
  <c r="U131" i="1" s="1"/>
  <c r="E62" i="4"/>
  <c r="K82" i="1"/>
  <c r="C63" i="4"/>
  <c r="G63" i="4"/>
  <c r="B64" i="4"/>
  <c r="N132" i="1"/>
  <c r="O131" i="1"/>
  <c r="I119" i="1" s="1"/>
  <c r="R131" i="1"/>
  <c r="G117" i="16" l="1"/>
  <c r="G117" i="17"/>
  <c r="AA113" i="20"/>
  <c r="AN113" i="20"/>
  <c r="O114" i="20"/>
  <c r="Q65" i="21"/>
  <c r="AD65" i="21" s="1"/>
  <c r="B66" i="21"/>
  <c r="U117" i="17"/>
  <c r="U131" i="16"/>
  <c r="V131" i="16"/>
  <c r="V117" i="17"/>
  <c r="V132" i="1"/>
  <c r="V132" i="15"/>
  <c r="I118" i="15"/>
  <c r="U131" i="15"/>
  <c r="G119" i="15"/>
  <c r="K118" i="13"/>
  <c r="E63" i="19"/>
  <c r="I63" i="19" s="1"/>
  <c r="G119" i="13"/>
  <c r="G119" i="11"/>
  <c r="G119" i="14"/>
  <c r="K119" i="14" s="1"/>
  <c r="F120" i="14"/>
  <c r="F120" i="11"/>
  <c r="F120" i="13"/>
  <c r="C64" i="19"/>
  <c r="G64" i="19"/>
  <c r="B65" i="19"/>
  <c r="F120" i="15"/>
  <c r="F120" i="1"/>
  <c r="AF131" i="18"/>
  <c r="AE131" i="18"/>
  <c r="AD131" i="18"/>
  <c r="AC131" i="18"/>
  <c r="Z132" i="18"/>
  <c r="AB131" i="18"/>
  <c r="AA131" i="18"/>
  <c r="AE132" i="17"/>
  <c r="AF132" i="17"/>
  <c r="AB132" i="17"/>
  <c r="K120" i="17" s="1"/>
  <c r="AC132" i="17"/>
  <c r="L120" i="17" s="1"/>
  <c r="Z133" i="17"/>
  <c r="AD132" i="17"/>
  <c r="AA132" i="17"/>
  <c r="J120" i="17" s="1"/>
  <c r="J119" i="15"/>
  <c r="I119" i="13"/>
  <c r="R132" i="16"/>
  <c r="N133" i="16"/>
  <c r="O132" i="16"/>
  <c r="J120" i="16" s="1"/>
  <c r="R132" i="15"/>
  <c r="N133" i="15"/>
  <c r="O132" i="15"/>
  <c r="R132" i="14"/>
  <c r="O132" i="14"/>
  <c r="I120" i="14" s="1"/>
  <c r="N133" i="14"/>
  <c r="R132" i="13"/>
  <c r="N133" i="13"/>
  <c r="O132" i="13"/>
  <c r="K119" i="11"/>
  <c r="N133" i="11"/>
  <c r="O132" i="11"/>
  <c r="I120" i="11" s="1"/>
  <c r="E63" i="4"/>
  <c r="I63" i="4" s="1"/>
  <c r="G119" i="1"/>
  <c r="U132" i="1" s="1"/>
  <c r="I62" i="4"/>
  <c r="C64" i="4"/>
  <c r="B65" i="4"/>
  <c r="G64" i="4"/>
  <c r="O132" i="1"/>
  <c r="I120" i="1" s="1"/>
  <c r="R132" i="1"/>
  <c r="N133" i="1"/>
  <c r="I117" i="17" l="1"/>
  <c r="M117" i="17" s="1"/>
  <c r="I117" i="18"/>
  <c r="K118" i="15"/>
  <c r="I117" i="16"/>
  <c r="K117" i="16" s="1"/>
  <c r="AA114" i="20"/>
  <c r="AN114" i="20"/>
  <c r="O115" i="20"/>
  <c r="B67" i="21"/>
  <c r="Q66" i="21"/>
  <c r="AD66" i="21" s="1"/>
  <c r="V132" i="16"/>
  <c r="V118" i="17"/>
  <c r="U118" i="17"/>
  <c r="U132" i="16"/>
  <c r="V133" i="1"/>
  <c r="V133" i="15"/>
  <c r="I119" i="15"/>
  <c r="K119" i="15" s="1"/>
  <c r="U132" i="15"/>
  <c r="G120" i="15"/>
  <c r="E64" i="19"/>
  <c r="I64" i="19" s="1"/>
  <c r="G120" i="11"/>
  <c r="G120" i="13"/>
  <c r="G120" i="14"/>
  <c r="K120" i="14" s="1"/>
  <c r="F121" i="13"/>
  <c r="F121" i="11"/>
  <c r="F121" i="14"/>
  <c r="C65" i="19"/>
  <c r="G65" i="19"/>
  <c r="B66" i="19"/>
  <c r="F120" i="18"/>
  <c r="F121" i="1"/>
  <c r="F121" i="15"/>
  <c r="F120" i="16"/>
  <c r="K119" i="13"/>
  <c r="AE132" i="18"/>
  <c r="AD132" i="18"/>
  <c r="AC132" i="18"/>
  <c r="L120" i="18" s="1"/>
  <c r="AF132" i="18"/>
  <c r="AA132" i="18"/>
  <c r="J120" i="18" s="1"/>
  <c r="AB132" i="18"/>
  <c r="K120" i="18" s="1"/>
  <c r="Z133" i="18"/>
  <c r="AF133" i="17"/>
  <c r="AE133" i="17"/>
  <c r="AB133" i="17"/>
  <c r="AC133" i="17"/>
  <c r="Z134" i="17"/>
  <c r="AA133" i="17"/>
  <c r="AD133" i="17"/>
  <c r="J120" i="15"/>
  <c r="I120" i="13"/>
  <c r="R133" i="16"/>
  <c r="O133" i="16"/>
  <c r="N134" i="16"/>
  <c r="N134" i="15"/>
  <c r="O133" i="15"/>
  <c r="R133" i="15"/>
  <c r="N134" i="14"/>
  <c r="R133" i="14"/>
  <c r="O133" i="14"/>
  <c r="I121" i="14" s="1"/>
  <c r="R133" i="13"/>
  <c r="O133" i="13"/>
  <c r="N134" i="13"/>
  <c r="K120" i="11"/>
  <c r="N134" i="11"/>
  <c r="O133" i="11"/>
  <c r="I121" i="11" s="1"/>
  <c r="E64" i="4"/>
  <c r="I64" i="4" s="1"/>
  <c r="G120" i="1"/>
  <c r="U133" i="1" s="1"/>
  <c r="C65" i="4"/>
  <c r="G65" i="4"/>
  <c r="B66" i="4"/>
  <c r="O133" i="1"/>
  <c r="I121" i="1" s="1"/>
  <c r="R133" i="1"/>
  <c r="N134" i="1"/>
  <c r="O117" i="17" l="1"/>
  <c r="N117" i="17"/>
  <c r="M117" i="18"/>
  <c r="N117" i="18"/>
  <c r="O117" i="18"/>
  <c r="AA115" i="20"/>
  <c r="AN115" i="20"/>
  <c r="O116" i="20"/>
  <c r="B68" i="21"/>
  <c r="Q67" i="21"/>
  <c r="AD67" i="21" s="1"/>
  <c r="V133" i="16"/>
  <c r="V119" i="17"/>
  <c r="U133" i="16"/>
  <c r="U119" i="17"/>
  <c r="V134" i="1"/>
  <c r="V134" i="15"/>
  <c r="I120" i="15"/>
  <c r="K120" i="15" s="1"/>
  <c r="U133" i="15"/>
  <c r="E65" i="19"/>
  <c r="I65" i="19" s="1"/>
  <c r="G121" i="11"/>
  <c r="G121" i="13"/>
  <c r="G121" i="14"/>
  <c r="K121" i="14" s="1"/>
  <c r="F122" i="11"/>
  <c r="F122" i="13"/>
  <c r="F122" i="14"/>
  <c r="B67" i="19"/>
  <c r="C66" i="19"/>
  <c r="G66" i="19"/>
  <c r="F122" i="15"/>
  <c r="F122" i="1"/>
  <c r="K120" i="13"/>
  <c r="AF133" i="18"/>
  <c r="AE133" i="18"/>
  <c r="AD133" i="18"/>
  <c r="AB133" i="18"/>
  <c r="AA133" i="18"/>
  <c r="Z134" i="18"/>
  <c r="AC133" i="18"/>
  <c r="AF134" i="17"/>
  <c r="AE134" i="17"/>
  <c r="AB134" i="17"/>
  <c r="AC134" i="17"/>
  <c r="AA134" i="17"/>
  <c r="Z135" i="17"/>
  <c r="AD134" i="17"/>
  <c r="G121" i="15"/>
  <c r="G120" i="18" s="1"/>
  <c r="J121" i="15"/>
  <c r="I121" i="13"/>
  <c r="O134" i="16"/>
  <c r="M11" i="16" s="1"/>
  <c r="R134" i="16"/>
  <c r="N135" i="16"/>
  <c r="N135" i="15"/>
  <c r="O134" i="15"/>
  <c r="R134" i="15"/>
  <c r="N135" i="14"/>
  <c r="O134" i="14"/>
  <c r="I122" i="14" s="1"/>
  <c r="R134" i="14"/>
  <c r="R134" i="13"/>
  <c r="O134" i="13"/>
  <c r="N135" i="13"/>
  <c r="O134" i="11"/>
  <c r="I122" i="11" s="1"/>
  <c r="N135" i="11"/>
  <c r="K121" i="11"/>
  <c r="E65" i="4"/>
  <c r="I65" i="4" s="1"/>
  <c r="G121" i="1"/>
  <c r="U134" i="1" s="1"/>
  <c r="C66" i="4"/>
  <c r="G66" i="4"/>
  <c r="B67" i="4"/>
  <c r="R134" i="1"/>
  <c r="N135" i="1"/>
  <c r="O134" i="1"/>
  <c r="I122" i="1" s="1"/>
  <c r="G120" i="16" l="1"/>
  <c r="G120" i="17"/>
  <c r="AA116" i="20"/>
  <c r="AN116" i="20"/>
  <c r="O117" i="20"/>
  <c r="B69" i="21"/>
  <c r="Q68" i="21"/>
  <c r="AD68" i="21" s="1"/>
  <c r="V134" i="16"/>
  <c r="V120" i="17"/>
  <c r="U134" i="16"/>
  <c r="U120" i="17"/>
  <c r="V135" i="1"/>
  <c r="V135" i="15"/>
  <c r="I121" i="15"/>
  <c r="U134" i="15"/>
  <c r="G122" i="15"/>
  <c r="F123" i="13"/>
  <c r="F123" i="14"/>
  <c r="F123" i="11"/>
  <c r="C67" i="19"/>
  <c r="B68" i="19"/>
  <c r="G67" i="19"/>
  <c r="E66" i="19"/>
  <c r="I66" i="19" s="1"/>
  <c r="G122" i="14"/>
  <c r="G122" i="13"/>
  <c r="G122" i="11"/>
  <c r="F123" i="15"/>
  <c r="F123" i="1"/>
  <c r="AF134" i="18"/>
  <c r="AE134" i="18"/>
  <c r="AC134" i="18"/>
  <c r="Z135" i="18"/>
  <c r="AB134" i="18"/>
  <c r="AD134" i="18"/>
  <c r="AA134" i="18"/>
  <c r="AF135" i="17"/>
  <c r="AE135" i="17"/>
  <c r="AB135" i="17"/>
  <c r="K123" i="17" s="1"/>
  <c r="AC135" i="17"/>
  <c r="L123" i="17" s="1"/>
  <c r="AD135" i="17"/>
  <c r="AA135" i="17"/>
  <c r="J123" i="17" s="1"/>
  <c r="Z136" i="17"/>
  <c r="K121" i="13"/>
  <c r="J122" i="15"/>
  <c r="I122" i="13"/>
  <c r="R135" i="16"/>
  <c r="N136" i="16"/>
  <c r="O135" i="16"/>
  <c r="J123" i="16" s="1"/>
  <c r="N136" i="15"/>
  <c r="O135" i="15"/>
  <c r="R135" i="15"/>
  <c r="N136" i="14"/>
  <c r="O135" i="14"/>
  <c r="I123" i="14" s="1"/>
  <c r="R135" i="14"/>
  <c r="K122" i="14"/>
  <c r="N136" i="13"/>
  <c r="O135" i="13"/>
  <c r="R135" i="13"/>
  <c r="K122" i="11"/>
  <c r="N136" i="11"/>
  <c r="O135" i="11"/>
  <c r="I123" i="11" s="1"/>
  <c r="E66" i="4"/>
  <c r="I66" i="4" s="1"/>
  <c r="G122" i="1"/>
  <c r="U135" i="1" s="1"/>
  <c r="B68" i="4"/>
  <c r="G67" i="4"/>
  <c r="C67" i="4"/>
  <c r="O135" i="1"/>
  <c r="I123" i="1" s="1"/>
  <c r="R135" i="1"/>
  <c r="N136" i="1"/>
  <c r="I120" i="17" l="1"/>
  <c r="I120" i="18"/>
  <c r="K121" i="15"/>
  <c r="I120" i="16"/>
  <c r="K120" i="16" s="1"/>
  <c r="AA117" i="20"/>
  <c r="AN117" i="20"/>
  <c r="O118" i="20"/>
  <c r="Q69" i="21"/>
  <c r="AD69" i="21" s="1"/>
  <c r="B70" i="21"/>
  <c r="V135" i="16"/>
  <c r="V121" i="17"/>
  <c r="U121" i="17"/>
  <c r="U135" i="16"/>
  <c r="V136" i="1"/>
  <c r="V136" i="15"/>
  <c r="I122" i="15"/>
  <c r="K122" i="15" s="1"/>
  <c r="U135" i="15"/>
  <c r="G123" i="15"/>
  <c r="F124" i="14"/>
  <c r="F124" i="11"/>
  <c r="F124" i="13"/>
  <c r="G68" i="19"/>
  <c r="B69" i="19"/>
  <c r="C68" i="19"/>
  <c r="E67" i="19"/>
  <c r="I67" i="19" s="1"/>
  <c r="G123" i="13"/>
  <c r="G123" i="14"/>
  <c r="K123" i="14" s="1"/>
  <c r="M11" i="14" s="1"/>
  <c r="G123" i="11"/>
  <c r="F124" i="15"/>
  <c r="F123" i="18"/>
  <c r="F123" i="16"/>
  <c r="F124" i="1"/>
  <c r="K122" i="13"/>
  <c r="AF135" i="18"/>
  <c r="AE135" i="18"/>
  <c r="AD135" i="18"/>
  <c r="Z136" i="18"/>
  <c r="AC135" i="18"/>
  <c r="L123" i="18" s="1"/>
  <c r="AB135" i="18"/>
  <c r="K123" i="18" s="1"/>
  <c r="AA135" i="18"/>
  <c r="J123" i="18" s="1"/>
  <c r="AF136" i="17"/>
  <c r="AE136" i="17"/>
  <c r="AC136" i="17"/>
  <c r="AB136" i="17"/>
  <c r="Z137" i="17"/>
  <c r="AD136" i="17"/>
  <c r="AA136" i="17"/>
  <c r="J123" i="15"/>
  <c r="I123" i="13"/>
  <c r="N137" i="16"/>
  <c r="R136" i="16"/>
  <c r="O136" i="16"/>
  <c r="R136" i="15"/>
  <c r="N137" i="15"/>
  <c r="O136" i="15"/>
  <c r="R136" i="14"/>
  <c r="O136" i="14"/>
  <c r="I124" i="14" s="1"/>
  <c r="N137" i="14"/>
  <c r="O136" i="13"/>
  <c r="N137" i="13"/>
  <c r="R136" i="13"/>
  <c r="K123" i="11"/>
  <c r="N137" i="11"/>
  <c r="O136" i="11"/>
  <c r="I124" i="11" s="1"/>
  <c r="G123" i="1"/>
  <c r="U136" i="1" s="1"/>
  <c r="E67" i="4"/>
  <c r="K83" i="1"/>
  <c r="C68" i="4"/>
  <c r="G68" i="4"/>
  <c r="B69" i="4"/>
  <c r="O136" i="1"/>
  <c r="I124" i="1" s="1"/>
  <c r="R136" i="1"/>
  <c r="N137" i="1"/>
  <c r="N120" i="18" l="1"/>
  <c r="O120" i="18"/>
  <c r="M120" i="18"/>
  <c r="M120" i="17"/>
  <c r="N120" i="17"/>
  <c r="O120" i="17"/>
  <c r="AA118" i="20"/>
  <c r="AN118" i="20"/>
  <c r="O119" i="20"/>
  <c r="B71" i="21"/>
  <c r="Q70" i="21"/>
  <c r="AD70" i="21" s="1"/>
  <c r="U122" i="17"/>
  <c r="U136" i="16"/>
  <c r="V136" i="16"/>
  <c r="V122" i="17"/>
  <c r="V137" i="1"/>
  <c r="V137" i="15"/>
  <c r="I123" i="15"/>
  <c r="K123" i="15" s="1"/>
  <c r="U136" i="15"/>
  <c r="E68" i="19"/>
  <c r="I68" i="19" s="1"/>
  <c r="G124" i="14"/>
  <c r="G124" i="11"/>
  <c r="G124" i="13"/>
  <c r="F125" i="13"/>
  <c r="F125" i="11"/>
  <c r="F125" i="14"/>
  <c r="C69" i="19"/>
  <c r="B70" i="19"/>
  <c r="G69" i="19"/>
  <c r="K123" i="13"/>
  <c r="M11" i="13" s="1"/>
  <c r="F125" i="15"/>
  <c r="F125" i="1"/>
  <c r="Z137" i="18"/>
  <c r="AF136" i="18"/>
  <c r="AE136" i="18"/>
  <c r="AC136" i="18"/>
  <c r="AA136" i="18"/>
  <c r="AD136" i="18"/>
  <c r="AB136" i="18"/>
  <c r="AF137" i="17"/>
  <c r="AE137" i="17"/>
  <c r="AB137" i="17"/>
  <c r="AC137" i="17"/>
  <c r="Z138" i="17"/>
  <c r="AD137" i="17"/>
  <c r="AA137" i="17"/>
  <c r="G124" i="15"/>
  <c r="G123" i="18" s="1"/>
  <c r="M11" i="15"/>
  <c r="J124" i="15"/>
  <c r="I124" i="13"/>
  <c r="I3" i="11"/>
  <c r="N138" i="16"/>
  <c r="O137" i="16"/>
  <c r="R137" i="16"/>
  <c r="R137" i="15"/>
  <c r="N138" i="15"/>
  <c r="O137" i="15"/>
  <c r="R137" i="14"/>
  <c r="O137" i="14"/>
  <c r="I125" i="14" s="1"/>
  <c r="N138" i="14"/>
  <c r="K124" i="14"/>
  <c r="R137" i="13"/>
  <c r="N138" i="13"/>
  <c r="O137" i="13"/>
  <c r="K124" i="11"/>
  <c r="N138" i="11"/>
  <c r="O137" i="11"/>
  <c r="I125" i="11" s="1"/>
  <c r="E68" i="4"/>
  <c r="I68" i="4" s="1"/>
  <c r="G124" i="1"/>
  <c r="I67" i="4"/>
  <c r="C69" i="4"/>
  <c r="G69" i="4"/>
  <c r="B70" i="4"/>
  <c r="O137" i="1"/>
  <c r="I125" i="1" s="1"/>
  <c r="R137" i="1"/>
  <c r="N138" i="1"/>
  <c r="G123" i="16" l="1"/>
  <c r="G123" i="17"/>
  <c r="AA119" i="20"/>
  <c r="AN119" i="20"/>
  <c r="O120" i="20"/>
  <c r="B72" i="21"/>
  <c r="Q71" i="21"/>
  <c r="AD71" i="21" s="1"/>
  <c r="V137" i="16"/>
  <c r="V123" i="17"/>
  <c r="U123" i="17"/>
  <c r="U137" i="16"/>
  <c r="V138" i="1"/>
  <c r="V138" i="15"/>
  <c r="I124" i="15"/>
  <c r="U137" i="15"/>
  <c r="G125" i="15"/>
  <c r="K124" i="1"/>
  <c r="U137" i="1"/>
  <c r="E69" i="19"/>
  <c r="I69" i="19" s="1"/>
  <c r="G125" i="11"/>
  <c r="G125" i="13"/>
  <c r="G125" i="14"/>
  <c r="F126" i="11"/>
  <c r="F126" i="13"/>
  <c r="F126" i="14"/>
  <c r="C70" i="19"/>
  <c r="B71" i="19"/>
  <c r="G70" i="19"/>
  <c r="F126" i="15"/>
  <c r="F126" i="1"/>
  <c r="K124" i="13"/>
  <c r="AF137" i="18"/>
  <c r="Z138" i="18"/>
  <c r="AE137" i="18"/>
  <c r="AA137" i="18"/>
  <c r="AD137" i="18"/>
  <c r="AC137" i="18"/>
  <c r="AB137" i="18"/>
  <c r="AF138" i="17"/>
  <c r="AE138" i="17"/>
  <c r="AB138" i="17"/>
  <c r="K126" i="17" s="1"/>
  <c r="AC138" i="17"/>
  <c r="L126" i="17" s="1"/>
  <c r="AA138" i="17"/>
  <c r="J126" i="17" s="1"/>
  <c r="Z139" i="17"/>
  <c r="AD138" i="17"/>
  <c r="J125" i="15"/>
  <c r="I125" i="13"/>
  <c r="R138" i="16"/>
  <c r="N139" i="16"/>
  <c r="O138" i="16"/>
  <c r="J126" i="16" s="1"/>
  <c r="R138" i="15"/>
  <c r="N139" i="15"/>
  <c r="O138" i="15"/>
  <c r="N139" i="14"/>
  <c r="O138" i="14"/>
  <c r="I126" i="14" s="1"/>
  <c r="R138" i="14"/>
  <c r="K125" i="14"/>
  <c r="R138" i="13"/>
  <c r="O138" i="13"/>
  <c r="N139" i="13"/>
  <c r="O138" i="11"/>
  <c r="I126" i="11" s="1"/>
  <c r="N139" i="11"/>
  <c r="K125" i="11"/>
  <c r="E69" i="4"/>
  <c r="I69" i="4" s="1"/>
  <c r="G125" i="1"/>
  <c r="G70" i="4"/>
  <c r="B71" i="4"/>
  <c r="C70" i="4"/>
  <c r="O138" i="1"/>
  <c r="I126" i="1" s="1"/>
  <c r="R138" i="1"/>
  <c r="N139" i="1"/>
  <c r="I123" i="17" l="1"/>
  <c r="I123" i="18"/>
  <c r="K124" i="15"/>
  <c r="I123" i="16"/>
  <c r="K123" i="16" s="1"/>
  <c r="AA120" i="20"/>
  <c r="AN120" i="20"/>
  <c r="O121" i="20"/>
  <c r="B73" i="21"/>
  <c r="Q72" i="21"/>
  <c r="AD72" i="21" s="1"/>
  <c r="V138" i="16"/>
  <c r="V124" i="17"/>
  <c r="U124" i="17"/>
  <c r="U138" i="16"/>
  <c r="V139" i="1"/>
  <c r="V139" i="15"/>
  <c r="I125" i="15"/>
  <c r="K125" i="15" s="1"/>
  <c r="U138" i="15"/>
  <c r="G126" i="15"/>
  <c r="K125" i="1"/>
  <c r="U138" i="1"/>
  <c r="F127" i="13"/>
  <c r="F127" i="14"/>
  <c r="F127" i="11"/>
  <c r="G71" i="19"/>
  <c r="B72" i="19"/>
  <c r="C71" i="19"/>
  <c r="E70" i="19"/>
  <c r="I70" i="19" s="1"/>
  <c r="G126" i="14"/>
  <c r="K126" i="14" s="1"/>
  <c r="G126" i="11"/>
  <c r="K126" i="11" s="1"/>
  <c r="G126" i="13"/>
  <c r="K125" i="13"/>
  <c r="F126" i="18"/>
  <c r="F126" i="16"/>
  <c r="F127" i="1"/>
  <c r="F127" i="15"/>
  <c r="Z139" i="18"/>
  <c r="AF138" i="18"/>
  <c r="AE138" i="18"/>
  <c r="AB138" i="18"/>
  <c r="K126" i="18" s="1"/>
  <c r="AD138" i="18"/>
  <c r="AC138" i="18"/>
  <c r="L126" i="18" s="1"/>
  <c r="AA138" i="18"/>
  <c r="J126" i="18" s="1"/>
  <c r="AF139" i="17"/>
  <c r="AE139" i="17"/>
  <c r="AB139" i="17"/>
  <c r="AC139" i="17"/>
  <c r="AD139" i="17"/>
  <c r="AA139" i="17"/>
  <c r="Z140" i="17"/>
  <c r="J126" i="15"/>
  <c r="I126" i="13"/>
  <c r="R139" i="16"/>
  <c r="N140" i="16"/>
  <c r="O139" i="16"/>
  <c r="R139" i="15"/>
  <c r="O139" i="15"/>
  <c r="N140" i="15"/>
  <c r="R139" i="14"/>
  <c r="O139" i="14"/>
  <c r="I127" i="14" s="1"/>
  <c r="N140" i="14"/>
  <c r="R139" i="13"/>
  <c r="O139" i="13"/>
  <c r="N140" i="13"/>
  <c r="N140" i="11"/>
  <c r="O139" i="11"/>
  <c r="I127" i="11" s="1"/>
  <c r="E70" i="4"/>
  <c r="I70" i="4" s="1"/>
  <c r="G126" i="1"/>
  <c r="C71" i="4"/>
  <c r="G71" i="4"/>
  <c r="B72" i="4"/>
  <c r="N140" i="1"/>
  <c r="R139" i="1"/>
  <c r="O139" i="1"/>
  <c r="I127" i="1" s="1"/>
  <c r="M123" i="18" l="1"/>
  <c r="N123" i="18"/>
  <c r="O123" i="18"/>
  <c r="M123" i="17"/>
  <c r="O123" i="17"/>
  <c r="N123" i="17"/>
  <c r="AA121" i="20"/>
  <c r="AN121" i="20"/>
  <c r="O122" i="20"/>
  <c r="Q73" i="21"/>
  <c r="AD73" i="21" s="1"/>
  <c r="B74" i="21"/>
  <c r="V139" i="16"/>
  <c r="V125" i="17"/>
  <c r="U125" i="17"/>
  <c r="U139" i="16"/>
  <c r="V140" i="1"/>
  <c r="V140" i="15"/>
  <c r="I126" i="15"/>
  <c r="K126" i="15" s="1"/>
  <c r="U139" i="15"/>
  <c r="K126" i="1"/>
  <c r="U139" i="1"/>
  <c r="E71" i="19"/>
  <c r="I71" i="19" s="1"/>
  <c r="G127" i="13"/>
  <c r="G127" i="14"/>
  <c r="K127" i="14" s="1"/>
  <c r="G127" i="11"/>
  <c r="K127" i="11" s="1"/>
  <c r="F128" i="14"/>
  <c r="F128" i="11"/>
  <c r="F128" i="13"/>
  <c r="B73" i="19"/>
  <c r="C72" i="19"/>
  <c r="G72" i="19"/>
  <c r="F128" i="15"/>
  <c r="F128" i="1"/>
  <c r="K126" i="13"/>
  <c r="Z140" i="18"/>
  <c r="AF139" i="18"/>
  <c r="AE139" i="18"/>
  <c r="AA139" i="18"/>
  <c r="AC139" i="18"/>
  <c r="AB139" i="18"/>
  <c r="AD139" i="18"/>
  <c r="AE140" i="17"/>
  <c r="AF140" i="17"/>
  <c r="AB140" i="17"/>
  <c r="AC140" i="17"/>
  <c r="Z141" i="17"/>
  <c r="AD140" i="17"/>
  <c r="AA140" i="17"/>
  <c r="G127" i="15"/>
  <c r="G126" i="18" s="1"/>
  <c r="J127" i="15"/>
  <c r="I127" i="13"/>
  <c r="N141" i="16"/>
  <c r="O140" i="16"/>
  <c r="R140" i="16"/>
  <c r="R140" i="15"/>
  <c r="N141" i="15"/>
  <c r="O140" i="15"/>
  <c r="R140" i="14"/>
  <c r="O140" i="14"/>
  <c r="I128" i="14" s="1"/>
  <c r="N141" i="14"/>
  <c r="R140" i="13"/>
  <c r="N141" i="13"/>
  <c r="O140" i="13"/>
  <c r="O140" i="11"/>
  <c r="I128" i="11" s="1"/>
  <c r="N141" i="11"/>
  <c r="E71" i="4"/>
  <c r="I71" i="4" s="1"/>
  <c r="G127" i="1"/>
  <c r="C72" i="4"/>
  <c r="B73" i="4"/>
  <c r="G72" i="4"/>
  <c r="O140" i="1"/>
  <c r="I128" i="1" s="1"/>
  <c r="R140" i="1"/>
  <c r="N141" i="1"/>
  <c r="G126" i="16" l="1"/>
  <c r="G126" i="17"/>
  <c r="AA122" i="20"/>
  <c r="AN122" i="20"/>
  <c r="O123" i="20"/>
  <c r="B75" i="21"/>
  <c r="Q74" i="21"/>
  <c r="AD74" i="21" s="1"/>
  <c r="V140" i="16"/>
  <c r="V126" i="17"/>
  <c r="U126" i="17"/>
  <c r="U140" i="16"/>
  <c r="V141" i="1"/>
  <c r="V141" i="15"/>
  <c r="I127" i="15"/>
  <c r="U140" i="15"/>
  <c r="G128" i="15"/>
  <c r="K127" i="1"/>
  <c r="U140" i="1"/>
  <c r="F129" i="13"/>
  <c r="F129" i="14"/>
  <c r="F129" i="11"/>
  <c r="C73" i="19"/>
  <c r="B74" i="19"/>
  <c r="G73" i="19"/>
  <c r="E72" i="19"/>
  <c r="I72" i="19" s="1"/>
  <c r="G128" i="13"/>
  <c r="G128" i="14"/>
  <c r="G128" i="11"/>
  <c r="K128" i="11" s="1"/>
  <c r="F129" i="15"/>
  <c r="F129" i="1"/>
  <c r="K127" i="13"/>
  <c r="Z141" i="18"/>
  <c r="AA140" i="18"/>
  <c r="AB140" i="18"/>
  <c r="AF140" i="18"/>
  <c r="AE140" i="18"/>
  <c r="AD140" i="18"/>
  <c r="AC140" i="18"/>
  <c r="AF141" i="17"/>
  <c r="AE141" i="17"/>
  <c r="AB141" i="17"/>
  <c r="K129" i="17" s="1"/>
  <c r="AC141" i="17"/>
  <c r="L129" i="17" s="1"/>
  <c r="Z142" i="17"/>
  <c r="AD141" i="17"/>
  <c r="AA141" i="17"/>
  <c r="J129" i="17" s="1"/>
  <c r="J128" i="15"/>
  <c r="I128" i="13"/>
  <c r="R141" i="16"/>
  <c r="O141" i="16"/>
  <c r="J129" i="16" s="1"/>
  <c r="N142" i="16"/>
  <c r="N142" i="15"/>
  <c r="O141" i="15"/>
  <c r="R141" i="15"/>
  <c r="R141" i="14"/>
  <c r="O141" i="14"/>
  <c r="I129" i="14" s="1"/>
  <c r="N142" i="14"/>
  <c r="K128" i="14"/>
  <c r="N142" i="13"/>
  <c r="R141" i="13"/>
  <c r="O141" i="13"/>
  <c r="O141" i="11"/>
  <c r="I129" i="11" s="1"/>
  <c r="N142" i="11"/>
  <c r="G128" i="1"/>
  <c r="E72" i="4"/>
  <c r="K84" i="1"/>
  <c r="C73" i="4"/>
  <c r="G73" i="4"/>
  <c r="B74" i="4"/>
  <c r="O141" i="1"/>
  <c r="I129" i="1" s="1"/>
  <c r="R141" i="1"/>
  <c r="N142" i="1"/>
  <c r="I126" i="17" l="1"/>
  <c r="N126" i="17" s="1"/>
  <c r="I126" i="18"/>
  <c r="K127" i="15"/>
  <c r="I126" i="16"/>
  <c r="K126" i="16" s="1"/>
  <c r="AA123" i="20"/>
  <c r="AN123" i="20"/>
  <c r="O124" i="20"/>
  <c r="B76" i="21"/>
  <c r="Q75" i="21"/>
  <c r="AD75" i="21" s="1"/>
  <c r="V141" i="16"/>
  <c r="V127" i="17"/>
  <c r="U141" i="16"/>
  <c r="U127" i="17"/>
  <c r="V142" i="1"/>
  <c r="V142" i="15"/>
  <c r="I128" i="15"/>
  <c r="K128" i="15" s="1"/>
  <c r="U141" i="15"/>
  <c r="G129" i="15"/>
  <c r="K128" i="1"/>
  <c r="U141" i="1"/>
  <c r="F130" i="11"/>
  <c r="F130" i="14"/>
  <c r="F130" i="13"/>
  <c r="G74" i="19"/>
  <c r="B75" i="19"/>
  <c r="C74" i="19"/>
  <c r="E73" i="19"/>
  <c r="I73" i="19" s="1"/>
  <c r="G129" i="14"/>
  <c r="K129" i="14" s="1"/>
  <c r="G129" i="11"/>
  <c r="K129" i="11" s="1"/>
  <c r="G129" i="13"/>
  <c r="F129" i="18"/>
  <c r="F130" i="15"/>
  <c r="F129" i="16"/>
  <c r="F130" i="1"/>
  <c r="K128" i="13"/>
  <c r="Z142" i="18"/>
  <c r="AF141" i="18"/>
  <c r="AD141" i="18"/>
  <c r="AE141" i="18"/>
  <c r="AC141" i="18"/>
  <c r="L129" i="18" s="1"/>
  <c r="AB141" i="18"/>
  <c r="K129" i="18" s="1"/>
  <c r="AA141" i="18"/>
  <c r="J129" i="18" s="1"/>
  <c r="AF142" i="17"/>
  <c r="AE142" i="17"/>
  <c r="AB142" i="17"/>
  <c r="AC142" i="17"/>
  <c r="AA142" i="17"/>
  <c r="Z143" i="17"/>
  <c r="AD142" i="17"/>
  <c r="J129" i="15"/>
  <c r="I129" i="13"/>
  <c r="O142" i="16"/>
  <c r="R142" i="16"/>
  <c r="N143" i="16"/>
  <c r="N143" i="15"/>
  <c r="O142" i="15"/>
  <c r="R142" i="15"/>
  <c r="N143" i="14"/>
  <c r="O142" i="14"/>
  <c r="I130" i="14" s="1"/>
  <c r="R142" i="14"/>
  <c r="R142" i="13"/>
  <c r="N143" i="13"/>
  <c r="O142" i="13"/>
  <c r="N143" i="11"/>
  <c r="O142" i="11"/>
  <c r="I130" i="11" s="1"/>
  <c r="E73" i="4"/>
  <c r="I73" i="4" s="1"/>
  <c r="G129" i="1"/>
  <c r="I72" i="4"/>
  <c r="C74" i="4"/>
  <c r="G74" i="4"/>
  <c r="B75" i="4"/>
  <c r="R142" i="1"/>
  <c r="N143" i="1"/>
  <c r="O142" i="1"/>
  <c r="I130" i="1" s="1"/>
  <c r="M126" i="18" l="1"/>
  <c r="O126" i="18"/>
  <c r="N126" i="18"/>
  <c r="M126" i="17"/>
  <c r="O126" i="17"/>
  <c r="AA124" i="20"/>
  <c r="AN124" i="20"/>
  <c r="O125" i="20"/>
  <c r="B77" i="21"/>
  <c r="Q76" i="21"/>
  <c r="AD76" i="21" s="1"/>
  <c r="V142" i="16"/>
  <c r="V128" i="17"/>
  <c r="U142" i="16"/>
  <c r="U128" i="17"/>
  <c r="V143" i="1"/>
  <c r="V143" i="15"/>
  <c r="I129" i="15"/>
  <c r="K129" i="15" s="1"/>
  <c r="U142" i="15"/>
  <c r="K129" i="1"/>
  <c r="U142" i="1"/>
  <c r="E74" i="19"/>
  <c r="I74" i="19" s="1"/>
  <c r="G130" i="14"/>
  <c r="K130" i="14" s="1"/>
  <c r="G130" i="11"/>
  <c r="G130" i="13"/>
  <c r="K130" i="13" s="1"/>
  <c r="F131" i="11"/>
  <c r="F131" i="13"/>
  <c r="F131" i="14"/>
  <c r="C75" i="19"/>
  <c r="B76" i="19"/>
  <c r="G75" i="19"/>
  <c r="F131" i="15"/>
  <c r="F131" i="1"/>
  <c r="AA142" i="18"/>
  <c r="Z143" i="18"/>
  <c r="AE142" i="18"/>
  <c r="AC142" i="18"/>
  <c r="AB142" i="18"/>
  <c r="AF142" i="18"/>
  <c r="AD142" i="18"/>
  <c r="AF143" i="17"/>
  <c r="AE143" i="17"/>
  <c r="AB143" i="17"/>
  <c r="AC143" i="17"/>
  <c r="AD143" i="17"/>
  <c r="AA143" i="17"/>
  <c r="Z144" i="17"/>
  <c r="G130" i="15"/>
  <c r="G129" i="18" s="1"/>
  <c r="J130" i="15"/>
  <c r="K129" i="13"/>
  <c r="I130" i="13"/>
  <c r="R143" i="16"/>
  <c r="N144" i="16"/>
  <c r="O143" i="16"/>
  <c r="N144" i="15"/>
  <c r="O143" i="15"/>
  <c r="R143" i="15"/>
  <c r="N144" i="14"/>
  <c r="O143" i="14"/>
  <c r="I131" i="14" s="1"/>
  <c r="R143" i="14"/>
  <c r="N144" i="13"/>
  <c r="O143" i="13"/>
  <c r="R143" i="13"/>
  <c r="N144" i="11"/>
  <c r="O143" i="11"/>
  <c r="I131" i="11" s="1"/>
  <c r="K130" i="11"/>
  <c r="E74" i="4"/>
  <c r="I74" i="4" s="1"/>
  <c r="G130" i="1"/>
  <c r="B76" i="4"/>
  <c r="G75" i="4"/>
  <c r="C75" i="4"/>
  <c r="O143" i="1"/>
  <c r="I131" i="1" s="1"/>
  <c r="R143" i="1"/>
  <c r="N144" i="1"/>
  <c r="G129" i="16" l="1"/>
  <c r="G129" i="17"/>
  <c r="AA125" i="20"/>
  <c r="AN125" i="20"/>
  <c r="O126" i="20"/>
  <c r="Q77" i="21"/>
  <c r="AD77" i="21" s="1"/>
  <c r="B78" i="21"/>
  <c r="V143" i="16"/>
  <c r="V129" i="17"/>
  <c r="U143" i="16"/>
  <c r="U129" i="17"/>
  <c r="V144" i="1"/>
  <c r="V144" i="15"/>
  <c r="I130" i="15"/>
  <c r="U143" i="15"/>
  <c r="G131" i="15"/>
  <c r="K130" i="1"/>
  <c r="U143" i="1"/>
  <c r="E75" i="19"/>
  <c r="I75" i="19" s="1"/>
  <c r="G131" i="13"/>
  <c r="G131" i="14"/>
  <c r="K131" i="14" s="1"/>
  <c r="G131" i="11"/>
  <c r="F132" i="14"/>
  <c r="F132" i="11"/>
  <c r="F132" i="13"/>
  <c r="C76" i="19"/>
  <c r="B77" i="19"/>
  <c r="G76" i="19"/>
  <c r="F132" i="15"/>
  <c r="F132" i="1"/>
  <c r="AB143" i="18"/>
  <c r="Z144" i="18"/>
  <c r="AA143" i="18"/>
  <c r="AD143" i="18"/>
  <c r="AF143" i="18"/>
  <c r="AE143" i="18"/>
  <c r="AC143" i="18"/>
  <c r="AF144" i="17"/>
  <c r="AE144" i="17"/>
  <c r="AC144" i="17"/>
  <c r="L132" i="17" s="1"/>
  <c r="AB144" i="17"/>
  <c r="K132" i="17" s="1"/>
  <c r="Z145" i="17"/>
  <c r="AD144" i="17"/>
  <c r="AA144" i="17"/>
  <c r="J132" i="17" s="1"/>
  <c r="J131" i="15"/>
  <c r="I131" i="13"/>
  <c r="N145" i="16"/>
  <c r="O144" i="16"/>
  <c r="J132" i="16" s="1"/>
  <c r="R144" i="16"/>
  <c r="R144" i="15"/>
  <c r="O144" i="15"/>
  <c r="N145" i="15"/>
  <c r="R144" i="14"/>
  <c r="O144" i="14"/>
  <c r="I132" i="14" s="1"/>
  <c r="N145" i="14"/>
  <c r="O144" i="13"/>
  <c r="N145" i="13"/>
  <c r="R144" i="13"/>
  <c r="K131" i="11"/>
  <c r="N145" i="11"/>
  <c r="O144" i="11"/>
  <c r="I132" i="11" s="1"/>
  <c r="E75" i="4"/>
  <c r="I75" i="4" s="1"/>
  <c r="G131" i="1"/>
  <c r="C76" i="4"/>
  <c r="G76" i="4"/>
  <c r="B77" i="4"/>
  <c r="O144" i="1"/>
  <c r="I132" i="1" s="1"/>
  <c r="R144" i="1"/>
  <c r="N145" i="1"/>
  <c r="I129" i="17" l="1"/>
  <c r="M129" i="17" s="1"/>
  <c r="I129" i="18"/>
  <c r="K130" i="15"/>
  <c r="I129" i="16"/>
  <c r="K129" i="16" s="1"/>
  <c r="AA126" i="20"/>
  <c r="AN126" i="20"/>
  <c r="O127" i="20"/>
  <c r="B79" i="21"/>
  <c r="Q78" i="21"/>
  <c r="AD78" i="21" s="1"/>
  <c r="V144" i="16"/>
  <c r="V130" i="17"/>
  <c r="U130" i="17"/>
  <c r="U144" i="16"/>
  <c r="V145" i="1"/>
  <c r="V145" i="15"/>
  <c r="I131" i="15"/>
  <c r="K131" i="15" s="1"/>
  <c r="U144" i="15"/>
  <c r="G132" i="15"/>
  <c r="K131" i="1"/>
  <c r="U144" i="1"/>
  <c r="E76" i="19"/>
  <c r="I76" i="19" s="1"/>
  <c r="G132" i="13"/>
  <c r="G132" i="14"/>
  <c r="K132" i="14" s="1"/>
  <c r="G132" i="11"/>
  <c r="F133" i="13"/>
  <c r="F133" i="14"/>
  <c r="F133" i="11"/>
  <c r="C77" i="19"/>
  <c r="G77" i="19"/>
  <c r="B78" i="19"/>
  <c r="F132" i="18"/>
  <c r="F133" i="15"/>
  <c r="F132" i="16"/>
  <c r="F133" i="1"/>
  <c r="AA144" i="18"/>
  <c r="J132" i="18" s="1"/>
  <c r="Z145" i="18"/>
  <c r="AB144" i="18"/>
  <c r="K132" i="18" s="1"/>
  <c r="AF144" i="18"/>
  <c r="AE144" i="18"/>
  <c r="AD144" i="18"/>
  <c r="AC144" i="18"/>
  <c r="L132" i="18" s="1"/>
  <c r="AF145" i="17"/>
  <c r="AE145" i="17"/>
  <c r="AB145" i="17"/>
  <c r="AC145" i="17"/>
  <c r="Z146" i="17"/>
  <c r="AD145" i="17"/>
  <c r="AA145" i="17"/>
  <c r="J132" i="15"/>
  <c r="K131" i="13"/>
  <c r="I132" i="13"/>
  <c r="O145" i="16"/>
  <c r="R145" i="16"/>
  <c r="N146" i="16"/>
  <c r="R145" i="15"/>
  <c r="N146" i="15"/>
  <c r="O145" i="15"/>
  <c r="N146" i="14"/>
  <c r="O145" i="14"/>
  <c r="I133" i="14" s="1"/>
  <c r="R145" i="14"/>
  <c r="R145" i="13"/>
  <c r="N146" i="13"/>
  <c r="O145" i="13"/>
  <c r="N146" i="11"/>
  <c r="O145" i="11"/>
  <c r="I133" i="11" s="1"/>
  <c r="K132" i="11"/>
  <c r="E76" i="4"/>
  <c r="I76" i="4" s="1"/>
  <c r="G132" i="1"/>
  <c r="C77" i="4"/>
  <c r="G77" i="4"/>
  <c r="B78" i="4"/>
  <c r="O145" i="1"/>
  <c r="I133" i="1" s="1"/>
  <c r="R145" i="1"/>
  <c r="N146" i="1"/>
  <c r="O129" i="17" l="1"/>
  <c r="N129" i="17"/>
  <c r="N129" i="18"/>
  <c r="M129" i="18"/>
  <c r="O129" i="18"/>
  <c r="AA127" i="20"/>
  <c r="AN127" i="20"/>
  <c r="O128" i="20"/>
  <c r="B80" i="21"/>
  <c r="Q79" i="21"/>
  <c r="AD79" i="21" s="1"/>
  <c r="V145" i="16"/>
  <c r="V131" i="17"/>
  <c r="U145" i="16"/>
  <c r="U131" i="17"/>
  <c r="V146" i="1"/>
  <c r="V146" i="15"/>
  <c r="I132" i="15"/>
  <c r="K132" i="15" s="1"/>
  <c r="U145" i="15"/>
  <c r="K132" i="1"/>
  <c r="U145" i="1"/>
  <c r="E77" i="19"/>
  <c r="I77" i="19" s="1"/>
  <c r="G133" i="13"/>
  <c r="G133" i="14"/>
  <c r="G133" i="11"/>
  <c r="K133" i="11" s="1"/>
  <c r="F134" i="13"/>
  <c r="F134" i="14"/>
  <c r="F134" i="11"/>
  <c r="G78" i="19"/>
  <c r="C78" i="19"/>
  <c r="B79" i="19"/>
  <c r="F134" i="15"/>
  <c r="F134" i="1"/>
  <c r="AB145" i="18"/>
  <c r="AA145" i="18"/>
  <c r="AC145" i="18"/>
  <c r="Z146" i="18"/>
  <c r="AF145" i="18"/>
  <c r="AE145" i="18"/>
  <c r="AD145" i="18"/>
  <c r="AF146" i="17"/>
  <c r="AE146" i="17"/>
  <c r="AB146" i="17"/>
  <c r="AC146" i="17"/>
  <c r="AA146" i="17"/>
  <c r="Z147" i="17"/>
  <c r="AD146" i="17"/>
  <c r="G133" i="15"/>
  <c r="G132" i="18" s="1"/>
  <c r="J133" i="15"/>
  <c r="K132" i="13"/>
  <c r="I133" i="13"/>
  <c r="R146" i="16"/>
  <c r="N147" i="16"/>
  <c r="O146" i="16"/>
  <c r="R146" i="15"/>
  <c r="N147" i="15"/>
  <c r="O146" i="15"/>
  <c r="N147" i="14"/>
  <c r="O146" i="14"/>
  <c r="I134" i="14" s="1"/>
  <c r="R146" i="14"/>
  <c r="K133" i="14"/>
  <c r="R146" i="13"/>
  <c r="O146" i="13"/>
  <c r="N147" i="13"/>
  <c r="N147" i="11"/>
  <c r="O146" i="11"/>
  <c r="I134" i="11" s="1"/>
  <c r="G133" i="1"/>
  <c r="E77" i="4"/>
  <c r="K85" i="1"/>
  <c r="I70" i="1" s="1"/>
  <c r="G78" i="4"/>
  <c r="B79" i="4"/>
  <c r="C78" i="4"/>
  <c r="O146" i="1"/>
  <c r="I134" i="1" s="1"/>
  <c r="R146" i="1"/>
  <c r="N147" i="1"/>
  <c r="G132" i="16" l="1"/>
  <c r="G132" i="17"/>
  <c r="AA128" i="20"/>
  <c r="AN128" i="20"/>
  <c r="O129" i="20"/>
  <c r="B81" i="21"/>
  <c r="Q80" i="21"/>
  <c r="AD80" i="21" s="1"/>
  <c r="V146" i="16"/>
  <c r="V132" i="17"/>
  <c r="U132" i="17"/>
  <c r="U146" i="16"/>
  <c r="V147" i="1"/>
  <c r="V147" i="15"/>
  <c r="I133" i="15"/>
  <c r="U146" i="15"/>
  <c r="G134" i="15"/>
  <c r="K133" i="1"/>
  <c r="U146" i="1"/>
  <c r="F135" i="14"/>
  <c r="F135" i="11"/>
  <c r="F135" i="13"/>
  <c r="C79" i="19"/>
  <c r="B80" i="19"/>
  <c r="G79" i="19"/>
  <c r="E78" i="19"/>
  <c r="I78" i="19" s="1"/>
  <c r="G134" i="14"/>
  <c r="K134" i="14" s="1"/>
  <c r="G134" i="11"/>
  <c r="K134" i="11" s="1"/>
  <c r="G134" i="13"/>
  <c r="K133" i="13"/>
  <c r="F135" i="1"/>
  <c r="F135" i="15"/>
  <c r="AC146" i="18"/>
  <c r="AB146" i="18"/>
  <c r="Z147" i="18"/>
  <c r="AA146" i="18"/>
  <c r="AF146" i="18"/>
  <c r="AE146" i="18"/>
  <c r="AD146" i="18"/>
  <c r="AF147" i="17"/>
  <c r="AE147" i="17"/>
  <c r="AB147" i="17"/>
  <c r="K135" i="17" s="1"/>
  <c r="AC147" i="17"/>
  <c r="L135" i="17" s="1"/>
  <c r="AD147" i="17"/>
  <c r="AA147" i="17"/>
  <c r="J135" i="17" s="1"/>
  <c r="Z148" i="17"/>
  <c r="J134" i="15"/>
  <c r="I134" i="13"/>
  <c r="R147" i="16"/>
  <c r="N148" i="16"/>
  <c r="O147" i="16"/>
  <c r="J135" i="16" s="1"/>
  <c r="R147" i="15"/>
  <c r="O147" i="15"/>
  <c r="N148" i="15"/>
  <c r="R147" i="14"/>
  <c r="N148" i="14"/>
  <c r="O147" i="14"/>
  <c r="I135" i="14" s="1"/>
  <c r="R147" i="13"/>
  <c r="O147" i="13"/>
  <c r="N148" i="13"/>
  <c r="N148" i="11"/>
  <c r="O147" i="11"/>
  <c r="I135" i="11" s="1"/>
  <c r="E78" i="4"/>
  <c r="I78" i="4" s="1"/>
  <c r="G134" i="1"/>
  <c r="I77" i="4"/>
  <c r="C79" i="4"/>
  <c r="G79" i="4"/>
  <c r="B80" i="4"/>
  <c r="N148" i="1"/>
  <c r="O147" i="1"/>
  <c r="I135" i="1" s="1"/>
  <c r="R147" i="1"/>
  <c r="I132" i="17" l="1"/>
  <c r="N132" i="17" s="1"/>
  <c r="I132" i="18"/>
  <c r="K133" i="15"/>
  <c r="I132" i="16"/>
  <c r="K132" i="16" s="1"/>
  <c r="AA129" i="20"/>
  <c r="AN129" i="20"/>
  <c r="O130" i="20"/>
  <c r="Q81" i="21"/>
  <c r="AD81" i="21" s="1"/>
  <c r="B82" i="21"/>
  <c r="U133" i="17"/>
  <c r="U147" i="16"/>
  <c r="V147" i="16"/>
  <c r="V133" i="17"/>
  <c r="V148" i="1"/>
  <c r="V148" i="15"/>
  <c r="I134" i="15"/>
  <c r="K134" i="15" s="1"/>
  <c r="U147" i="15"/>
  <c r="G135" i="15"/>
  <c r="K134" i="1"/>
  <c r="U147" i="1"/>
  <c r="F136" i="14"/>
  <c r="F136" i="11"/>
  <c r="F136" i="13"/>
  <c r="G80" i="19"/>
  <c r="C80" i="19"/>
  <c r="B81" i="19"/>
  <c r="E79" i="19"/>
  <c r="I79" i="19" s="1"/>
  <c r="G135" i="13"/>
  <c r="G135" i="11"/>
  <c r="G135" i="14"/>
  <c r="K135" i="14" s="1"/>
  <c r="F136" i="15"/>
  <c r="F135" i="18"/>
  <c r="F135" i="16"/>
  <c r="F136" i="1"/>
  <c r="AB147" i="18"/>
  <c r="K135" i="18" s="1"/>
  <c r="AA147" i="18"/>
  <c r="J135" i="18" s="1"/>
  <c r="AC147" i="18"/>
  <c r="L135" i="18" s="1"/>
  <c r="AD147" i="18"/>
  <c r="Z148" i="18"/>
  <c r="AF147" i="18"/>
  <c r="AE147" i="18"/>
  <c r="AF148" i="17"/>
  <c r="AE148" i="17"/>
  <c r="AB148" i="17"/>
  <c r="AC148" i="17"/>
  <c r="Z149" i="17"/>
  <c r="AD148" i="17"/>
  <c r="AA148" i="17"/>
  <c r="K134" i="13"/>
  <c r="J135" i="15"/>
  <c r="I135" i="13"/>
  <c r="O148" i="16"/>
  <c r="N149" i="16"/>
  <c r="R148" i="16"/>
  <c r="R148" i="15"/>
  <c r="N149" i="15"/>
  <c r="O148" i="15"/>
  <c r="R148" i="14"/>
  <c r="O148" i="14"/>
  <c r="I136" i="14" s="1"/>
  <c r="N149" i="14"/>
  <c r="R148" i="13"/>
  <c r="N149" i="13"/>
  <c r="O148" i="13"/>
  <c r="O148" i="11"/>
  <c r="I136" i="11" s="1"/>
  <c r="N149" i="11"/>
  <c r="K135" i="11"/>
  <c r="E79" i="4"/>
  <c r="I79" i="4" s="1"/>
  <c r="G135" i="1"/>
  <c r="C80" i="4"/>
  <c r="B81" i="4"/>
  <c r="G80" i="4"/>
  <c r="O148" i="1"/>
  <c r="I136" i="1" s="1"/>
  <c r="R148" i="1"/>
  <c r="N149" i="1"/>
  <c r="O132" i="17" l="1"/>
  <c r="M132" i="17"/>
  <c r="O132" i="18"/>
  <c r="M132" i="18"/>
  <c r="N132" i="18"/>
  <c r="AA130" i="20"/>
  <c r="AN130" i="20"/>
  <c r="O131" i="20"/>
  <c r="B83" i="21"/>
  <c r="Q82" i="21"/>
  <c r="AD82" i="21" s="1"/>
  <c r="U134" i="17"/>
  <c r="U148" i="16"/>
  <c r="V148" i="16"/>
  <c r="V134" i="17"/>
  <c r="V149" i="1"/>
  <c r="V149" i="15"/>
  <c r="I135" i="15"/>
  <c r="K135" i="15" s="1"/>
  <c r="U148" i="15"/>
  <c r="K135" i="1"/>
  <c r="U148" i="1"/>
  <c r="F137" i="13"/>
  <c r="F137" i="14"/>
  <c r="F137" i="11"/>
  <c r="C81" i="19"/>
  <c r="G81" i="19"/>
  <c r="B82" i="19"/>
  <c r="E80" i="19"/>
  <c r="I80" i="19" s="1"/>
  <c r="G136" i="13"/>
  <c r="G136" i="14"/>
  <c r="K136" i="14" s="1"/>
  <c r="G136" i="11"/>
  <c r="K135" i="13"/>
  <c r="F137" i="15"/>
  <c r="F137" i="1"/>
  <c r="AC148" i="18"/>
  <c r="AB148" i="18"/>
  <c r="AA148" i="18"/>
  <c r="Z149" i="18"/>
  <c r="AD148" i="18"/>
  <c r="AF148" i="18"/>
  <c r="AE148" i="18"/>
  <c r="AF149" i="17"/>
  <c r="AE149" i="17"/>
  <c r="AB149" i="17"/>
  <c r="AC149" i="17"/>
  <c r="Z150" i="17"/>
  <c r="AD149" i="17"/>
  <c r="AA149" i="17"/>
  <c r="G136" i="15"/>
  <c r="G135" i="18" s="1"/>
  <c r="J136" i="15"/>
  <c r="I136" i="13"/>
  <c r="R149" i="16"/>
  <c r="N150" i="16"/>
  <c r="O149" i="16"/>
  <c r="N150" i="15"/>
  <c r="O149" i="15"/>
  <c r="R149" i="15"/>
  <c r="N150" i="14"/>
  <c r="R149" i="14"/>
  <c r="O149" i="14"/>
  <c r="I137" i="14" s="1"/>
  <c r="O149" i="13"/>
  <c r="R149" i="13"/>
  <c r="N150" i="13"/>
  <c r="K136" i="11"/>
  <c r="O149" i="11"/>
  <c r="I137" i="11" s="1"/>
  <c r="N150" i="11"/>
  <c r="E80" i="4"/>
  <c r="I80" i="4" s="1"/>
  <c r="G136" i="1"/>
  <c r="C81" i="4"/>
  <c r="G81" i="4"/>
  <c r="B82" i="4"/>
  <c r="O149" i="1"/>
  <c r="I137" i="1" s="1"/>
  <c r="R149" i="1"/>
  <c r="N150" i="1"/>
  <c r="G135" i="16" l="1"/>
  <c r="G135" i="17"/>
  <c r="AA131" i="20"/>
  <c r="AN131" i="20"/>
  <c r="O132" i="20"/>
  <c r="B84" i="21"/>
  <c r="Q83" i="21"/>
  <c r="AD83" i="21" s="1"/>
  <c r="U149" i="16"/>
  <c r="U135" i="17"/>
  <c r="V149" i="16"/>
  <c r="V135" i="17"/>
  <c r="V150" i="1"/>
  <c r="V150" i="15"/>
  <c r="I136" i="15"/>
  <c r="U149" i="15"/>
  <c r="G137" i="15"/>
  <c r="K136" i="1"/>
  <c r="U149" i="1"/>
  <c r="F138" i="13"/>
  <c r="F138" i="14"/>
  <c r="F138" i="11"/>
  <c r="C82" i="19"/>
  <c r="B83" i="19"/>
  <c r="G82" i="19"/>
  <c r="E81" i="19"/>
  <c r="I81" i="19" s="1"/>
  <c r="G137" i="13"/>
  <c r="G137" i="14"/>
  <c r="G137" i="11"/>
  <c r="K137" i="11" s="1"/>
  <c r="F138" i="15"/>
  <c r="F138" i="1"/>
  <c r="K136" i="13"/>
  <c r="AD149" i="18"/>
  <c r="AC149" i="18"/>
  <c r="AB149" i="18"/>
  <c r="Z150" i="18"/>
  <c r="AE149" i="18"/>
  <c r="AA149" i="18"/>
  <c r="AF149" i="18"/>
  <c r="AF150" i="17"/>
  <c r="AE150" i="17"/>
  <c r="AB150" i="17"/>
  <c r="K138" i="17" s="1"/>
  <c r="AC150" i="17"/>
  <c r="L138" i="17" s="1"/>
  <c r="AA150" i="17"/>
  <c r="J138" i="17" s="1"/>
  <c r="Z151" i="17"/>
  <c r="AD150" i="17"/>
  <c r="J137" i="15"/>
  <c r="I137" i="13"/>
  <c r="O150" i="16"/>
  <c r="J138" i="16" s="1"/>
  <c r="R150" i="16"/>
  <c r="N151" i="16"/>
  <c r="N151" i="15"/>
  <c r="O150" i="15"/>
  <c r="R150" i="15"/>
  <c r="N151" i="14"/>
  <c r="O150" i="14"/>
  <c r="I138" i="14" s="1"/>
  <c r="R150" i="14"/>
  <c r="K137" i="14"/>
  <c r="R150" i="13"/>
  <c r="O150" i="13"/>
  <c r="N151" i="13"/>
  <c r="N151" i="11"/>
  <c r="O150" i="11"/>
  <c r="I138" i="11" s="1"/>
  <c r="E81" i="4"/>
  <c r="I81" i="4" s="1"/>
  <c r="G137" i="1"/>
  <c r="C82" i="4"/>
  <c r="G82" i="4"/>
  <c r="B83" i="4"/>
  <c r="R150" i="1"/>
  <c r="N151" i="1"/>
  <c r="O150" i="1"/>
  <c r="I138" i="1" s="1"/>
  <c r="I135" i="17" l="1"/>
  <c r="M135" i="17" s="1"/>
  <c r="I135" i="18"/>
  <c r="K136" i="15"/>
  <c r="I135" i="16"/>
  <c r="K135" i="16" s="1"/>
  <c r="AA132" i="20"/>
  <c r="AN132" i="20"/>
  <c r="O133" i="20"/>
  <c r="B85" i="21"/>
  <c r="Q84" i="21"/>
  <c r="AD84" i="21" s="1"/>
  <c r="U150" i="16"/>
  <c r="U136" i="17"/>
  <c r="V150" i="16"/>
  <c r="V136" i="17"/>
  <c r="V151" i="1"/>
  <c r="V151" i="15"/>
  <c r="I137" i="15"/>
  <c r="K137" i="15" s="1"/>
  <c r="U150" i="15"/>
  <c r="G138" i="15"/>
  <c r="K137" i="1"/>
  <c r="U150" i="1"/>
  <c r="F139" i="13"/>
  <c r="F139" i="14"/>
  <c r="F139" i="11"/>
  <c r="B84" i="19"/>
  <c r="G83" i="19"/>
  <c r="C83" i="19"/>
  <c r="E82" i="19"/>
  <c r="I82" i="19" s="1"/>
  <c r="G138" i="14"/>
  <c r="K138" i="14" s="1"/>
  <c r="G138" i="13"/>
  <c r="G138" i="11"/>
  <c r="K138" i="11" s="1"/>
  <c r="F138" i="16"/>
  <c r="F139" i="15"/>
  <c r="F138" i="18"/>
  <c r="F139" i="1"/>
  <c r="AC150" i="18"/>
  <c r="L138" i="18" s="1"/>
  <c r="AB150" i="18"/>
  <c r="K138" i="18" s="1"/>
  <c r="AA150" i="18"/>
  <c r="J138" i="18" s="1"/>
  <c r="Z151" i="18"/>
  <c r="AD150" i="18"/>
  <c r="AF150" i="18"/>
  <c r="AE150" i="18"/>
  <c r="AF151" i="17"/>
  <c r="AE151" i="17"/>
  <c r="AB151" i="17"/>
  <c r="AC151" i="17"/>
  <c r="AD151" i="17"/>
  <c r="AA151" i="17"/>
  <c r="Z152" i="17"/>
  <c r="K137" i="13"/>
  <c r="J138" i="15"/>
  <c r="I138" i="13"/>
  <c r="R151" i="16"/>
  <c r="N152" i="16"/>
  <c r="O151" i="16"/>
  <c r="N152" i="15"/>
  <c r="O151" i="15"/>
  <c r="R151" i="15"/>
  <c r="N152" i="14"/>
  <c r="O151" i="14"/>
  <c r="I139" i="14" s="1"/>
  <c r="R151" i="14"/>
  <c r="N152" i="13"/>
  <c r="O151" i="13"/>
  <c r="R151" i="13"/>
  <c r="N152" i="11"/>
  <c r="O151" i="11"/>
  <c r="I139" i="11" s="1"/>
  <c r="G138" i="1"/>
  <c r="E82" i="4"/>
  <c r="K86" i="1"/>
  <c r="B84" i="4"/>
  <c r="G83" i="4"/>
  <c r="C83" i="4"/>
  <c r="O151" i="1"/>
  <c r="I139" i="1" s="1"/>
  <c r="R151" i="1"/>
  <c r="N152" i="1"/>
  <c r="N135" i="17" l="1"/>
  <c r="O135" i="17"/>
  <c r="M135" i="18"/>
  <c r="N135" i="18"/>
  <c r="O135" i="18"/>
  <c r="AA133" i="20"/>
  <c r="AN133" i="20"/>
  <c r="O134" i="20"/>
  <c r="Q85" i="21"/>
  <c r="AD85" i="21" s="1"/>
  <c r="B86" i="21"/>
  <c r="V151" i="16"/>
  <c r="V137" i="17"/>
  <c r="U151" i="16"/>
  <c r="U137" i="17"/>
  <c r="V152" i="1"/>
  <c r="V152" i="15"/>
  <c r="I138" i="15"/>
  <c r="K138" i="15" s="1"/>
  <c r="U151" i="15"/>
  <c r="K138" i="1"/>
  <c r="U151" i="1"/>
  <c r="E83" i="19"/>
  <c r="I83" i="19" s="1"/>
  <c r="G139" i="13"/>
  <c r="G139" i="14"/>
  <c r="G139" i="11"/>
  <c r="K139" i="11" s="1"/>
  <c r="F140" i="14"/>
  <c r="F140" i="11"/>
  <c r="F140" i="13"/>
  <c r="G84" i="19"/>
  <c r="B85" i="19"/>
  <c r="C84" i="19"/>
  <c r="K138" i="13"/>
  <c r="F140" i="15"/>
  <c r="F140" i="1"/>
  <c r="AD151" i="18"/>
  <c r="AC151" i="18"/>
  <c r="AB151" i="18"/>
  <c r="AA151" i="18"/>
  <c r="Z152" i="18"/>
  <c r="AF151" i="18"/>
  <c r="AE151" i="18"/>
  <c r="AF152" i="17"/>
  <c r="AE152" i="17"/>
  <c r="AC152" i="17"/>
  <c r="AB152" i="17"/>
  <c r="Z153" i="17"/>
  <c r="AD152" i="17"/>
  <c r="AA152" i="17"/>
  <c r="G139" i="15"/>
  <c r="G138" i="18" s="1"/>
  <c r="J139" i="15"/>
  <c r="I139" i="13"/>
  <c r="N153" i="16"/>
  <c r="O152" i="16"/>
  <c r="R152" i="16"/>
  <c r="N153" i="15"/>
  <c r="R152" i="15"/>
  <c r="O152" i="15"/>
  <c r="K139" i="14"/>
  <c r="K139" i="13"/>
  <c r="R152" i="14"/>
  <c r="N153" i="14"/>
  <c r="O152" i="14"/>
  <c r="I140" i="14" s="1"/>
  <c r="R152" i="13"/>
  <c r="O152" i="13"/>
  <c r="N153" i="13"/>
  <c r="N153" i="11"/>
  <c r="O152" i="11"/>
  <c r="I140" i="11" s="1"/>
  <c r="E83" i="4"/>
  <c r="I83" i="4" s="1"/>
  <c r="G139" i="1"/>
  <c r="I82" i="4"/>
  <c r="C84" i="4"/>
  <c r="G84" i="4"/>
  <c r="B85" i="4"/>
  <c r="O152" i="1"/>
  <c r="I140" i="1" s="1"/>
  <c r="R152" i="1"/>
  <c r="N153" i="1"/>
  <c r="G138" i="16" l="1"/>
  <c r="G138" i="17"/>
  <c r="AA134" i="20"/>
  <c r="AN134" i="20"/>
  <c r="O135" i="20"/>
  <c r="B87" i="21"/>
  <c r="Q86" i="21"/>
  <c r="AD86" i="21" s="1"/>
  <c r="U138" i="17"/>
  <c r="U152" i="16"/>
  <c r="V152" i="16"/>
  <c r="V138" i="17"/>
  <c r="V153" i="1"/>
  <c r="V153" i="15"/>
  <c r="I139" i="15"/>
  <c r="U152" i="15"/>
  <c r="G140" i="15"/>
  <c r="K139" i="1"/>
  <c r="U152" i="1"/>
  <c r="E84" i="19"/>
  <c r="I84" i="19" s="1"/>
  <c r="G140" i="14"/>
  <c r="K140" i="14" s="1"/>
  <c r="G140" i="11"/>
  <c r="K140" i="11" s="1"/>
  <c r="G140" i="13"/>
  <c r="F141" i="13"/>
  <c r="F141" i="11"/>
  <c r="F141" i="14"/>
  <c r="C85" i="19"/>
  <c r="B86" i="19"/>
  <c r="G85" i="19"/>
  <c r="F141" i="15"/>
  <c r="F141" i="1"/>
  <c r="AE152" i="18"/>
  <c r="AD152" i="18"/>
  <c r="AC152" i="18"/>
  <c r="AA152" i="18"/>
  <c r="AF152" i="18"/>
  <c r="Z153" i="18"/>
  <c r="AB152" i="18"/>
  <c r="AF153" i="17"/>
  <c r="AE153" i="17"/>
  <c r="AB153" i="17"/>
  <c r="K141" i="17" s="1"/>
  <c r="AC153" i="17"/>
  <c r="L141" i="17" s="1"/>
  <c r="Z154" i="17"/>
  <c r="AD153" i="17"/>
  <c r="AA153" i="17"/>
  <c r="J141" i="17" s="1"/>
  <c r="J140" i="15"/>
  <c r="I140" i="13"/>
  <c r="R153" i="16"/>
  <c r="O153" i="16"/>
  <c r="J141" i="16" s="1"/>
  <c r="N154" i="16"/>
  <c r="R153" i="15"/>
  <c r="N154" i="15"/>
  <c r="O153" i="15"/>
  <c r="N154" i="14"/>
  <c r="O153" i="14"/>
  <c r="I141" i="14" s="1"/>
  <c r="R153" i="14"/>
  <c r="R153" i="13"/>
  <c r="N154" i="13"/>
  <c r="O153" i="13"/>
  <c r="N154" i="11"/>
  <c r="O153" i="11"/>
  <c r="I141" i="11" s="1"/>
  <c r="E84" i="4"/>
  <c r="I84" i="4" s="1"/>
  <c r="G140" i="1"/>
  <c r="C85" i="4"/>
  <c r="G85" i="4"/>
  <c r="B86" i="4"/>
  <c r="O153" i="1"/>
  <c r="I141" i="1" s="1"/>
  <c r="R153" i="1"/>
  <c r="N154" i="1"/>
  <c r="I138" i="17" l="1"/>
  <c r="N138" i="17" s="1"/>
  <c r="I138" i="18"/>
  <c r="K139" i="15"/>
  <c r="I138" i="16"/>
  <c r="K138" i="16" s="1"/>
  <c r="AA135" i="20"/>
  <c r="AN135" i="20"/>
  <c r="O136" i="20"/>
  <c r="B88" i="21"/>
  <c r="Q87" i="21"/>
  <c r="AD87" i="21" s="1"/>
  <c r="V153" i="16"/>
  <c r="V139" i="17"/>
  <c r="U139" i="17"/>
  <c r="U153" i="16"/>
  <c r="V154" i="1"/>
  <c r="V154" i="15"/>
  <c r="I140" i="15"/>
  <c r="K140" i="15" s="1"/>
  <c r="U153" i="15"/>
  <c r="G141" i="15"/>
  <c r="K140" i="1"/>
  <c r="U153" i="1"/>
  <c r="F142" i="13"/>
  <c r="F142" i="14"/>
  <c r="F142" i="11"/>
  <c r="B87" i="19"/>
  <c r="C86" i="19"/>
  <c r="G86" i="19"/>
  <c r="E85" i="19"/>
  <c r="I85" i="19" s="1"/>
  <c r="G141" i="13"/>
  <c r="G141" i="11"/>
  <c r="K141" i="11" s="1"/>
  <c r="G141" i="14"/>
  <c r="F142" i="15"/>
  <c r="F141" i="18"/>
  <c r="F142" i="1"/>
  <c r="F141" i="16"/>
  <c r="AD153" i="18"/>
  <c r="AC153" i="18"/>
  <c r="L141" i="18" s="1"/>
  <c r="AB153" i="18"/>
  <c r="K141" i="18" s="1"/>
  <c r="AE153" i="18"/>
  <c r="AF153" i="18"/>
  <c r="Z154" i="18"/>
  <c r="AA153" i="18"/>
  <c r="J141" i="18" s="1"/>
  <c r="AF154" i="17"/>
  <c r="AE154" i="17"/>
  <c r="AB154" i="17"/>
  <c r="AC154" i="17"/>
  <c r="AA154" i="17"/>
  <c r="AD154" i="17"/>
  <c r="Z155" i="17"/>
  <c r="J141" i="15"/>
  <c r="K140" i="13"/>
  <c r="I141" i="13"/>
  <c r="R154" i="16"/>
  <c r="N155" i="16"/>
  <c r="O154" i="16"/>
  <c r="R154" i="15"/>
  <c r="N155" i="15"/>
  <c r="O154" i="15"/>
  <c r="N155" i="14"/>
  <c r="O154" i="14"/>
  <c r="I142" i="14" s="1"/>
  <c r="R154" i="14"/>
  <c r="K141" i="14"/>
  <c r="N155" i="13"/>
  <c r="R154" i="13"/>
  <c r="O154" i="13"/>
  <c r="N155" i="11"/>
  <c r="O154" i="11"/>
  <c r="I142" i="11" s="1"/>
  <c r="E85" i="4"/>
  <c r="I85" i="4" s="1"/>
  <c r="G141" i="1"/>
  <c r="G86" i="4"/>
  <c r="B87" i="4"/>
  <c r="C86" i="4"/>
  <c r="O154" i="1"/>
  <c r="I142" i="1" s="1"/>
  <c r="R154" i="1"/>
  <c r="N155" i="1"/>
  <c r="N138" i="18" l="1"/>
  <c r="O138" i="18"/>
  <c r="M138" i="18"/>
  <c r="M138" i="17"/>
  <c r="O138" i="17"/>
  <c r="AA136" i="20"/>
  <c r="AN136" i="20"/>
  <c r="O137" i="20"/>
  <c r="B89" i="21"/>
  <c r="Q88" i="21"/>
  <c r="AD88" i="21" s="1"/>
  <c r="U140" i="17"/>
  <c r="U154" i="16"/>
  <c r="V154" i="16"/>
  <c r="V140" i="17"/>
  <c r="V155" i="1"/>
  <c r="V155" i="15"/>
  <c r="I141" i="15"/>
  <c r="K141" i="15" s="1"/>
  <c r="U154" i="15"/>
  <c r="K141" i="1"/>
  <c r="U154" i="1"/>
  <c r="E86" i="19"/>
  <c r="I86" i="19" s="1"/>
  <c r="G142" i="14"/>
  <c r="K142" i="14" s="1"/>
  <c r="G142" i="13"/>
  <c r="G142" i="11"/>
  <c r="K142" i="11" s="1"/>
  <c r="F143" i="13"/>
  <c r="F143" i="11"/>
  <c r="F143" i="14"/>
  <c r="G87" i="19"/>
  <c r="B88" i="19"/>
  <c r="C87" i="19"/>
  <c r="K141" i="13"/>
  <c r="F143" i="1"/>
  <c r="F143" i="15"/>
  <c r="AE154" i="18"/>
  <c r="AD154" i="18"/>
  <c r="AC154" i="18"/>
  <c r="AF154" i="18"/>
  <c r="Z155" i="18"/>
  <c r="AB154" i="18"/>
  <c r="AA154" i="18"/>
  <c r="AF155" i="17"/>
  <c r="AE155" i="17"/>
  <c r="AB155" i="17"/>
  <c r="AC155" i="17"/>
  <c r="AD155" i="17"/>
  <c r="AA155" i="17"/>
  <c r="Z156" i="17"/>
  <c r="G142" i="15"/>
  <c r="G141" i="18" s="1"/>
  <c r="J142" i="15"/>
  <c r="I142" i="13"/>
  <c r="N156" i="16"/>
  <c r="O155" i="16"/>
  <c r="R155" i="16"/>
  <c r="R155" i="15"/>
  <c r="N156" i="15"/>
  <c r="O155" i="15"/>
  <c r="K142" i="13"/>
  <c r="R155" i="14"/>
  <c r="N156" i="14"/>
  <c r="O155" i="14"/>
  <c r="I143" i="14" s="1"/>
  <c r="O155" i="13"/>
  <c r="N156" i="13"/>
  <c r="R155" i="13"/>
  <c r="O155" i="11"/>
  <c r="I143" i="11" s="1"/>
  <c r="N156" i="11"/>
  <c r="E86" i="4"/>
  <c r="I86" i="4" s="1"/>
  <c r="G142" i="1"/>
  <c r="C87" i="4"/>
  <c r="G87" i="4"/>
  <c r="B88" i="4"/>
  <c r="N156" i="1"/>
  <c r="O155" i="1"/>
  <c r="I143" i="1" s="1"/>
  <c r="R155" i="1"/>
  <c r="G141" i="16" l="1"/>
  <c r="G141" i="17"/>
  <c r="AA137" i="20"/>
  <c r="AN137" i="20"/>
  <c r="O138" i="20"/>
  <c r="Q89" i="21"/>
  <c r="AD89" i="21" s="1"/>
  <c r="B90" i="21"/>
  <c r="V155" i="16"/>
  <c r="V141" i="17"/>
  <c r="U141" i="17"/>
  <c r="U155" i="16"/>
  <c r="V156" i="1"/>
  <c r="V156" i="15"/>
  <c r="I142" i="15"/>
  <c r="U155" i="15"/>
  <c r="G143" i="15"/>
  <c r="K142" i="1"/>
  <c r="U155" i="1"/>
  <c r="E87" i="19"/>
  <c r="I87" i="19" s="1"/>
  <c r="G143" i="13"/>
  <c r="G143" i="11"/>
  <c r="K143" i="11" s="1"/>
  <c r="G143" i="14"/>
  <c r="K143" i="14" s="1"/>
  <c r="F144" i="14"/>
  <c r="F144" i="11"/>
  <c r="F144" i="13"/>
  <c r="B89" i="19"/>
  <c r="C88" i="19"/>
  <c r="G88" i="19"/>
  <c r="F144" i="15"/>
  <c r="F144" i="1"/>
  <c r="AF155" i="18"/>
  <c r="AE155" i="18"/>
  <c r="AD155" i="18"/>
  <c r="AB155" i="18"/>
  <c r="AC155" i="18"/>
  <c r="AA155" i="18"/>
  <c r="Z156" i="18"/>
  <c r="AF156" i="17"/>
  <c r="AE156" i="17"/>
  <c r="AB156" i="17"/>
  <c r="K144" i="17" s="1"/>
  <c r="AC156" i="17"/>
  <c r="L144" i="17" s="1"/>
  <c r="Z157" i="17"/>
  <c r="AD156" i="17"/>
  <c r="AA156" i="17"/>
  <c r="J144" i="17" s="1"/>
  <c r="J143" i="15"/>
  <c r="I143" i="13"/>
  <c r="O156" i="16"/>
  <c r="J144" i="16" s="1"/>
  <c r="R156" i="16"/>
  <c r="N157" i="16"/>
  <c r="R156" i="15"/>
  <c r="N157" i="15"/>
  <c r="O156" i="15"/>
  <c r="R156" i="14"/>
  <c r="N157" i="14"/>
  <c r="O156" i="14"/>
  <c r="I144" i="14" s="1"/>
  <c r="K143" i="13"/>
  <c r="R156" i="13"/>
  <c r="N157" i="13"/>
  <c r="O156" i="13"/>
  <c r="O156" i="11"/>
  <c r="I144" i="11" s="1"/>
  <c r="N157" i="11"/>
  <c r="G143" i="1"/>
  <c r="E87" i="4"/>
  <c r="K87" i="1"/>
  <c r="C88" i="4"/>
  <c r="B89" i="4"/>
  <c r="G88" i="4"/>
  <c r="O156" i="1"/>
  <c r="I144" i="1" s="1"/>
  <c r="R156" i="1"/>
  <c r="N157" i="1"/>
  <c r="I141" i="17" l="1"/>
  <c r="O141" i="17" s="1"/>
  <c r="I141" i="18"/>
  <c r="K142" i="15"/>
  <c r="I141" i="16"/>
  <c r="K141" i="16" s="1"/>
  <c r="AA138" i="20"/>
  <c r="AN138" i="20"/>
  <c r="O139" i="20"/>
  <c r="B91" i="21"/>
  <c r="Q90" i="21"/>
  <c r="AD90" i="21" s="1"/>
  <c r="U142" i="17"/>
  <c r="U156" i="16"/>
  <c r="V156" i="16"/>
  <c r="V142" i="17"/>
  <c r="V157" i="1"/>
  <c r="V157" i="15"/>
  <c r="I143" i="15"/>
  <c r="K143" i="15" s="1"/>
  <c r="U156" i="15"/>
  <c r="G144" i="15"/>
  <c r="K143" i="1"/>
  <c r="U156" i="1"/>
  <c r="F145" i="13"/>
  <c r="F145" i="11"/>
  <c r="F145" i="14"/>
  <c r="C89" i="19"/>
  <c r="B90" i="19"/>
  <c r="G89" i="19"/>
  <c r="E88" i="19"/>
  <c r="I88" i="19" s="1"/>
  <c r="G144" i="13"/>
  <c r="G144" i="11"/>
  <c r="K144" i="11" s="1"/>
  <c r="G144" i="14"/>
  <c r="F144" i="18"/>
  <c r="F145" i="15"/>
  <c r="F144" i="16"/>
  <c r="F145" i="1"/>
  <c r="AE156" i="18"/>
  <c r="AD156" i="18"/>
  <c r="AC156" i="18"/>
  <c r="L144" i="18" s="1"/>
  <c r="AB156" i="18"/>
  <c r="K144" i="18" s="1"/>
  <c r="Z157" i="18"/>
  <c r="AF156" i="18"/>
  <c r="AA156" i="18"/>
  <c r="J144" i="18" s="1"/>
  <c r="AF157" i="17"/>
  <c r="AE157" i="17"/>
  <c r="AB157" i="17"/>
  <c r="AC157" i="17"/>
  <c r="Z158" i="17"/>
  <c r="AD157" i="17"/>
  <c r="AA157" i="17"/>
  <c r="J144" i="15"/>
  <c r="I144" i="13"/>
  <c r="R157" i="16"/>
  <c r="N158" i="16"/>
  <c r="O157" i="16"/>
  <c r="N158" i="15"/>
  <c r="O157" i="15"/>
  <c r="R157" i="15"/>
  <c r="O157" i="14"/>
  <c r="I145" i="14" s="1"/>
  <c r="N158" i="14"/>
  <c r="R157" i="14"/>
  <c r="K144" i="14"/>
  <c r="R157" i="13"/>
  <c r="O157" i="13"/>
  <c r="N158" i="13"/>
  <c r="N158" i="11"/>
  <c r="O157" i="11"/>
  <c r="I145" i="11" s="1"/>
  <c r="E88" i="4"/>
  <c r="I88" i="4" s="1"/>
  <c r="G144" i="1"/>
  <c r="I87" i="4"/>
  <c r="C89" i="4"/>
  <c r="G89" i="4"/>
  <c r="B90" i="4"/>
  <c r="O157" i="1"/>
  <c r="I145" i="1" s="1"/>
  <c r="R157" i="1"/>
  <c r="N158" i="1"/>
  <c r="M141" i="17" l="1"/>
  <c r="N141" i="17"/>
  <c r="M141" i="18"/>
  <c r="O141" i="18"/>
  <c r="N141" i="18"/>
  <c r="AA139" i="20"/>
  <c r="AN139" i="20"/>
  <c r="O140" i="20"/>
  <c r="B92" i="21"/>
  <c r="Q91" i="21"/>
  <c r="AD91" i="21" s="1"/>
  <c r="U157" i="16"/>
  <c r="U143" i="17"/>
  <c r="V157" i="16"/>
  <c r="V143" i="17"/>
  <c r="V158" i="1"/>
  <c r="V158" i="15"/>
  <c r="I144" i="15"/>
  <c r="K144" i="15" s="1"/>
  <c r="U157" i="15"/>
  <c r="K144" i="1"/>
  <c r="U157" i="1"/>
  <c r="F146" i="13"/>
  <c r="F146" i="14"/>
  <c r="F146" i="11"/>
  <c r="G90" i="19"/>
  <c r="B91" i="19"/>
  <c r="C90" i="19"/>
  <c r="E89" i="19"/>
  <c r="I89" i="19" s="1"/>
  <c r="G145" i="14"/>
  <c r="K145" i="14" s="1"/>
  <c r="G145" i="13"/>
  <c r="G145" i="11"/>
  <c r="K144" i="13"/>
  <c r="F146" i="15"/>
  <c r="F146" i="1"/>
  <c r="AF157" i="18"/>
  <c r="AE157" i="18"/>
  <c r="AD157" i="18"/>
  <c r="AC157" i="18"/>
  <c r="AB157" i="18"/>
  <c r="Z158" i="18"/>
  <c r="AA157" i="18"/>
  <c r="AF158" i="17"/>
  <c r="AE158" i="17"/>
  <c r="AB158" i="17"/>
  <c r="AC158" i="17"/>
  <c r="AA158" i="17"/>
  <c r="Z159" i="17"/>
  <c r="AD158" i="17"/>
  <c r="G145" i="15"/>
  <c r="G144" i="18" s="1"/>
  <c r="J145" i="15"/>
  <c r="I145" i="13"/>
  <c r="O158" i="16"/>
  <c r="R158" i="16"/>
  <c r="N159" i="16"/>
  <c r="N159" i="15"/>
  <c r="O158" i="15"/>
  <c r="R158" i="15"/>
  <c r="N159" i="14"/>
  <c r="O158" i="14"/>
  <c r="I146" i="14" s="1"/>
  <c r="R158" i="14"/>
  <c r="R158" i="13"/>
  <c r="O158" i="13"/>
  <c r="N159" i="13"/>
  <c r="K145" i="11"/>
  <c r="N159" i="11"/>
  <c r="O158" i="11"/>
  <c r="I146" i="11" s="1"/>
  <c r="E89" i="4"/>
  <c r="I89" i="4" s="1"/>
  <c r="G145" i="1"/>
  <c r="C90" i="4"/>
  <c r="G90" i="4"/>
  <c r="B91" i="4"/>
  <c r="R158" i="1"/>
  <c r="N159" i="1"/>
  <c r="O158" i="1"/>
  <c r="I146" i="1" s="1"/>
  <c r="G144" i="16" l="1"/>
  <c r="G144" i="17"/>
  <c r="AA140" i="20"/>
  <c r="AN140" i="20"/>
  <c r="O141" i="20"/>
  <c r="B93" i="21"/>
  <c r="Q92" i="21"/>
  <c r="AD92" i="21" s="1"/>
  <c r="V158" i="16"/>
  <c r="V144" i="17"/>
  <c r="U158" i="16"/>
  <c r="U144" i="17"/>
  <c r="V159" i="1"/>
  <c r="V159" i="15"/>
  <c r="I145" i="15"/>
  <c r="U158" i="15"/>
  <c r="G146" i="15"/>
  <c r="K145" i="1"/>
  <c r="U158" i="1"/>
  <c r="E90" i="19"/>
  <c r="I90" i="19" s="1"/>
  <c r="G146" i="14"/>
  <c r="K146" i="14" s="1"/>
  <c r="G146" i="13"/>
  <c r="K146" i="13" s="1"/>
  <c r="G146" i="11"/>
  <c r="F147" i="13"/>
  <c r="F147" i="11"/>
  <c r="F147" i="14"/>
  <c r="B92" i="19"/>
  <c r="G91" i="19"/>
  <c r="C91" i="19"/>
  <c r="F147" i="15"/>
  <c r="F147" i="1"/>
  <c r="K145" i="13"/>
  <c r="AF158" i="18"/>
  <c r="AE158" i="18"/>
  <c r="AC158" i="18"/>
  <c r="AD158" i="18"/>
  <c r="Z159" i="18"/>
  <c r="AB158" i="18"/>
  <c r="AA158" i="18"/>
  <c r="AF159" i="17"/>
  <c r="AE159" i="17"/>
  <c r="AB159" i="17"/>
  <c r="K147" i="17" s="1"/>
  <c r="AC159" i="17"/>
  <c r="L147" i="17" s="1"/>
  <c r="AD159" i="17"/>
  <c r="AA159" i="17"/>
  <c r="J147" i="17" s="1"/>
  <c r="Z160" i="17"/>
  <c r="J146" i="15"/>
  <c r="I146" i="13"/>
  <c r="N160" i="16"/>
  <c r="R159" i="16"/>
  <c r="O159" i="16"/>
  <c r="J147" i="16" s="1"/>
  <c r="N160" i="15"/>
  <c r="O159" i="15"/>
  <c r="R159" i="15"/>
  <c r="N160" i="14"/>
  <c r="O159" i="14"/>
  <c r="I147" i="14" s="1"/>
  <c r="R159" i="14"/>
  <c r="N160" i="13"/>
  <c r="O159" i="13"/>
  <c r="R159" i="13"/>
  <c r="N160" i="11"/>
  <c r="O159" i="11"/>
  <c r="I147" i="11" s="1"/>
  <c r="K146" i="11"/>
  <c r="E90" i="4"/>
  <c r="I90" i="4" s="1"/>
  <c r="G146" i="1"/>
  <c r="B92" i="4"/>
  <c r="G91" i="4"/>
  <c r="C91" i="4"/>
  <c r="O159" i="1"/>
  <c r="I147" i="1" s="1"/>
  <c r="R159" i="1"/>
  <c r="N160" i="1"/>
  <c r="I144" i="17" l="1"/>
  <c r="N144" i="17" s="1"/>
  <c r="I144" i="18"/>
  <c r="K145" i="15"/>
  <c r="I144" i="16"/>
  <c r="K144" i="16" s="1"/>
  <c r="AA141" i="20"/>
  <c r="AN141" i="20"/>
  <c r="O142" i="20"/>
  <c r="Q93" i="21"/>
  <c r="AD93" i="21" s="1"/>
  <c r="B94" i="21"/>
  <c r="U159" i="16"/>
  <c r="U145" i="17"/>
  <c r="V159" i="16"/>
  <c r="V145" i="17"/>
  <c r="V160" i="1"/>
  <c r="V160" i="15"/>
  <c r="I146" i="15"/>
  <c r="K146" i="15" s="1"/>
  <c r="U159" i="15"/>
  <c r="G147" i="15"/>
  <c r="K146" i="1"/>
  <c r="U159" i="1"/>
  <c r="F148" i="14"/>
  <c r="F148" i="11"/>
  <c r="F148" i="13"/>
  <c r="B93" i="19"/>
  <c r="C92" i="19"/>
  <c r="G92" i="19"/>
  <c r="E91" i="19"/>
  <c r="I91" i="19" s="1"/>
  <c r="G147" i="13"/>
  <c r="G147" i="11"/>
  <c r="K147" i="11" s="1"/>
  <c r="G147" i="14"/>
  <c r="K147" i="14" s="1"/>
  <c r="F148" i="15"/>
  <c r="F147" i="18"/>
  <c r="F147" i="16"/>
  <c r="F148" i="1"/>
  <c r="AF159" i="18"/>
  <c r="AE159" i="18"/>
  <c r="AD159" i="18"/>
  <c r="AC159" i="18"/>
  <c r="L147" i="18" s="1"/>
  <c r="Z160" i="18"/>
  <c r="AB159" i="18"/>
  <c r="K147" i="18" s="1"/>
  <c r="AA159" i="18"/>
  <c r="J147" i="18" s="1"/>
  <c r="AF160" i="17"/>
  <c r="AE160" i="17"/>
  <c r="AC160" i="17"/>
  <c r="AB160" i="17"/>
  <c r="Z161" i="17"/>
  <c r="AD160" i="17"/>
  <c r="AA160" i="17"/>
  <c r="J147" i="15"/>
  <c r="I147" i="13"/>
  <c r="N161" i="16"/>
  <c r="R160" i="16"/>
  <c r="O160" i="16"/>
  <c r="R160" i="15"/>
  <c r="O160" i="15"/>
  <c r="N161" i="15"/>
  <c r="R160" i="14"/>
  <c r="O160" i="14"/>
  <c r="I148" i="14" s="1"/>
  <c r="N161" i="14"/>
  <c r="R160" i="13"/>
  <c r="O160" i="13"/>
  <c r="N161" i="13"/>
  <c r="N161" i="11"/>
  <c r="O160" i="11"/>
  <c r="I148" i="11" s="1"/>
  <c r="E91" i="4"/>
  <c r="I91" i="4" s="1"/>
  <c r="G147" i="1"/>
  <c r="C92" i="4"/>
  <c r="G92" i="4"/>
  <c r="B93" i="4"/>
  <c r="O160" i="1"/>
  <c r="I148" i="1" s="1"/>
  <c r="N161" i="1"/>
  <c r="R160" i="1"/>
  <c r="M144" i="18" l="1"/>
  <c r="N144" i="18"/>
  <c r="O144" i="18"/>
  <c r="M144" i="17"/>
  <c r="O144" i="17"/>
  <c r="AA142" i="20"/>
  <c r="AN142" i="20"/>
  <c r="O143" i="20"/>
  <c r="B95" i="21"/>
  <c r="Q94" i="21"/>
  <c r="AD94" i="21" s="1"/>
  <c r="V160" i="16"/>
  <c r="V146" i="17"/>
  <c r="U146" i="17"/>
  <c r="U160" i="16"/>
  <c r="V161" i="1"/>
  <c r="V161" i="15"/>
  <c r="I147" i="15"/>
  <c r="K147" i="15" s="1"/>
  <c r="U160" i="15"/>
  <c r="K147" i="1"/>
  <c r="U160" i="1"/>
  <c r="E92" i="19"/>
  <c r="I92" i="19" s="1"/>
  <c r="G148" i="13"/>
  <c r="G148" i="11"/>
  <c r="G148" i="14"/>
  <c r="F149" i="13"/>
  <c r="F149" i="11"/>
  <c r="F149" i="14"/>
  <c r="C93" i="19"/>
  <c r="G93" i="19"/>
  <c r="B94" i="19"/>
  <c r="F149" i="15"/>
  <c r="F149" i="1"/>
  <c r="Z161" i="18"/>
  <c r="AF160" i="18"/>
  <c r="AE160" i="18"/>
  <c r="AD160" i="18"/>
  <c r="AC160" i="18"/>
  <c r="AB160" i="18"/>
  <c r="AA160" i="18"/>
  <c r="AF161" i="17"/>
  <c r="AE161" i="17"/>
  <c r="AB161" i="17"/>
  <c r="AC161" i="17"/>
  <c r="Z162" i="17"/>
  <c r="AD161" i="17"/>
  <c r="AA161" i="17"/>
  <c r="G148" i="15"/>
  <c r="G147" i="18" s="1"/>
  <c r="J148" i="15"/>
  <c r="K147" i="13"/>
  <c r="I148" i="13"/>
  <c r="R161" i="16"/>
  <c r="N162" i="16"/>
  <c r="O161" i="16"/>
  <c r="R161" i="15"/>
  <c r="N162" i="15"/>
  <c r="O161" i="15"/>
  <c r="N162" i="14"/>
  <c r="O161" i="14"/>
  <c r="I149" i="14" s="1"/>
  <c r="R161" i="14"/>
  <c r="K148" i="14"/>
  <c r="R161" i="13"/>
  <c r="N162" i="13"/>
  <c r="O161" i="13"/>
  <c r="N162" i="11"/>
  <c r="O161" i="11"/>
  <c r="I149" i="11" s="1"/>
  <c r="K148" i="11"/>
  <c r="G148" i="1"/>
  <c r="E92" i="4"/>
  <c r="K88" i="1"/>
  <c r="C93" i="4"/>
  <c r="G93" i="4"/>
  <c r="B94" i="4"/>
  <c r="O161" i="1"/>
  <c r="I149" i="1" s="1"/>
  <c r="R161" i="1"/>
  <c r="N162" i="1"/>
  <c r="G147" i="16" l="1"/>
  <c r="G147" i="17"/>
  <c r="AA143" i="20"/>
  <c r="AN143" i="20"/>
  <c r="O144" i="20"/>
  <c r="B96" i="21"/>
  <c r="Q95" i="21"/>
  <c r="AD95" i="21" s="1"/>
  <c r="U147" i="17"/>
  <c r="U161" i="16"/>
  <c r="V161" i="16"/>
  <c r="V147" i="17"/>
  <c r="V162" i="1"/>
  <c r="V162" i="15"/>
  <c r="I148" i="15"/>
  <c r="U161" i="15"/>
  <c r="G149" i="15"/>
  <c r="K148" i="1"/>
  <c r="U161" i="1"/>
  <c r="E93" i="19"/>
  <c r="I93" i="19" s="1"/>
  <c r="G149" i="11"/>
  <c r="K149" i="11" s="1"/>
  <c r="G149" i="13"/>
  <c r="K149" i="13" s="1"/>
  <c r="G149" i="14"/>
  <c r="K149" i="14" s="1"/>
  <c r="F150" i="13"/>
  <c r="F150" i="14"/>
  <c r="F150" i="11"/>
  <c r="G94" i="19"/>
  <c r="C94" i="19"/>
  <c r="B95" i="19"/>
  <c r="F150" i="15"/>
  <c r="F150" i="1"/>
  <c r="AF161" i="18"/>
  <c r="AC161" i="18"/>
  <c r="AE161" i="18"/>
  <c r="Z162" i="18"/>
  <c r="AA161" i="18"/>
  <c r="AD161" i="18"/>
  <c r="AB161" i="18"/>
  <c r="AF162" i="17"/>
  <c r="AE162" i="17"/>
  <c r="AB162" i="17"/>
  <c r="K150" i="17" s="1"/>
  <c r="AC162" i="17"/>
  <c r="L150" i="17" s="1"/>
  <c r="AA162" i="17"/>
  <c r="J150" i="17" s="1"/>
  <c r="Z163" i="17"/>
  <c r="AD162" i="17"/>
  <c r="J149" i="15"/>
  <c r="K148" i="13"/>
  <c r="I149" i="13"/>
  <c r="O162" i="16"/>
  <c r="J150" i="16" s="1"/>
  <c r="N163" i="16"/>
  <c r="R162" i="16"/>
  <c r="R162" i="15"/>
  <c r="N163" i="15"/>
  <c r="O162" i="15"/>
  <c r="N163" i="14"/>
  <c r="O162" i="14"/>
  <c r="I150" i="14" s="1"/>
  <c r="R162" i="14"/>
  <c r="O162" i="13"/>
  <c r="N163" i="13"/>
  <c r="R162" i="13"/>
  <c r="O162" i="11"/>
  <c r="I150" i="11" s="1"/>
  <c r="N163" i="11"/>
  <c r="E93" i="4"/>
  <c r="I93" i="4" s="1"/>
  <c r="G149" i="1"/>
  <c r="I92" i="4"/>
  <c r="G94" i="4"/>
  <c r="B95" i="4"/>
  <c r="C94" i="4"/>
  <c r="O162" i="1"/>
  <c r="I150" i="1" s="1"/>
  <c r="R162" i="1"/>
  <c r="N163" i="1"/>
  <c r="I147" i="17" l="1"/>
  <c r="N147" i="17" s="1"/>
  <c r="I147" i="18"/>
  <c r="K148" i="15"/>
  <c r="I147" i="16"/>
  <c r="K147" i="16" s="1"/>
  <c r="AA144" i="20"/>
  <c r="AN144" i="20"/>
  <c r="O145" i="20"/>
  <c r="B97" i="21"/>
  <c r="Q96" i="21"/>
  <c r="AD96" i="21" s="1"/>
  <c r="V162" i="16"/>
  <c r="V148" i="17"/>
  <c r="U148" i="17"/>
  <c r="U162" i="16"/>
  <c r="V163" i="1"/>
  <c r="V163" i="15"/>
  <c r="I149" i="15"/>
  <c r="K149" i="15" s="1"/>
  <c r="U162" i="15"/>
  <c r="G150" i="15"/>
  <c r="K149" i="1"/>
  <c r="U162" i="1"/>
  <c r="F151" i="14"/>
  <c r="F151" i="11"/>
  <c r="F151" i="13"/>
  <c r="C95" i="19"/>
  <c r="B96" i="19"/>
  <c r="G95" i="19"/>
  <c r="E94" i="19"/>
  <c r="I94" i="19" s="1"/>
  <c r="G150" i="14"/>
  <c r="K150" i="14" s="1"/>
  <c r="G150" i="11"/>
  <c r="K150" i="11" s="1"/>
  <c r="G150" i="13"/>
  <c r="F150" i="18"/>
  <c r="F150" i="16"/>
  <c r="F151" i="15"/>
  <c r="F151" i="1"/>
  <c r="Z163" i="18"/>
  <c r="AF162" i="18"/>
  <c r="AE162" i="18"/>
  <c r="AA162" i="18"/>
  <c r="J150" i="18" s="1"/>
  <c r="AD162" i="18"/>
  <c r="AC162" i="18"/>
  <c r="L150" i="18" s="1"/>
  <c r="AB162" i="18"/>
  <c r="K150" i="18" s="1"/>
  <c r="AF163" i="17"/>
  <c r="AE163" i="17"/>
  <c r="AB163" i="17"/>
  <c r="AC163" i="17"/>
  <c r="AD163" i="17"/>
  <c r="AA163" i="17"/>
  <c r="Z164" i="17"/>
  <c r="J150" i="15"/>
  <c r="I150" i="13"/>
  <c r="N164" i="16"/>
  <c r="O163" i="16"/>
  <c r="R163" i="16"/>
  <c r="R163" i="15"/>
  <c r="O163" i="15"/>
  <c r="N164" i="15"/>
  <c r="R163" i="14"/>
  <c r="N164" i="14"/>
  <c r="O163" i="14"/>
  <c r="I151" i="14" s="1"/>
  <c r="O163" i="13"/>
  <c r="N164" i="13"/>
  <c r="R163" i="13"/>
  <c r="O163" i="11"/>
  <c r="I151" i="11" s="1"/>
  <c r="N164" i="11"/>
  <c r="E94" i="4"/>
  <c r="I94" i="4" s="1"/>
  <c r="G150" i="1"/>
  <c r="C95" i="4"/>
  <c r="G95" i="4"/>
  <c r="B96" i="4"/>
  <c r="N164" i="1"/>
  <c r="O163" i="1"/>
  <c r="I151" i="1" s="1"/>
  <c r="R163" i="1"/>
  <c r="M147" i="18" l="1"/>
  <c r="N147" i="18"/>
  <c r="O147" i="18"/>
  <c r="M147" i="17"/>
  <c r="O147" i="17"/>
  <c r="AA145" i="20"/>
  <c r="AN145" i="20"/>
  <c r="O146" i="20"/>
  <c r="Q97" i="21"/>
  <c r="AD97" i="21" s="1"/>
  <c r="B98" i="21"/>
  <c r="K150" i="13"/>
  <c r="V163" i="16"/>
  <c r="V149" i="17"/>
  <c r="U149" i="17"/>
  <c r="U163" i="16"/>
  <c r="V164" i="1"/>
  <c r="V164" i="15"/>
  <c r="I150" i="15"/>
  <c r="K150" i="15" s="1"/>
  <c r="U163" i="15"/>
  <c r="K150" i="1"/>
  <c r="U163" i="1"/>
  <c r="F152" i="14"/>
  <c r="F152" i="11"/>
  <c r="F152" i="13"/>
  <c r="C96" i="19"/>
  <c r="B97" i="19"/>
  <c r="G96" i="19"/>
  <c r="E95" i="19"/>
  <c r="I95" i="19" s="1"/>
  <c r="G151" i="13"/>
  <c r="G151" i="11"/>
  <c r="K151" i="11" s="1"/>
  <c r="G151" i="14"/>
  <c r="K151" i="14" s="1"/>
  <c r="F152" i="15"/>
  <c r="F152" i="1"/>
  <c r="Z164" i="18"/>
  <c r="AF163" i="18"/>
  <c r="AB163" i="18"/>
  <c r="AA163" i="18"/>
  <c r="AE163" i="18"/>
  <c r="AD163" i="18"/>
  <c r="AC163" i="18"/>
  <c r="AF164" i="17"/>
  <c r="AE164" i="17"/>
  <c r="AB164" i="17"/>
  <c r="AC164" i="17"/>
  <c r="Z165" i="17"/>
  <c r="AD164" i="17"/>
  <c r="AA164" i="17"/>
  <c r="G151" i="15"/>
  <c r="G150" i="18" s="1"/>
  <c r="J151" i="15"/>
  <c r="I151" i="13"/>
  <c r="R164" i="16"/>
  <c r="N165" i="16"/>
  <c r="O164" i="16"/>
  <c r="R164" i="15"/>
  <c r="N165" i="15"/>
  <c r="O164" i="15"/>
  <c r="R164" i="14"/>
  <c r="N165" i="14"/>
  <c r="O164" i="14"/>
  <c r="I152" i="14" s="1"/>
  <c r="R164" i="13"/>
  <c r="N165" i="13"/>
  <c r="O164" i="13"/>
  <c r="N165" i="11"/>
  <c r="O164" i="11"/>
  <c r="I152" i="11" s="1"/>
  <c r="E95" i="4"/>
  <c r="I95" i="4" s="1"/>
  <c r="G151" i="1"/>
  <c r="C96" i="4"/>
  <c r="B97" i="4"/>
  <c r="G96" i="4"/>
  <c r="O164" i="1"/>
  <c r="I152" i="1" s="1"/>
  <c r="R164" i="1"/>
  <c r="N165" i="1"/>
  <c r="G150" i="16" l="1"/>
  <c r="G150" i="17"/>
  <c r="AA146" i="20"/>
  <c r="AN146" i="20"/>
  <c r="O147" i="20"/>
  <c r="B99" i="21"/>
  <c r="Q98" i="21"/>
  <c r="AD98" i="21" s="1"/>
  <c r="U150" i="17"/>
  <c r="U164" i="16"/>
  <c r="V164" i="16"/>
  <c r="V150" i="17"/>
  <c r="V165" i="1"/>
  <c r="V165" i="15"/>
  <c r="I151" i="15"/>
  <c r="U164" i="15"/>
  <c r="G152" i="15"/>
  <c r="K151" i="1"/>
  <c r="U164" i="1"/>
  <c r="F153" i="13"/>
  <c r="F153" i="11"/>
  <c r="F153" i="14"/>
  <c r="C97" i="19"/>
  <c r="B98" i="19"/>
  <c r="G97" i="19"/>
  <c r="E96" i="19"/>
  <c r="I96" i="19" s="1"/>
  <c r="G152" i="11"/>
  <c r="G152" i="13"/>
  <c r="G152" i="14"/>
  <c r="F153" i="15"/>
  <c r="F153" i="1"/>
  <c r="Z165" i="18"/>
  <c r="AA164" i="18"/>
  <c r="AF164" i="18"/>
  <c r="AB164" i="18"/>
  <c r="AD164" i="18"/>
  <c r="AC164" i="18"/>
  <c r="AE164" i="18"/>
  <c r="AF165" i="17"/>
  <c r="AE165" i="17"/>
  <c r="AB165" i="17"/>
  <c r="K153" i="17" s="1"/>
  <c r="AC165" i="17"/>
  <c r="L153" i="17" s="1"/>
  <c r="Z166" i="17"/>
  <c r="AD165" i="17"/>
  <c r="AA165" i="17"/>
  <c r="J153" i="17" s="1"/>
  <c r="J152" i="15"/>
  <c r="K151" i="13"/>
  <c r="I152" i="13"/>
  <c r="O165" i="16"/>
  <c r="J153" i="16" s="1"/>
  <c r="R165" i="16"/>
  <c r="N166" i="16"/>
  <c r="N166" i="15"/>
  <c r="O165" i="15"/>
  <c r="R165" i="15"/>
  <c r="R165" i="14"/>
  <c r="O165" i="14"/>
  <c r="I153" i="14" s="1"/>
  <c r="N166" i="14"/>
  <c r="K152" i="14"/>
  <c r="K152" i="13"/>
  <c r="R165" i="13"/>
  <c r="O165" i="13"/>
  <c r="N166" i="13"/>
  <c r="K152" i="11"/>
  <c r="O165" i="11"/>
  <c r="I153" i="11" s="1"/>
  <c r="N166" i="11"/>
  <c r="E96" i="4"/>
  <c r="I96" i="4" s="1"/>
  <c r="G152" i="1"/>
  <c r="C97" i="4"/>
  <c r="G97" i="4"/>
  <c r="B98" i="4"/>
  <c r="O165" i="1"/>
  <c r="I153" i="1" s="1"/>
  <c r="R165" i="1"/>
  <c r="N166" i="1"/>
  <c r="I150" i="17" l="1"/>
  <c r="N150" i="17" s="1"/>
  <c r="I150" i="18"/>
  <c r="K151" i="15"/>
  <c r="I150" i="16"/>
  <c r="K150" i="16" s="1"/>
  <c r="AA147" i="20"/>
  <c r="AN147" i="20"/>
  <c r="O148" i="20"/>
  <c r="B100" i="21"/>
  <c r="Q99" i="21"/>
  <c r="AD99" i="21" s="1"/>
  <c r="V165" i="16"/>
  <c r="V151" i="17"/>
  <c r="U165" i="16"/>
  <c r="U151" i="17"/>
  <c r="V166" i="1"/>
  <c r="V166" i="15"/>
  <c r="I152" i="15"/>
  <c r="K152" i="15" s="1"/>
  <c r="U165" i="15"/>
  <c r="G153" i="15"/>
  <c r="K152" i="1"/>
  <c r="U165" i="1"/>
  <c r="F154" i="11"/>
  <c r="F154" i="13"/>
  <c r="F154" i="14"/>
  <c r="C98" i="19"/>
  <c r="B99" i="19"/>
  <c r="G98" i="19"/>
  <c r="E97" i="19"/>
  <c r="I97" i="19" s="1"/>
  <c r="G153" i="11"/>
  <c r="K153" i="11" s="1"/>
  <c r="G153" i="13"/>
  <c r="G153" i="14"/>
  <c r="K153" i="14" s="1"/>
  <c r="F153" i="18"/>
  <c r="F154" i="15"/>
  <c r="F154" i="1"/>
  <c r="F153" i="16"/>
  <c r="Z166" i="18"/>
  <c r="AF165" i="18"/>
  <c r="AB165" i="18"/>
  <c r="K153" i="18" s="1"/>
  <c r="AA165" i="18"/>
  <c r="J153" i="18" s="1"/>
  <c r="AE165" i="18"/>
  <c r="AD165" i="18"/>
  <c r="AC165" i="18"/>
  <c r="L153" i="18" s="1"/>
  <c r="AF166" i="17"/>
  <c r="AE166" i="17"/>
  <c r="AB166" i="17"/>
  <c r="AC166" i="17"/>
  <c r="AA166" i="17"/>
  <c r="Z167" i="17"/>
  <c r="AD166" i="17"/>
  <c r="J153" i="15"/>
  <c r="I153" i="13"/>
  <c r="O166" i="16"/>
  <c r="N167" i="16"/>
  <c r="R166" i="16"/>
  <c r="N167" i="15"/>
  <c r="O166" i="15"/>
  <c r="R166" i="15"/>
  <c r="N167" i="14"/>
  <c r="O166" i="14"/>
  <c r="I154" i="14" s="1"/>
  <c r="R166" i="14"/>
  <c r="R166" i="13"/>
  <c r="O166" i="13"/>
  <c r="N167" i="13"/>
  <c r="O166" i="11"/>
  <c r="I154" i="11" s="1"/>
  <c r="N167" i="11"/>
  <c r="G153" i="1"/>
  <c r="E97" i="4"/>
  <c r="K89" i="1"/>
  <c r="C98" i="4"/>
  <c r="G98" i="4"/>
  <c r="B99" i="4"/>
  <c r="R166" i="1"/>
  <c r="N167" i="1"/>
  <c r="O166" i="1"/>
  <c r="I154" i="1" s="1"/>
  <c r="N150" i="18" l="1"/>
  <c r="O150" i="18"/>
  <c r="M150" i="18"/>
  <c r="M150" i="17"/>
  <c r="O150" i="17"/>
  <c r="AA148" i="20"/>
  <c r="AN148" i="20"/>
  <c r="O149" i="20"/>
  <c r="B101" i="21"/>
  <c r="Q100" i="21"/>
  <c r="AD100" i="21" s="1"/>
  <c r="V166" i="16"/>
  <c r="V152" i="17"/>
  <c r="U166" i="16"/>
  <c r="U152" i="17"/>
  <c r="V167" i="1"/>
  <c r="V167" i="15"/>
  <c r="I153" i="15"/>
  <c r="K153" i="15" s="1"/>
  <c r="U166" i="15"/>
  <c r="K153" i="1"/>
  <c r="U166" i="1"/>
  <c r="F155" i="13"/>
  <c r="F155" i="14"/>
  <c r="F155" i="11"/>
  <c r="B100" i="19"/>
  <c r="G99" i="19"/>
  <c r="C99" i="19"/>
  <c r="E98" i="19"/>
  <c r="I98" i="19" s="1"/>
  <c r="G154" i="14"/>
  <c r="G154" i="13"/>
  <c r="G154" i="11"/>
  <c r="K154" i="11" s="1"/>
  <c r="F155" i="15"/>
  <c r="F155" i="1"/>
  <c r="AA166" i="18"/>
  <c r="Z167" i="18"/>
  <c r="AD166" i="18"/>
  <c r="AB166" i="18"/>
  <c r="AF166" i="18"/>
  <c r="AE166" i="18"/>
  <c r="AC166" i="18"/>
  <c r="AF167" i="17"/>
  <c r="AE167" i="17"/>
  <c r="AB167" i="17"/>
  <c r="AC167" i="17"/>
  <c r="AD167" i="17"/>
  <c r="AA167" i="17"/>
  <c r="Z168" i="17"/>
  <c r="G154" i="15"/>
  <c r="G153" i="18" s="1"/>
  <c r="J154" i="15"/>
  <c r="K153" i="13"/>
  <c r="I154" i="13"/>
  <c r="N168" i="16"/>
  <c r="R167" i="16"/>
  <c r="O167" i="16"/>
  <c r="N168" i="15"/>
  <c r="O167" i="15"/>
  <c r="R167" i="15"/>
  <c r="K154" i="14"/>
  <c r="N168" i="14"/>
  <c r="O167" i="14"/>
  <c r="I155" i="14" s="1"/>
  <c r="R167" i="14"/>
  <c r="N168" i="13"/>
  <c r="O167" i="13"/>
  <c r="R167" i="13"/>
  <c r="N168" i="11"/>
  <c r="O167" i="11"/>
  <c r="I155" i="11" s="1"/>
  <c r="E98" i="4"/>
  <c r="I98" i="4" s="1"/>
  <c r="G154" i="1"/>
  <c r="I97" i="4"/>
  <c r="B100" i="4"/>
  <c r="G99" i="4"/>
  <c r="C99" i="4"/>
  <c r="O167" i="1"/>
  <c r="I155" i="1" s="1"/>
  <c r="R167" i="1"/>
  <c r="N168" i="1"/>
  <c r="G153" i="16" l="1"/>
  <c r="G153" i="17"/>
  <c r="AA149" i="20"/>
  <c r="AN149" i="20"/>
  <c r="O150" i="20"/>
  <c r="Q101" i="21"/>
  <c r="AD101" i="21" s="1"/>
  <c r="B102" i="21"/>
  <c r="V167" i="16"/>
  <c r="V153" i="17"/>
  <c r="U153" i="17"/>
  <c r="U167" i="16"/>
  <c r="V168" i="1"/>
  <c r="V168" i="15"/>
  <c r="I154" i="15"/>
  <c r="U167" i="15"/>
  <c r="G155" i="15"/>
  <c r="K154" i="1"/>
  <c r="U167" i="1"/>
  <c r="E99" i="19"/>
  <c r="I99" i="19" s="1"/>
  <c r="G155" i="13"/>
  <c r="G155" i="14"/>
  <c r="G155" i="11"/>
  <c r="F156" i="14"/>
  <c r="F156" i="11"/>
  <c r="F156" i="13"/>
  <c r="G100" i="19"/>
  <c r="B101" i="19"/>
  <c r="C100" i="19"/>
  <c r="F156" i="15"/>
  <c r="F156" i="1"/>
  <c r="AB167" i="18"/>
  <c r="Z168" i="18"/>
  <c r="AA167" i="18"/>
  <c r="AC167" i="18"/>
  <c r="AE167" i="18"/>
  <c r="AD167" i="18"/>
  <c r="AF167" i="18"/>
  <c r="AF168" i="17"/>
  <c r="AE168" i="17"/>
  <c r="AC168" i="17"/>
  <c r="L156" i="17" s="1"/>
  <c r="AB168" i="17"/>
  <c r="K156" i="17" s="1"/>
  <c r="Z169" i="17"/>
  <c r="AD168" i="17"/>
  <c r="AA168" i="17"/>
  <c r="J156" i="17" s="1"/>
  <c r="J155" i="15"/>
  <c r="K154" i="13"/>
  <c r="I155" i="13"/>
  <c r="N169" i="16"/>
  <c r="R168" i="16"/>
  <c r="O168" i="16"/>
  <c r="J156" i="16" s="1"/>
  <c r="N169" i="15"/>
  <c r="R168" i="15"/>
  <c r="O168" i="15"/>
  <c r="R168" i="14"/>
  <c r="N169" i="14"/>
  <c r="O168" i="14"/>
  <c r="I156" i="14" s="1"/>
  <c r="K155" i="14"/>
  <c r="O168" i="13"/>
  <c r="N169" i="13"/>
  <c r="R168" i="13"/>
  <c r="N169" i="11"/>
  <c r="O168" i="11"/>
  <c r="I156" i="11" s="1"/>
  <c r="K155" i="11"/>
  <c r="E99" i="4"/>
  <c r="I99" i="4" s="1"/>
  <c r="G155" i="1"/>
  <c r="C100" i="4"/>
  <c r="G100" i="4"/>
  <c r="B101" i="4"/>
  <c r="O168" i="1"/>
  <c r="I156" i="1" s="1"/>
  <c r="R168" i="1"/>
  <c r="N169" i="1"/>
  <c r="I153" i="17" l="1"/>
  <c r="M153" i="17" s="1"/>
  <c r="I153" i="18"/>
  <c r="K154" i="15"/>
  <c r="I153" i="16"/>
  <c r="K153" i="16" s="1"/>
  <c r="AA150" i="20"/>
  <c r="AN150" i="20"/>
  <c r="O151" i="20"/>
  <c r="B103" i="21"/>
  <c r="Q102" i="21"/>
  <c r="AD102" i="21" s="1"/>
  <c r="U154" i="17"/>
  <c r="U168" i="16"/>
  <c r="V168" i="16"/>
  <c r="V154" i="17"/>
  <c r="V169" i="1"/>
  <c r="V169" i="15"/>
  <c r="I155" i="15"/>
  <c r="K155" i="15" s="1"/>
  <c r="U168" i="15"/>
  <c r="G156" i="15"/>
  <c r="K155" i="1"/>
  <c r="U168" i="1"/>
  <c r="E100" i="19"/>
  <c r="I100" i="19" s="1"/>
  <c r="G156" i="14"/>
  <c r="G156" i="11"/>
  <c r="G156" i="13"/>
  <c r="F157" i="13"/>
  <c r="F157" i="11"/>
  <c r="F157" i="14"/>
  <c r="C101" i="19"/>
  <c r="G101" i="19"/>
  <c r="B102" i="19"/>
  <c r="F156" i="18"/>
  <c r="F157" i="15"/>
  <c r="F156" i="16"/>
  <c r="F157" i="1"/>
  <c r="K155" i="13"/>
  <c r="AA168" i="18"/>
  <c r="J156" i="18" s="1"/>
  <c r="Z169" i="18"/>
  <c r="AC168" i="18"/>
  <c r="L156" i="18" s="1"/>
  <c r="AB168" i="18"/>
  <c r="K156" i="18" s="1"/>
  <c r="AF168" i="18"/>
  <c r="AE168" i="18"/>
  <c r="AD168" i="18"/>
  <c r="AF169" i="17"/>
  <c r="AE169" i="17"/>
  <c r="AB169" i="17"/>
  <c r="AC169" i="17"/>
  <c r="Z170" i="17"/>
  <c r="AD169" i="17"/>
  <c r="AA169" i="17"/>
  <c r="J156" i="15"/>
  <c r="I156" i="13"/>
  <c r="R169" i="16"/>
  <c r="O169" i="16"/>
  <c r="N170" i="16"/>
  <c r="R169" i="15"/>
  <c r="N170" i="15"/>
  <c r="O169" i="15"/>
  <c r="N170" i="14"/>
  <c r="O169" i="14"/>
  <c r="I157" i="14" s="1"/>
  <c r="R169" i="14"/>
  <c r="K156" i="14"/>
  <c r="R169" i="13"/>
  <c r="N170" i="13"/>
  <c r="O169" i="13"/>
  <c r="K156" i="11"/>
  <c r="N170" i="11"/>
  <c r="O169" i="11"/>
  <c r="I157" i="11" s="1"/>
  <c r="E100" i="4"/>
  <c r="I100" i="4" s="1"/>
  <c r="G156" i="1"/>
  <c r="C101" i="4"/>
  <c r="G101" i="4"/>
  <c r="B102" i="4"/>
  <c r="O169" i="1"/>
  <c r="I157" i="1" s="1"/>
  <c r="R169" i="1"/>
  <c r="N170" i="1"/>
  <c r="O153" i="17" l="1"/>
  <c r="N153" i="17"/>
  <c r="O153" i="18"/>
  <c r="N153" i="18"/>
  <c r="M153" i="18"/>
  <c r="AA151" i="20"/>
  <c r="AN151" i="20"/>
  <c r="O152" i="20"/>
  <c r="B104" i="21"/>
  <c r="Q103" i="21"/>
  <c r="AD103" i="21" s="1"/>
  <c r="V169" i="16"/>
  <c r="V155" i="17"/>
  <c r="U169" i="16"/>
  <c r="U155" i="17"/>
  <c r="V170" i="1"/>
  <c r="V170" i="15"/>
  <c r="I156" i="15"/>
  <c r="K156" i="15" s="1"/>
  <c r="U169" i="15"/>
  <c r="K156" i="1"/>
  <c r="U169" i="1"/>
  <c r="E101" i="19"/>
  <c r="I101" i="19" s="1"/>
  <c r="G157" i="11"/>
  <c r="G157" i="13"/>
  <c r="G157" i="14"/>
  <c r="F158" i="11"/>
  <c r="F158" i="13"/>
  <c r="F158" i="14"/>
  <c r="C102" i="19"/>
  <c r="B103" i="19"/>
  <c r="G102" i="19"/>
  <c r="F158" i="15"/>
  <c r="F158" i="1"/>
  <c r="K156" i="13"/>
  <c r="AB169" i="18"/>
  <c r="AA169" i="18"/>
  <c r="AC169" i="18"/>
  <c r="Z170" i="18"/>
  <c r="AD169" i="18"/>
  <c r="AF169" i="18"/>
  <c r="AE169" i="18"/>
  <c r="AF170" i="17"/>
  <c r="AE170" i="17"/>
  <c r="AB170" i="17"/>
  <c r="AC170" i="17"/>
  <c r="AA170" i="17"/>
  <c r="Z171" i="17"/>
  <c r="AD170" i="17"/>
  <c r="G157" i="15"/>
  <c r="G156" i="18" s="1"/>
  <c r="J157" i="15"/>
  <c r="I157" i="13"/>
  <c r="O170" i="16"/>
  <c r="R170" i="16"/>
  <c r="N171" i="16"/>
  <c r="R170" i="15"/>
  <c r="N171" i="15"/>
  <c r="O170" i="15"/>
  <c r="N171" i="14"/>
  <c r="O170" i="14"/>
  <c r="I158" i="14" s="1"/>
  <c r="R170" i="14"/>
  <c r="K157" i="14"/>
  <c r="R170" i="13"/>
  <c r="O170" i="13"/>
  <c r="N171" i="13"/>
  <c r="K157" i="11"/>
  <c r="O170" i="11"/>
  <c r="I158" i="11" s="1"/>
  <c r="N171" i="11"/>
  <c r="E101" i="4"/>
  <c r="I101" i="4" s="1"/>
  <c r="G157" i="1"/>
  <c r="G102" i="4"/>
  <c r="B103" i="4"/>
  <c r="C102" i="4"/>
  <c r="O170" i="1"/>
  <c r="I158" i="1" s="1"/>
  <c r="R170" i="1"/>
  <c r="N171" i="1"/>
  <c r="G156" i="16" l="1"/>
  <c r="G156" i="17"/>
  <c r="AA152" i="20"/>
  <c r="AN152" i="20"/>
  <c r="O153" i="20"/>
  <c r="B105" i="21"/>
  <c r="Q104" i="21"/>
  <c r="AD104" i="21" s="1"/>
  <c r="V170" i="16"/>
  <c r="V156" i="17"/>
  <c r="U156" i="17"/>
  <c r="U170" i="16"/>
  <c r="V171" i="1"/>
  <c r="V171" i="15"/>
  <c r="I157" i="15"/>
  <c r="U170" i="15"/>
  <c r="G158" i="15"/>
  <c r="K157" i="1"/>
  <c r="U170" i="1"/>
  <c r="E102" i="19"/>
  <c r="I102" i="19" s="1"/>
  <c r="G158" i="14"/>
  <c r="K158" i="14" s="1"/>
  <c r="G158" i="11"/>
  <c r="K158" i="11" s="1"/>
  <c r="G158" i="13"/>
  <c r="K158" i="13" s="1"/>
  <c r="F159" i="13"/>
  <c r="F159" i="14"/>
  <c r="F159" i="11"/>
  <c r="C103" i="19"/>
  <c r="B104" i="19"/>
  <c r="G103" i="19"/>
  <c r="F159" i="1"/>
  <c r="F159" i="15"/>
  <c r="K157" i="13"/>
  <c r="AC170" i="18"/>
  <c r="AB170" i="18"/>
  <c r="Z171" i="18"/>
  <c r="AA170" i="18"/>
  <c r="AE170" i="18"/>
  <c r="AF170" i="18"/>
  <c r="AD170" i="18"/>
  <c r="AF171" i="17"/>
  <c r="AE171" i="17"/>
  <c r="AB171" i="17"/>
  <c r="K159" i="17" s="1"/>
  <c r="AC171" i="17"/>
  <c r="L159" i="17" s="1"/>
  <c r="AD171" i="17"/>
  <c r="AA171" i="17"/>
  <c r="J159" i="17" s="1"/>
  <c r="Z172" i="17"/>
  <c r="J158" i="15"/>
  <c r="I158" i="13"/>
  <c r="R171" i="16"/>
  <c r="N172" i="16"/>
  <c r="O171" i="16"/>
  <c r="J159" i="16" s="1"/>
  <c r="R171" i="15"/>
  <c r="N172" i="15"/>
  <c r="O171" i="15"/>
  <c r="R171" i="14"/>
  <c r="N172" i="14"/>
  <c r="O171" i="14"/>
  <c r="I159" i="14" s="1"/>
  <c r="R171" i="13"/>
  <c r="O171" i="13"/>
  <c r="N172" i="13"/>
  <c r="N172" i="11"/>
  <c r="O171" i="11"/>
  <c r="I159" i="11" s="1"/>
  <c r="G158" i="1"/>
  <c r="E102" i="4"/>
  <c r="K90" i="1"/>
  <c r="C103" i="4"/>
  <c r="G103" i="4"/>
  <c r="B104" i="4"/>
  <c r="N172" i="1"/>
  <c r="R171" i="1"/>
  <c r="O171" i="1"/>
  <c r="I159" i="1" s="1"/>
  <c r="I156" i="17" l="1"/>
  <c r="I156" i="18"/>
  <c r="K157" i="15"/>
  <c r="I156" i="16"/>
  <c r="K156" i="16" s="1"/>
  <c r="AA153" i="20"/>
  <c r="AN153" i="20"/>
  <c r="O154" i="20"/>
  <c r="Q105" i="21"/>
  <c r="AD105" i="21" s="1"/>
  <c r="B106" i="21"/>
  <c r="V171" i="16"/>
  <c r="V157" i="17"/>
  <c r="U157" i="17"/>
  <c r="U171" i="16"/>
  <c r="V172" i="1"/>
  <c r="V172" i="15"/>
  <c r="I158" i="15"/>
  <c r="K158" i="15" s="1"/>
  <c r="U171" i="15"/>
  <c r="G159" i="15"/>
  <c r="K158" i="1"/>
  <c r="U171" i="1"/>
  <c r="F160" i="14"/>
  <c r="F160" i="11"/>
  <c r="F160" i="13"/>
  <c r="B105" i="19"/>
  <c r="G104" i="19"/>
  <c r="C104" i="19"/>
  <c r="E103" i="19"/>
  <c r="I103" i="19" s="1"/>
  <c r="G159" i="13"/>
  <c r="G159" i="14"/>
  <c r="G159" i="11"/>
  <c r="K159" i="11" s="1"/>
  <c r="F160" i="15"/>
  <c r="F159" i="18"/>
  <c r="F159" i="16"/>
  <c r="F160" i="1"/>
  <c r="AB171" i="18"/>
  <c r="K159" i="18" s="1"/>
  <c r="AA171" i="18"/>
  <c r="J159" i="18" s="1"/>
  <c r="AC171" i="18"/>
  <c r="L159" i="18" s="1"/>
  <c r="Z172" i="18"/>
  <c r="AF171" i="18"/>
  <c r="AE171" i="18"/>
  <c r="AD171" i="18"/>
  <c r="AF172" i="17"/>
  <c r="AE172" i="17"/>
  <c r="AB172" i="17"/>
  <c r="AC172" i="17"/>
  <c r="Z173" i="17"/>
  <c r="AD172" i="17"/>
  <c r="AA172" i="17"/>
  <c r="J159" i="15"/>
  <c r="I159" i="13"/>
  <c r="R172" i="16"/>
  <c r="N173" i="16"/>
  <c r="O172" i="16"/>
  <c r="R172" i="15"/>
  <c r="N173" i="15"/>
  <c r="O172" i="15"/>
  <c r="R172" i="14"/>
  <c r="O172" i="14"/>
  <c r="I160" i="14" s="1"/>
  <c r="N173" i="14"/>
  <c r="K159" i="14"/>
  <c r="R172" i="13"/>
  <c r="N173" i="13"/>
  <c r="O172" i="13"/>
  <c r="N173" i="11"/>
  <c r="O172" i="11"/>
  <c r="I160" i="11" s="1"/>
  <c r="E103" i="4"/>
  <c r="I103" i="4" s="1"/>
  <c r="G159" i="1"/>
  <c r="I102" i="4"/>
  <c r="C104" i="4"/>
  <c r="B105" i="4"/>
  <c r="G104" i="4"/>
  <c r="O172" i="1"/>
  <c r="I160" i="1" s="1"/>
  <c r="R172" i="1"/>
  <c r="N173" i="1"/>
  <c r="O156" i="18" l="1"/>
  <c r="M156" i="18"/>
  <c r="N156" i="18"/>
  <c r="M156" i="17"/>
  <c r="N156" i="17"/>
  <c r="O156" i="17"/>
  <c r="AA154" i="20"/>
  <c r="AN154" i="20"/>
  <c r="O155" i="20"/>
  <c r="B107" i="21"/>
  <c r="Q106" i="21"/>
  <c r="AD106" i="21" s="1"/>
  <c r="U158" i="17"/>
  <c r="U172" i="16"/>
  <c r="V172" i="16"/>
  <c r="V158" i="17"/>
  <c r="V173" i="1"/>
  <c r="V173" i="15"/>
  <c r="I159" i="15"/>
  <c r="K159" i="15" s="1"/>
  <c r="U172" i="15"/>
  <c r="K159" i="1"/>
  <c r="U172" i="1"/>
  <c r="E104" i="19"/>
  <c r="I104" i="19" s="1"/>
  <c r="G160" i="13"/>
  <c r="G160" i="14"/>
  <c r="K160" i="14" s="1"/>
  <c r="G160" i="11"/>
  <c r="K160" i="11" s="1"/>
  <c r="F161" i="13"/>
  <c r="F161" i="14"/>
  <c r="F161" i="11"/>
  <c r="C105" i="19"/>
  <c r="B106" i="19"/>
  <c r="G105" i="19"/>
  <c r="F161" i="15"/>
  <c r="F161" i="1"/>
  <c r="K159" i="13"/>
  <c r="AC172" i="18"/>
  <c r="AB172" i="18"/>
  <c r="AA172" i="18"/>
  <c r="Z173" i="18"/>
  <c r="AD172" i="18"/>
  <c r="AF172" i="18"/>
  <c r="AE172" i="18"/>
  <c r="AF173" i="17"/>
  <c r="AE173" i="17"/>
  <c r="AB173" i="17"/>
  <c r="AC173" i="17"/>
  <c r="Z174" i="17"/>
  <c r="AD173" i="17"/>
  <c r="AA173" i="17"/>
  <c r="G160" i="15"/>
  <c r="G159" i="18" s="1"/>
  <c r="J160" i="15"/>
  <c r="I160" i="13"/>
  <c r="O173" i="16"/>
  <c r="R173" i="16"/>
  <c r="N174" i="16"/>
  <c r="N174" i="15"/>
  <c r="O173" i="15"/>
  <c r="R173" i="15"/>
  <c r="K160" i="13"/>
  <c r="N174" i="14"/>
  <c r="R173" i="14"/>
  <c r="O173" i="14"/>
  <c r="I161" i="14" s="1"/>
  <c r="O173" i="13"/>
  <c r="N174" i="13"/>
  <c r="R173" i="13"/>
  <c r="O173" i="11"/>
  <c r="I161" i="11" s="1"/>
  <c r="N174" i="11"/>
  <c r="E104" i="4"/>
  <c r="I104" i="4" s="1"/>
  <c r="G160" i="1"/>
  <c r="C105" i="4"/>
  <c r="G105" i="4"/>
  <c r="B106" i="4"/>
  <c r="O173" i="1"/>
  <c r="I161" i="1" s="1"/>
  <c r="R173" i="1"/>
  <c r="N174" i="1"/>
  <c r="G159" i="16" l="1"/>
  <c r="G159" i="17"/>
  <c r="AA155" i="20"/>
  <c r="AN155" i="20"/>
  <c r="O156" i="20"/>
  <c r="B108" i="21"/>
  <c r="Q107" i="21"/>
  <c r="AD107" i="21" s="1"/>
  <c r="V173" i="16"/>
  <c r="V159" i="17"/>
  <c r="U173" i="16"/>
  <c r="U159" i="17"/>
  <c r="V174" i="1"/>
  <c r="V174" i="15"/>
  <c r="I160" i="15"/>
  <c r="U173" i="15"/>
  <c r="G161" i="15"/>
  <c r="K160" i="1"/>
  <c r="U173" i="1"/>
  <c r="E105" i="19"/>
  <c r="I105" i="19" s="1"/>
  <c r="G161" i="11"/>
  <c r="K161" i="11" s="1"/>
  <c r="G161" i="14"/>
  <c r="G161" i="13"/>
  <c r="F162" i="11"/>
  <c r="F162" i="14"/>
  <c r="F162" i="13"/>
  <c r="C106" i="19"/>
  <c r="B107" i="19"/>
  <c r="G106" i="19"/>
  <c r="F162" i="15"/>
  <c r="F162" i="1"/>
  <c r="AD173" i="18"/>
  <c r="AC173" i="18"/>
  <c r="AB173" i="18"/>
  <c r="Z174" i="18"/>
  <c r="AE173" i="18"/>
  <c r="AF173" i="18"/>
  <c r="AA173" i="18"/>
  <c r="AF174" i="17"/>
  <c r="AE174" i="17"/>
  <c r="AB174" i="17"/>
  <c r="K162" i="17" s="1"/>
  <c r="AC174" i="17"/>
  <c r="L162" i="17" s="1"/>
  <c r="AA174" i="17"/>
  <c r="J162" i="17" s="1"/>
  <c r="Z175" i="17"/>
  <c r="AD174" i="17"/>
  <c r="J161" i="15"/>
  <c r="I161" i="13"/>
  <c r="O174" i="16"/>
  <c r="J162" i="16" s="1"/>
  <c r="R174" i="16"/>
  <c r="N175" i="16"/>
  <c r="N175" i="15"/>
  <c r="O174" i="15"/>
  <c r="R174" i="15"/>
  <c r="N175" i="14"/>
  <c r="O174" i="14"/>
  <c r="I162" i="14" s="1"/>
  <c r="R174" i="14"/>
  <c r="K161" i="14"/>
  <c r="N175" i="13"/>
  <c r="O174" i="13"/>
  <c r="R174" i="13"/>
  <c r="O174" i="11"/>
  <c r="I162" i="11" s="1"/>
  <c r="N175" i="11"/>
  <c r="E105" i="4"/>
  <c r="I105" i="4" s="1"/>
  <c r="G161" i="1"/>
  <c r="C106" i="4"/>
  <c r="G106" i="4"/>
  <c r="B107" i="4"/>
  <c r="R174" i="1"/>
  <c r="N175" i="1"/>
  <c r="O174" i="1"/>
  <c r="I162" i="1" s="1"/>
  <c r="I159" i="17" l="1"/>
  <c r="M159" i="17" s="1"/>
  <c r="I159" i="18"/>
  <c r="K160" i="15"/>
  <c r="I159" i="16"/>
  <c r="K159" i="16" s="1"/>
  <c r="AA156" i="20"/>
  <c r="AN156" i="20"/>
  <c r="O157" i="20"/>
  <c r="Q108" i="21"/>
  <c r="AD108" i="21" s="1"/>
  <c r="B109" i="21"/>
  <c r="U174" i="16"/>
  <c r="U160" i="17"/>
  <c r="V174" i="16"/>
  <c r="V160" i="17"/>
  <c r="V175" i="1"/>
  <c r="V175" i="15"/>
  <c r="I161" i="15"/>
  <c r="K161" i="15" s="1"/>
  <c r="U174" i="15"/>
  <c r="G162" i="15"/>
  <c r="K161" i="1"/>
  <c r="U174" i="1"/>
  <c r="K161" i="13"/>
  <c r="E106" i="19"/>
  <c r="I106" i="19" s="1"/>
  <c r="G162" i="14"/>
  <c r="G162" i="11"/>
  <c r="G162" i="13"/>
  <c r="F163" i="11"/>
  <c r="F163" i="13"/>
  <c r="F163" i="14"/>
  <c r="B108" i="19"/>
  <c r="G107" i="19"/>
  <c r="C107" i="19"/>
  <c r="F162" i="16"/>
  <c r="F163" i="15"/>
  <c r="F162" i="18"/>
  <c r="F163" i="1"/>
  <c r="AC174" i="18"/>
  <c r="L162" i="18" s="1"/>
  <c r="AB174" i="18"/>
  <c r="K162" i="18" s="1"/>
  <c r="AA174" i="18"/>
  <c r="J162" i="18" s="1"/>
  <c r="AD174" i="18"/>
  <c r="Z175" i="18"/>
  <c r="AF174" i="18"/>
  <c r="AE174" i="18"/>
  <c r="AF175" i="17"/>
  <c r="AE175" i="17"/>
  <c r="AB175" i="17"/>
  <c r="AC175" i="17"/>
  <c r="AD175" i="17"/>
  <c r="AA175" i="17"/>
  <c r="Z176" i="17"/>
  <c r="J162" i="15"/>
  <c r="I162" i="13"/>
  <c r="N176" i="16"/>
  <c r="R175" i="16"/>
  <c r="O175" i="16"/>
  <c r="N176" i="15"/>
  <c r="O175" i="15"/>
  <c r="R175" i="15"/>
  <c r="N176" i="14"/>
  <c r="O175" i="14"/>
  <c r="I163" i="14" s="1"/>
  <c r="R175" i="14"/>
  <c r="K162" i="14"/>
  <c r="N176" i="13"/>
  <c r="O175" i="13"/>
  <c r="R175" i="13"/>
  <c r="K162" i="11"/>
  <c r="N176" i="11"/>
  <c r="O175" i="11"/>
  <c r="I163" i="11" s="1"/>
  <c r="E106" i="4"/>
  <c r="I106" i="4" s="1"/>
  <c r="G162" i="1"/>
  <c r="B108" i="4"/>
  <c r="G107" i="4"/>
  <c r="C107" i="4"/>
  <c r="O175" i="1"/>
  <c r="I163" i="1" s="1"/>
  <c r="R175" i="1"/>
  <c r="N176" i="1"/>
  <c r="N159" i="17" l="1"/>
  <c r="O159" i="17"/>
  <c r="M159" i="18"/>
  <c r="O159" i="18"/>
  <c r="N159" i="18"/>
  <c r="AA157" i="20"/>
  <c r="AN157" i="20"/>
  <c r="O158" i="20"/>
  <c r="B110" i="21"/>
  <c r="Q109" i="21"/>
  <c r="AD109" i="21" s="1"/>
  <c r="U175" i="16"/>
  <c r="U161" i="17"/>
  <c r="V175" i="16"/>
  <c r="V161" i="17"/>
  <c r="V176" i="1"/>
  <c r="V176" i="15"/>
  <c r="I162" i="15"/>
  <c r="K162" i="15" s="1"/>
  <c r="U175" i="15"/>
  <c r="K162" i="1"/>
  <c r="U175" i="1"/>
  <c r="F164" i="14"/>
  <c r="F164" i="11"/>
  <c r="F164" i="13"/>
  <c r="G108" i="19"/>
  <c r="C108" i="19"/>
  <c r="B109" i="19"/>
  <c r="E107" i="19"/>
  <c r="I107" i="19" s="1"/>
  <c r="G163" i="13"/>
  <c r="G163" i="11"/>
  <c r="K163" i="11" s="1"/>
  <c r="G163" i="14"/>
  <c r="K163" i="14" s="1"/>
  <c r="F164" i="15"/>
  <c r="F164" i="1"/>
  <c r="K162" i="13"/>
  <c r="AD175" i="18"/>
  <c r="AC175" i="18"/>
  <c r="AB175" i="18"/>
  <c r="AA175" i="18"/>
  <c r="AE175" i="18"/>
  <c r="Z176" i="18"/>
  <c r="AF175" i="18"/>
  <c r="AF176" i="17"/>
  <c r="AE176" i="17"/>
  <c r="AC176" i="17"/>
  <c r="AB176" i="17"/>
  <c r="Z177" i="17"/>
  <c r="AD176" i="17"/>
  <c r="AA176" i="17"/>
  <c r="G163" i="15"/>
  <c r="G162" i="18" s="1"/>
  <c r="J163" i="15"/>
  <c r="I163" i="13"/>
  <c r="N177" i="16"/>
  <c r="R176" i="16"/>
  <c r="O176" i="16"/>
  <c r="R176" i="15"/>
  <c r="N177" i="15"/>
  <c r="O176" i="15"/>
  <c r="R176" i="14"/>
  <c r="N177" i="14"/>
  <c r="O176" i="14"/>
  <c r="I164" i="14" s="1"/>
  <c r="N177" i="13"/>
  <c r="R176" i="13"/>
  <c r="O176" i="13"/>
  <c r="N177" i="11"/>
  <c r="O176" i="11"/>
  <c r="I164" i="11" s="1"/>
  <c r="G163" i="1"/>
  <c r="E107" i="4"/>
  <c r="K91" i="1"/>
  <c r="C108" i="4"/>
  <c r="G108" i="4"/>
  <c r="B109" i="4"/>
  <c r="O176" i="1"/>
  <c r="I164" i="1" s="1"/>
  <c r="R176" i="1"/>
  <c r="N177" i="1"/>
  <c r="G162" i="16" l="1"/>
  <c r="G162" i="17"/>
  <c r="AA158" i="20"/>
  <c r="AN158" i="20"/>
  <c r="O159" i="20"/>
  <c r="B111" i="21"/>
  <c r="Q110" i="21"/>
  <c r="AD110" i="21" s="1"/>
  <c r="K163" i="13"/>
  <c r="U162" i="17"/>
  <c r="U176" i="16"/>
  <c r="V176" i="16"/>
  <c r="V162" i="17"/>
  <c r="V177" i="1"/>
  <c r="V177" i="15"/>
  <c r="I163" i="15"/>
  <c r="U176" i="15"/>
  <c r="G164" i="15"/>
  <c r="K163" i="1"/>
  <c r="U176" i="1"/>
  <c r="F165" i="13"/>
  <c r="F165" i="14"/>
  <c r="F165" i="11"/>
  <c r="B110" i="19"/>
  <c r="C109" i="19"/>
  <c r="G109" i="19"/>
  <c r="E108" i="19"/>
  <c r="I108" i="19" s="1"/>
  <c r="G164" i="13"/>
  <c r="G164" i="14"/>
  <c r="G164" i="11"/>
  <c r="F165" i="15"/>
  <c r="F165" i="1"/>
  <c r="Z177" i="18"/>
  <c r="AA176" i="18"/>
  <c r="AE176" i="18"/>
  <c r="AD176" i="18"/>
  <c r="AC176" i="18"/>
  <c r="AB176" i="18"/>
  <c r="AF176" i="18"/>
  <c r="AF177" i="17"/>
  <c r="AE177" i="17"/>
  <c r="AB177" i="17"/>
  <c r="K165" i="17" s="1"/>
  <c r="AC177" i="17"/>
  <c r="L165" i="17" s="1"/>
  <c r="Z178" i="17"/>
  <c r="AD177" i="17"/>
  <c r="AA177" i="17"/>
  <c r="J165" i="17" s="1"/>
  <c r="J164" i="15"/>
  <c r="I164" i="13"/>
  <c r="R177" i="16"/>
  <c r="O177" i="16"/>
  <c r="J165" i="16" s="1"/>
  <c r="N178" i="16"/>
  <c r="R177" i="15"/>
  <c r="N178" i="15"/>
  <c r="O177" i="15"/>
  <c r="N178" i="14"/>
  <c r="O177" i="14"/>
  <c r="I165" i="14" s="1"/>
  <c r="R177" i="14"/>
  <c r="K164" i="14"/>
  <c r="R177" i="13"/>
  <c r="N178" i="13"/>
  <c r="O177" i="13"/>
  <c r="N178" i="11"/>
  <c r="O177" i="11"/>
  <c r="I165" i="11" s="1"/>
  <c r="K164" i="11"/>
  <c r="E108" i="4"/>
  <c r="I108" i="4" s="1"/>
  <c r="G164" i="1"/>
  <c r="I107" i="4"/>
  <c r="C109" i="4"/>
  <c r="G109" i="4"/>
  <c r="B110" i="4"/>
  <c r="O177" i="1"/>
  <c r="I165" i="1" s="1"/>
  <c r="R177" i="1"/>
  <c r="N178" i="1"/>
  <c r="I162" i="17" l="1"/>
  <c r="M162" i="17" s="1"/>
  <c r="I162" i="18"/>
  <c r="K163" i="15"/>
  <c r="I162" i="16"/>
  <c r="K162" i="16" s="1"/>
  <c r="AA159" i="20"/>
  <c r="AN159" i="20"/>
  <c r="O160" i="20"/>
  <c r="Q111" i="21"/>
  <c r="AD111" i="21" s="1"/>
  <c r="B112" i="21"/>
  <c r="U163" i="17"/>
  <c r="U177" i="16"/>
  <c r="V177" i="16"/>
  <c r="V163" i="17"/>
  <c r="V178" i="1"/>
  <c r="V178" i="15"/>
  <c r="I164" i="15"/>
  <c r="K164" i="15" s="1"/>
  <c r="U177" i="15"/>
  <c r="G165" i="15"/>
  <c r="K164" i="1"/>
  <c r="U177" i="1"/>
  <c r="E109" i="19"/>
  <c r="I109" i="19" s="1"/>
  <c r="G165" i="11"/>
  <c r="K165" i="11" s="1"/>
  <c r="G165" i="13"/>
  <c r="G165" i="14"/>
  <c r="K165" i="14" s="1"/>
  <c r="F166" i="13"/>
  <c r="F166" i="14"/>
  <c r="F166" i="11"/>
  <c r="G110" i="19"/>
  <c r="C110" i="19"/>
  <c r="B111" i="19"/>
  <c r="F166" i="15"/>
  <c r="F165" i="18"/>
  <c r="F166" i="1"/>
  <c r="F165" i="16"/>
  <c r="K164" i="13"/>
  <c r="Z178" i="18"/>
  <c r="AE177" i="18"/>
  <c r="AD177" i="18"/>
  <c r="AC177" i="18"/>
  <c r="L165" i="18" s="1"/>
  <c r="AB177" i="18"/>
  <c r="K165" i="18" s="1"/>
  <c r="AF177" i="18"/>
  <c r="AA177" i="18"/>
  <c r="J165" i="18" s="1"/>
  <c r="AF178" i="17"/>
  <c r="AE178" i="17"/>
  <c r="AB178" i="17"/>
  <c r="AC178" i="17"/>
  <c r="AA178" i="17"/>
  <c r="Z179" i="17"/>
  <c r="AD178" i="17"/>
  <c r="J165" i="15"/>
  <c r="I165" i="13"/>
  <c r="O178" i="16"/>
  <c r="R178" i="16"/>
  <c r="N179" i="16"/>
  <c r="R178" i="15"/>
  <c r="N179" i="15"/>
  <c r="O178" i="15"/>
  <c r="N179" i="14"/>
  <c r="O178" i="14"/>
  <c r="I166" i="14" s="1"/>
  <c r="R178" i="14"/>
  <c r="R178" i="13"/>
  <c r="N179" i="13"/>
  <c r="O178" i="13"/>
  <c r="N179" i="11"/>
  <c r="O178" i="11"/>
  <c r="I166" i="11" s="1"/>
  <c r="E109" i="4"/>
  <c r="I109" i="4" s="1"/>
  <c r="G165" i="1"/>
  <c r="G110" i="4"/>
  <c r="B111" i="4"/>
  <c r="C110" i="4"/>
  <c r="O178" i="1"/>
  <c r="I166" i="1" s="1"/>
  <c r="R178" i="1"/>
  <c r="N179" i="1"/>
  <c r="N162" i="17" l="1"/>
  <c r="O162" i="17"/>
  <c r="N162" i="18"/>
  <c r="O162" i="18"/>
  <c r="M162" i="18"/>
  <c r="AA160" i="20"/>
  <c r="AN160" i="20"/>
  <c r="O161" i="20"/>
  <c r="Q112" i="21"/>
  <c r="AD112" i="21" s="1"/>
  <c r="B113" i="21"/>
  <c r="U164" i="17"/>
  <c r="U178" i="16"/>
  <c r="V178" i="16"/>
  <c r="V164" i="17"/>
  <c r="V179" i="1"/>
  <c r="V179" i="15"/>
  <c r="I165" i="15"/>
  <c r="K165" i="15" s="1"/>
  <c r="U178" i="15"/>
  <c r="K165" i="1"/>
  <c r="U178" i="1"/>
  <c r="F167" i="14"/>
  <c r="F167" i="11"/>
  <c r="F167" i="13"/>
  <c r="G111" i="19"/>
  <c r="B112" i="19"/>
  <c r="C111" i="19"/>
  <c r="E110" i="19"/>
  <c r="I110" i="19" s="1"/>
  <c r="G166" i="14"/>
  <c r="K166" i="14" s="1"/>
  <c r="G166" i="11"/>
  <c r="G166" i="13"/>
  <c r="F167" i="15"/>
  <c r="F167" i="1"/>
  <c r="AA178" i="18"/>
  <c r="AF178" i="18"/>
  <c r="AE178" i="18"/>
  <c r="AD178" i="18"/>
  <c r="AC178" i="18"/>
  <c r="Z179" i="18"/>
  <c r="AB178" i="18"/>
  <c r="AF179" i="17"/>
  <c r="AE179" i="17"/>
  <c r="AB179" i="17"/>
  <c r="AC179" i="17"/>
  <c r="AD179" i="17"/>
  <c r="AA179" i="17"/>
  <c r="Z180" i="17"/>
  <c r="G166" i="15"/>
  <c r="G165" i="18" s="1"/>
  <c r="J166" i="15"/>
  <c r="K165" i="13"/>
  <c r="I166" i="13"/>
  <c r="O179" i="16"/>
  <c r="R179" i="16"/>
  <c r="N180" i="16"/>
  <c r="R179" i="15"/>
  <c r="N180" i="15"/>
  <c r="O179" i="15"/>
  <c r="R179" i="14"/>
  <c r="N180" i="14"/>
  <c r="O179" i="14"/>
  <c r="I167" i="14" s="1"/>
  <c r="R179" i="13"/>
  <c r="O179" i="13"/>
  <c r="N180" i="13"/>
  <c r="K166" i="11"/>
  <c r="O179" i="11"/>
  <c r="I167" i="11" s="1"/>
  <c r="N180" i="11"/>
  <c r="E110" i="4"/>
  <c r="I110" i="4" s="1"/>
  <c r="G166" i="1"/>
  <c r="C111" i="4"/>
  <c r="G111" i="4"/>
  <c r="B112" i="4"/>
  <c r="N180" i="1"/>
  <c r="O179" i="1"/>
  <c r="I167" i="1" s="1"/>
  <c r="R179" i="1"/>
  <c r="G165" i="16" l="1"/>
  <c r="G165" i="17"/>
  <c r="AA161" i="20"/>
  <c r="AN161" i="20"/>
  <c r="O162" i="20"/>
  <c r="B114" i="21"/>
  <c r="Q113" i="21"/>
  <c r="AD113" i="21" s="1"/>
  <c r="U165" i="17"/>
  <c r="U179" i="16"/>
  <c r="V179" i="16"/>
  <c r="V165" i="17"/>
  <c r="V180" i="1"/>
  <c r="V180" i="15"/>
  <c r="I166" i="15"/>
  <c r="U179" i="15"/>
  <c r="G167" i="15"/>
  <c r="K166" i="1"/>
  <c r="U179" i="1"/>
  <c r="E111" i="19"/>
  <c r="I111" i="19" s="1"/>
  <c r="G167" i="13"/>
  <c r="G167" i="11"/>
  <c r="K167" i="11" s="1"/>
  <c r="G167" i="14"/>
  <c r="K167" i="14" s="1"/>
  <c r="F168" i="14"/>
  <c r="F168" i="11"/>
  <c r="F168" i="13"/>
  <c r="G112" i="19"/>
  <c r="C112" i="19"/>
  <c r="B113" i="19"/>
  <c r="F168" i="15"/>
  <c r="F168" i="1"/>
  <c r="K166" i="13"/>
  <c r="AB179" i="18"/>
  <c r="Z180" i="18"/>
  <c r="AA179" i="18"/>
  <c r="AF179" i="18"/>
  <c r="AE179" i="18"/>
  <c r="AD179" i="18"/>
  <c r="AC179" i="18"/>
  <c r="AF180" i="17"/>
  <c r="AE180" i="17"/>
  <c r="AB180" i="17"/>
  <c r="K168" i="17" s="1"/>
  <c r="AC180" i="17"/>
  <c r="L168" i="17" s="1"/>
  <c r="Z181" i="17"/>
  <c r="AD180" i="17"/>
  <c r="AA180" i="17"/>
  <c r="J168" i="17" s="1"/>
  <c r="J167" i="15"/>
  <c r="I167" i="13"/>
  <c r="R180" i="16"/>
  <c r="N181" i="16"/>
  <c r="O180" i="16"/>
  <c r="J168" i="16" s="1"/>
  <c r="R180" i="15"/>
  <c r="N181" i="15"/>
  <c r="O180" i="15"/>
  <c r="R180" i="14"/>
  <c r="N181" i="14"/>
  <c r="O180" i="14"/>
  <c r="I168" i="14" s="1"/>
  <c r="R180" i="13"/>
  <c r="N181" i="13"/>
  <c r="O180" i="13"/>
  <c r="N181" i="11"/>
  <c r="O180" i="11"/>
  <c r="I168" i="11" s="1"/>
  <c r="E111" i="4"/>
  <c r="I111" i="4" s="1"/>
  <c r="G167" i="1"/>
  <c r="C112" i="4"/>
  <c r="B113" i="4"/>
  <c r="G112" i="4"/>
  <c r="O180" i="1"/>
  <c r="I168" i="1" s="1"/>
  <c r="R180" i="1"/>
  <c r="N181" i="1"/>
  <c r="I165" i="17" l="1"/>
  <c r="O165" i="17" s="1"/>
  <c r="I165" i="18"/>
  <c r="K166" i="15"/>
  <c r="I165" i="16"/>
  <c r="K165" i="16" s="1"/>
  <c r="AA162" i="20"/>
  <c r="AN162" i="20"/>
  <c r="O163" i="20"/>
  <c r="B115" i="21"/>
  <c r="Q114" i="21"/>
  <c r="AD114" i="21" s="1"/>
  <c r="U166" i="17"/>
  <c r="U180" i="16"/>
  <c r="V180" i="16"/>
  <c r="V166" i="17"/>
  <c r="V181" i="1"/>
  <c r="V181" i="15"/>
  <c r="I167" i="15"/>
  <c r="K167" i="15" s="1"/>
  <c r="U180" i="15"/>
  <c r="G168" i="15"/>
  <c r="K167" i="1"/>
  <c r="U180" i="1"/>
  <c r="F169" i="13"/>
  <c r="F169" i="11"/>
  <c r="F169" i="14"/>
  <c r="B114" i="19"/>
  <c r="C113" i="19"/>
  <c r="G113" i="19"/>
  <c r="E112" i="19"/>
  <c r="I112" i="19" s="1"/>
  <c r="G168" i="11"/>
  <c r="K168" i="11" s="1"/>
  <c r="G168" i="13"/>
  <c r="G168" i="14"/>
  <c r="F168" i="18"/>
  <c r="F169" i="15"/>
  <c r="F168" i="16"/>
  <c r="F169" i="1"/>
  <c r="AA180" i="18"/>
  <c r="J168" i="18" s="1"/>
  <c r="AF180" i="18"/>
  <c r="AE180" i="18"/>
  <c r="AD180" i="18"/>
  <c r="AC180" i="18"/>
  <c r="L168" i="18" s="1"/>
  <c r="Z181" i="18"/>
  <c r="AB180" i="18"/>
  <c r="K168" i="18" s="1"/>
  <c r="AF181" i="17"/>
  <c r="AE181" i="17"/>
  <c r="AB181" i="17"/>
  <c r="AC181" i="17"/>
  <c r="Z182" i="17"/>
  <c r="AD181" i="17"/>
  <c r="AA181" i="17"/>
  <c r="J168" i="15"/>
  <c r="K167" i="13"/>
  <c r="I168" i="13"/>
  <c r="O181" i="16"/>
  <c r="R181" i="16"/>
  <c r="N182" i="16"/>
  <c r="N182" i="15"/>
  <c r="O181" i="15"/>
  <c r="R181" i="15"/>
  <c r="O181" i="14"/>
  <c r="I169" i="14" s="1"/>
  <c r="N182" i="14"/>
  <c r="R181" i="14"/>
  <c r="K168" i="14"/>
  <c r="R181" i="13"/>
  <c r="N182" i="13"/>
  <c r="O181" i="13"/>
  <c r="N182" i="11"/>
  <c r="O181" i="11"/>
  <c r="I169" i="11" s="1"/>
  <c r="G168" i="1"/>
  <c r="E112" i="4"/>
  <c r="K92" i="1"/>
  <c r="C113" i="4"/>
  <c r="G113" i="4"/>
  <c r="B114" i="4"/>
  <c r="O181" i="1"/>
  <c r="I169" i="1" s="1"/>
  <c r="R181" i="1"/>
  <c r="N182" i="1"/>
  <c r="M165" i="17" l="1"/>
  <c r="N165" i="17"/>
  <c r="M165" i="18"/>
  <c r="O165" i="18"/>
  <c r="N165" i="18"/>
  <c r="AA163" i="20"/>
  <c r="AN163" i="20"/>
  <c r="O164" i="20"/>
  <c r="B116" i="21"/>
  <c r="Q115" i="21"/>
  <c r="AD115" i="21" s="1"/>
  <c r="U181" i="16"/>
  <c r="U167" i="17"/>
  <c r="V181" i="16"/>
  <c r="V167" i="17"/>
  <c r="V182" i="1"/>
  <c r="V182" i="15"/>
  <c r="I168" i="15"/>
  <c r="K168" i="15" s="1"/>
  <c r="U181" i="15"/>
  <c r="K168" i="1"/>
  <c r="U181" i="1"/>
  <c r="E113" i="19"/>
  <c r="I113" i="19" s="1"/>
  <c r="G169" i="11"/>
  <c r="K169" i="11" s="1"/>
  <c r="G169" i="13"/>
  <c r="G169" i="14"/>
  <c r="K169" i="14" s="1"/>
  <c r="F170" i="13"/>
  <c r="F170" i="14"/>
  <c r="F170" i="11"/>
  <c r="G114" i="19"/>
  <c r="B115" i="19"/>
  <c r="C114" i="19"/>
  <c r="F170" i="15"/>
  <c r="F170" i="1"/>
  <c r="AB181" i="18"/>
  <c r="AA181" i="18"/>
  <c r="Z182" i="18"/>
  <c r="AF181" i="18"/>
  <c r="AE181" i="18"/>
  <c r="AD181" i="18"/>
  <c r="AC181" i="18"/>
  <c r="AF182" i="17"/>
  <c r="AE182" i="17"/>
  <c r="AB182" i="17"/>
  <c r="AC182" i="17"/>
  <c r="AA182" i="17"/>
  <c r="Z183" i="17"/>
  <c r="AD182" i="17"/>
  <c r="K168" i="13"/>
  <c r="G169" i="15"/>
  <c r="G168" i="18" s="1"/>
  <c r="J169" i="15"/>
  <c r="I169" i="13"/>
  <c r="O182" i="16"/>
  <c r="N183" i="16"/>
  <c r="R182" i="16"/>
  <c r="N183" i="15"/>
  <c r="O182" i="15"/>
  <c r="R182" i="15"/>
  <c r="N183" i="14"/>
  <c r="O182" i="14"/>
  <c r="I170" i="14" s="1"/>
  <c r="R182" i="14"/>
  <c r="N183" i="13"/>
  <c r="O182" i="13"/>
  <c r="R182" i="13"/>
  <c r="O182" i="11"/>
  <c r="I170" i="11" s="1"/>
  <c r="N183" i="11"/>
  <c r="E113" i="4"/>
  <c r="I113" i="4" s="1"/>
  <c r="G169" i="1"/>
  <c r="I112" i="4"/>
  <c r="C114" i="4"/>
  <c r="G114" i="4"/>
  <c r="B115" i="4"/>
  <c r="R182" i="1"/>
  <c r="N183" i="1"/>
  <c r="O182" i="1"/>
  <c r="I170" i="1" s="1"/>
  <c r="G168" i="16" l="1"/>
  <c r="G168" i="17"/>
  <c r="AA164" i="20"/>
  <c r="AN164" i="20"/>
  <c r="O165" i="20"/>
  <c r="Q116" i="21"/>
  <c r="AD116" i="21" s="1"/>
  <c r="B117" i="21"/>
  <c r="V182" i="16"/>
  <c r="V168" i="17"/>
  <c r="U168" i="17"/>
  <c r="U182" i="16"/>
  <c r="V183" i="1"/>
  <c r="V183" i="15"/>
  <c r="I169" i="15"/>
  <c r="U182" i="15"/>
  <c r="G170" i="15"/>
  <c r="K169" i="1"/>
  <c r="U182" i="1"/>
  <c r="E114" i="19"/>
  <c r="I114" i="19" s="1"/>
  <c r="G170" i="14"/>
  <c r="K170" i="14" s="1"/>
  <c r="G170" i="13"/>
  <c r="G170" i="11"/>
  <c r="F171" i="13"/>
  <c r="F171" i="14"/>
  <c r="F171" i="11"/>
  <c r="B116" i="19"/>
  <c r="G115" i="19"/>
  <c r="C115" i="19"/>
  <c r="F171" i="15"/>
  <c r="F171" i="1"/>
  <c r="AC182" i="18"/>
  <c r="AB182" i="18"/>
  <c r="AF182" i="18"/>
  <c r="AE182" i="18"/>
  <c r="Z183" i="18"/>
  <c r="AD182" i="18"/>
  <c r="AA182" i="18"/>
  <c r="AF183" i="17"/>
  <c r="AE183" i="17"/>
  <c r="AB183" i="17"/>
  <c r="K171" i="17" s="1"/>
  <c r="AC183" i="17"/>
  <c r="L171" i="17" s="1"/>
  <c r="AD183" i="17"/>
  <c r="AA183" i="17"/>
  <c r="J171" i="17" s="1"/>
  <c r="Z184" i="17"/>
  <c r="J170" i="15"/>
  <c r="K169" i="13"/>
  <c r="I170" i="13"/>
  <c r="N184" i="16"/>
  <c r="O183" i="16"/>
  <c r="J171" i="16" s="1"/>
  <c r="R183" i="16"/>
  <c r="N184" i="15"/>
  <c r="O183" i="15"/>
  <c r="R183" i="15"/>
  <c r="N184" i="14"/>
  <c r="O183" i="14"/>
  <c r="I171" i="14" s="1"/>
  <c r="R183" i="14"/>
  <c r="N184" i="13"/>
  <c r="O183" i="13"/>
  <c r="R183" i="13"/>
  <c r="K170" i="11"/>
  <c r="N184" i="11"/>
  <c r="O183" i="11"/>
  <c r="I171" i="11" s="1"/>
  <c r="E114" i="4"/>
  <c r="I114" i="4" s="1"/>
  <c r="G170" i="1"/>
  <c r="B116" i="4"/>
  <c r="G115" i="4"/>
  <c r="C115" i="4"/>
  <c r="O183" i="1"/>
  <c r="I171" i="1" s="1"/>
  <c r="R183" i="1"/>
  <c r="N184" i="1"/>
  <c r="I168" i="17" l="1"/>
  <c r="M168" i="17" s="1"/>
  <c r="I168" i="18"/>
  <c r="K169" i="15"/>
  <c r="I168" i="16"/>
  <c r="K168" i="16" s="1"/>
  <c r="AA165" i="20"/>
  <c r="AN165" i="20"/>
  <c r="O166" i="20"/>
  <c r="B118" i="21"/>
  <c r="Q117" i="21"/>
  <c r="AD117" i="21" s="1"/>
  <c r="V183" i="16"/>
  <c r="V169" i="17"/>
  <c r="U183" i="16"/>
  <c r="U169" i="17"/>
  <c r="V184" i="1"/>
  <c r="V184" i="15"/>
  <c r="I170" i="15"/>
  <c r="K170" i="15" s="1"/>
  <c r="U183" i="15"/>
  <c r="G171" i="15"/>
  <c r="K170" i="1"/>
  <c r="U183" i="1"/>
  <c r="F172" i="14"/>
  <c r="F172" i="11"/>
  <c r="F172" i="13"/>
  <c r="G116" i="19"/>
  <c r="C116" i="19"/>
  <c r="B117" i="19"/>
  <c r="E115" i="19"/>
  <c r="I115" i="19" s="1"/>
  <c r="G171" i="13"/>
  <c r="G171" i="14"/>
  <c r="G171" i="11"/>
  <c r="K170" i="13"/>
  <c r="F172" i="15"/>
  <c r="F171" i="18"/>
  <c r="F171" i="16"/>
  <c r="F172" i="1"/>
  <c r="AB183" i="18"/>
  <c r="K171" i="18" s="1"/>
  <c r="AA183" i="18"/>
  <c r="J171" i="18" s="1"/>
  <c r="Z184" i="18"/>
  <c r="AF183" i="18"/>
  <c r="AE183" i="18"/>
  <c r="AD183" i="18"/>
  <c r="AC183" i="18"/>
  <c r="L171" i="18" s="1"/>
  <c r="AF184" i="17"/>
  <c r="AE184" i="17"/>
  <c r="AC184" i="17"/>
  <c r="AB184" i="17"/>
  <c r="Z185" i="17"/>
  <c r="AD184" i="17"/>
  <c r="AA184" i="17"/>
  <c r="J171" i="15"/>
  <c r="I171" i="13"/>
  <c r="N185" i="16"/>
  <c r="O184" i="16"/>
  <c r="R184" i="16"/>
  <c r="R184" i="15"/>
  <c r="N185" i="15"/>
  <c r="O184" i="15"/>
  <c r="R184" i="14"/>
  <c r="O184" i="14"/>
  <c r="I172" i="14" s="1"/>
  <c r="N185" i="14"/>
  <c r="K171" i="14"/>
  <c r="N185" i="13"/>
  <c r="O184" i="13"/>
  <c r="R184" i="13"/>
  <c r="K171" i="11"/>
  <c r="N185" i="11"/>
  <c r="O184" i="11"/>
  <c r="I172" i="11" s="1"/>
  <c r="E115" i="4"/>
  <c r="I115" i="4" s="1"/>
  <c r="G171" i="1"/>
  <c r="C116" i="4"/>
  <c r="G116" i="4"/>
  <c r="B117" i="4"/>
  <c r="O184" i="1"/>
  <c r="I172" i="1" s="1"/>
  <c r="R184" i="1"/>
  <c r="N185" i="1"/>
  <c r="O168" i="17" l="1"/>
  <c r="N168" i="17"/>
  <c r="O168" i="18"/>
  <c r="M168" i="18"/>
  <c r="N168" i="18"/>
  <c r="AA166" i="20"/>
  <c r="AN166" i="20"/>
  <c r="O167" i="20"/>
  <c r="B119" i="21"/>
  <c r="Q118" i="21"/>
  <c r="AD118" i="21" s="1"/>
  <c r="V184" i="16"/>
  <c r="V170" i="17"/>
  <c r="U170" i="17"/>
  <c r="U184" i="16"/>
  <c r="V185" i="1"/>
  <c r="V185" i="15"/>
  <c r="I171" i="15"/>
  <c r="K171" i="15" s="1"/>
  <c r="U184" i="15"/>
  <c r="K171" i="1"/>
  <c r="U184" i="1"/>
  <c r="F173" i="13"/>
  <c r="F173" i="11"/>
  <c r="F173" i="14"/>
  <c r="B118" i="19"/>
  <c r="G117" i="19"/>
  <c r="C117" i="19"/>
  <c r="E116" i="19"/>
  <c r="I116" i="19" s="1"/>
  <c r="G172" i="14"/>
  <c r="K172" i="14" s="1"/>
  <c r="G172" i="11"/>
  <c r="K172" i="11" s="1"/>
  <c r="G172" i="13"/>
  <c r="F173" i="15"/>
  <c r="F173" i="1"/>
  <c r="K171" i="13"/>
  <c r="AC184" i="18"/>
  <c r="AB184" i="18"/>
  <c r="Z185" i="18"/>
  <c r="AF184" i="18"/>
  <c r="AE184" i="18"/>
  <c r="AA184" i="18"/>
  <c r="AD184" i="18"/>
  <c r="AF185" i="17"/>
  <c r="AE185" i="17"/>
  <c r="AB185" i="17"/>
  <c r="AC185" i="17"/>
  <c r="Z186" i="17"/>
  <c r="AD185" i="17"/>
  <c r="AA185" i="17"/>
  <c r="G172" i="15"/>
  <c r="G171" i="18" s="1"/>
  <c r="J172" i="15"/>
  <c r="I172" i="13"/>
  <c r="R185" i="16"/>
  <c r="N186" i="16"/>
  <c r="O185" i="16"/>
  <c r="R185" i="15"/>
  <c r="N186" i="15"/>
  <c r="O185" i="15"/>
  <c r="N186" i="14"/>
  <c r="O185" i="14"/>
  <c r="I173" i="14" s="1"/>
  <c r="R185" i="14"/>
  <c r="R185" i="13"/>
  <c r="N186" i="13"/>
  <c r="O185" i="13"/>
  <c r="N186" i="11"/>
  <c r="O185" i="11"/>
  <c r="I173" i="11" s="1"/>
  <c r="E116" i="4"/>
  <c r="I116" i="4" s="1"/>
  <c r="G172" i="1"/>
  <c r="C117" i="4"/>
  <c r="G117" i="4"/>
  <c r="B118" i="4"/>
  <c r="O185" i="1"/>
  <c r="I173" i="1" s="1"/>
  <c r="R185" i="1"/>
  <c r="N186" i="1"/>
  <c r="G171" i="16" l="1"/>
  <c r="G171" i="17"/>
  <c r="AA167" i="20"/>
  <c r="AN167" i="20"/>
  <c r="O168" i="20"/>
  <c r="B120" i="21"/>
  <c r="Q119" i="21"/>
  <c r="AD119" i="21" s="1"/>
  <c r="V185" i="16"/>
  <c r="V171" i="17"/>
  <c r="U185" i="16"/>
  <c r="U171" i="17"/>
  <c r="V186" i="1"/>
  <c r="V186" i="15"/>
  <c r="I172" i="15"/>
  <c r="U185" i="15"/>
  <c r="G173" i="15"/>
  <c r="K172" i="1"/>
  <c r="U185" i="1"/>
  <c r="E117" i="19"/>
  <c r="I117" i="19" s="1"/>
  <c r="G173" i="11"/>
  <c r="G173" i="13"/>
  <c r="G173" i="14"/>
  <c r="K173" i="14" s="1"/>
  <c r="F174" i="11"/>
  <c r="F174" i="13"/>
  <c r="F174" i="14"/>
  <c r="B119" i="19"/>
  <c r="C118" i="19"/>
  <c r="G118" i="19"/>
  <c r="F174" i="15"/>
  <c r="F174" i="1"/>
  <c r="K172" i="13"/>
  <c r="AD185" i="18"/>
  <c r="AC185" i="18"/>
  <c r="Z186" i="18"/>
  <c r="AA185" i="18"/>
  <c r="AF185" i="18"/>
  <c r="AB185" i="18"/>
  <c r="AE185" i="18"/>
  <c r="AF186" i="17"/>
  <c r="AE186" i="17"/>
  <c r="AB186" i="17"/>
  <c r="K174" i="17" s="1"/>
  <c r="AC186" i="17"/>
  <c r="L174" i="17" s="1"/>
  <c r="AA186" i="17"/>
  <c r="J174" i="17" s="1"/>
  <c r="Z187" i="17"/>
  <c r="AD186" i="17"/>
  <c r="J173" i="15"/>
  <c r="I173" i="13"/>
  <c r="O186" i="16"/>
  <c r="J174" i="16" s="1"/>
  <c r="R186" i="16"/>
  <c r="N187" i="16"/>
  <c r="R186" i="15"/>
  <c r="N187" i="15"/>
  <c r="O186" i="15"/>
  <c r="N187" i="14"/>
  <c r="O186" i="14"/>
  <c r="I174" i="14" s="1"/>
  <c r="R186" i="14"/>
  <c r="R186" i="13"/>
  <c r="O186" i="13"/>
  <c r="N187" i="13"/>
  <c r="O186" i="11"/>
  <c r="I174" i="11" s="1"/>
  <c r="N187" i="11"/>
  <c r="K173" i="11"/>
  <c r="G173" i="1"/>
  <c r="E117" i="4"/>
  <c r="K93" i="1"/>
  <c r="G118" i="4"/>
  <c r="B119" i="4"/>
  <c r="C118" i="4"/>
  <c r="O186" i="1"/>
  <c r="I174" i="1" s="1"/>
  <c r="R186" i="1"/>
  <c r="N187" i="1"/>
  <c r="I171" i="17" l="1"/>
  <c r="O171" i="17" s="1"/>
  <c r="I171" i="18"/>
  <c r="K172" i="15"/>
  <c r="I171" i="16"/>
  <c r="K171" i="16" s="1"/>
  <c r="AA168" i="20"/>
  <c r="AN168" i="20"/>
  <c r="O169" i="20"/>
  <c r="Q120" i="21"/>
  <c r="AD120" i="21" s="1"/>
  <c r="B121" i="21"/>
  <c r="V186" i="16"/>
  <c r="V172" i="17"/>
  <c r="U172" i="17"/>
  <c r="U186" i="16"/>
  <c r="V187" i="1"/>
  <c r="V187" i="15"/>
  <c r="I173" i="15"/>
  <c r="K173" i="15" s="1"/>
  <c r="U186" i="15"/>
  <c r="G174" i="15"/>
  <c r="K173" i="1"/>
  <c r="U186" i="1"/>
  <c r="F175" i="13"/>
  <c r="F175" i="14"/>
  <c r="F175" i="11"/>
  <c r="G119" i="19"/>
  <c r="B120" i="19"/>
  <c r="C119" i="19"/>
  <c r="E118" i="19"/>
  <c r="I118" i="19" s="1"/>
  <c r="G174" i="14"/>
  <c r="K174" i="14" s="1"/>
  <c r="G174" i="11"/>
  <c r="K174" i="11" s="1"/>
  <c r="G174" i="13"/>
  <c r="K173" i="13"/>
  <c r="F174" i="18"/>
  <c r="F174" i="16"/>
  <c r="F175" i="1"/>
  <c r="F175" i="15"/>
  <c r="AC186" i="18"/>
  <c r="L174" i="18" s="1"/>
  <c r="AB186" i="18"/>
  <c r="K174" i="18" s="1"/>
  <c r="Z187" i="18"/>
  <c r="AF186" i="18"/>
  <c r="AE186" i="18"/>
  <c r="AD186" i="18"/>
  <c r="AA186" i="18"/>
  <c r="J174" i="18" s="1"/>
  <c r="AE187" i="17"/>
  <c r="AF187" i="17"/>
  <c r="AB187" i="17"/>
  <c r="AC187" i="17"/>
  <c r="AD187" i="17"/>
  <c r="AA187" i="17"/>
  <c r="Z188" i="17"/>
  <c r="J174" i="15"/>
  <c r="I174" i="13"/>
  <c r="O187" i="16"/>
  <c r="R187" i="16"/>
  <c r="N188" i="16"/>
  <c r="R187" i="15"/>
  <c r="N188" i="15"/>
  <c r="O187" i="15"/>
  <c r="R187" i="14"/>
  <c r="N188" i="14"/>
  <c r="O187" i="14"/>
  <c r="I175" i="14" s="1"/>
  <c r="R187" i="13"/>
  <c r="O187" i="13"/>
  <c r="N188" i="13"/>
  <c r="N188" i="11"/>
  <c r="O187" i="11"/>
  <c r="I175" i="11" s="1"/>
  <c r="E118" i="4"/>
  <c r="I118" i="4" s="1"/>
  <c r="G174" i="1"/>
  <c r="I117" i="4"/>
  <c r="C119" i="4"/>
  <c r="G119" i="4"/>
  <c r="B120" i="4"/>
  <c r="N188" i="1"/>
  <c r="O187" i="1"/>
  <c r="I175" i="1" s="1"/>
  <c r="R187" i="1"/>
  <c r="O171" i="18" l="1"/>
  <c r="M171" i="18"/>
  <c r="N171" i="18"/>
  <c r="M171" i="17"/>
  <c r="N171" i="17"/>
  <c r="AA169" i="20"/>
  <c r="AN169" i="20"/>
  <c r="O170" i="20"/>
  <c r="B122" i="21"/>
  <c r="Q121" i="21"/>
  <c r="AD121" i="21" s="1"/>
  <c r="V187" i="16"/>
  <c r="V173" i="17"/>
  <c r="U173" i="17"/>
  <c r="U187" i="16"/>
  <c r="V188" i="1"/>
  <c r="V188" i="15"/>
  <c r="I174" i="15"/>
  <c r="K174" i="15" s="1"/>
  <c r="U187" i="15"/>
  <c r="K174" i="1"/>
  <c r="U187" i="1"/>
  <c r="E119" i="19"/>
  <c r="I119" i="19" s="1"/>
  <c r="G175" i="13"/>
  <c r="G175" i="14"/>
  <c r="G175" i="11"/>
  <c r="K175" i="11" s="1"/>
  <c r="F176" i="14"/>
  <c r="F176" i="11"/>
  <c r="F176" i="13"/>
  <c r="G120" i="19"/>
  <c r="B121" i="19"/>
  <c r="C120" i="19"/>
  <c r="F176" i="15"/>
  <c r="F176" i="1"/>
  <c r="K174" i="13"/>
  <c r="AD187" i="18"/>
  <c r="AC187" i="18"/>
  <c r="AA187" i="18"/>
  <c r="Z188" i="18"/>
  <c r="AF187" i="18"/>
  <c r="AE187" i="18"/>
  <c r="AB187" i="18"/>
  <c r="AE188" i="17"/>
  <c r="AF188" i="17"/>
  <c r="AB188" i="17"/>
  <c r="AC188" i="17"/>
  <c r="Z189" i="17"/>
  <c r="AD188" i="17"/>
  <c r="AA188" i="17"/>
  <c r="G175" i="15"/>
  <c r="G174" i="18" s="1"/>
  <c r="J175" i="15"/>
  <c r="I175" i="13"/>
  <c r="R188" i="16"/>
  <c r="N189" i="16"/>
  <c r="O188" i="16"/>
  <c r="R188" i="15"/>
  <c r="N189" i="15"/>
  <c r="O188" i="15"/>
  <c r="R188" i="14"/>
  <c r="O188" i="14"/>
  <c r="I176" i="14" s="1"/>
  <c r="N189" i="14"/>
  <c r="K175" i="14"/>
  <c r="R188" i="13"/>
  <c r="N189" i="13"/>
  <c r="O188" i="13"/>
  <c r="N189" i="11"/>
  <c r="O188" i="11"/>
  <c r="I176" i="11" s="1"/>
  <c r="E119" i="4"/>
  <c r="I119" i="4" s="1"/>
  <c r="G175" i="1"/>
  <c r="C120" i="4"/>
  <c r="B121" i="4"/>
  <c r="G120" i="4"/>
  <c r="O188" i="1"/>
  <c r="I176" i="1" s="1"/>
  <c r="R188" i="1"/>
  <c r="N189" i="1"/>
  <c r="G174" i="16" l="1"/>
  <c r="G174" i="17"/>
  <c r="AA170" i="20"/>
  <c r="AN170" i="20"/>
  <c r="O171" i="20"/>
  <c r="B123" i="21"/>
  <c r="Q122" i="21"/>
  <c r="AD122" i="21" s="1"/>
  <c r="V188" i="16"/>
  <c r="V174" i="17"/>
  <c r="U174" i="17"/>
  <c r="U188" i="16"/>
  <c r="V189" i="1"/>
  <c r="V189" i="15"/>
  <c r="I175" i="15"/>
  <c r="U188" i="15"/>
  <c r="G176" i="15"/>
  <c r="K175" i="1"/>
  <c r="U188" i="1"/>
  <c r="E120" i="19"/>
  <c r="I120" i="19" s="1"/>
  <c r="G176" i="13"/>
  <c r="G176" i="14"/>
  <c r="G176" i="11"/>
  <c r="K176" i="11" s="1"/>
  <c r="F177" i="13"/>
  <c r="F177" i="14"/>
  <c r="F177" i="11"/>
  <c r="B122" i="19"/>
  <c r="C121" i="19"/>
  <c r="G121" i="19"/>
  <c r="F177" i="15"/>
  <c r="F177" i="1"/>
  <c r="K175" i="13"/>
  <c r="AE188" i="18"/>
  <c r="AD188" i="18"/>
  <c r="AB188" i="18"/>
  <c r="Z189" i="18"/>
  <c r="AA188" i="18"/>
  <c r="AF188" i="18"/>
  <c r="AC188" i="18"/>
  <c r="AF189" i="17"/>
  <c r="AE189" i="17"/>
  <c r="AB189" i="17"/>
  <c r="K177" i="17" s="1"/>
  <c r="AC189" i="17"/>
  <c r="L177" i="17" s="1"/>
  <c r="Z190" i="17"/>
  <c r="AD189" i="17"/>
  <c r="AA189" i="17"/>
  <c r="J177" i="17" s="1"/>
  <c r="J176" i="15"/>
  <c r="I176" i="13"/>
  <c r="O189" i="16"/>
  <c r="J177" i="16" s="1"/>
  <c r="R189" i="16"/>
  <c r="N190" i="16"/>
  <c r="N190" i="15"/>
  <c r="O189" i="15"/>
  <c r="R189" i="15"/>
  <c r="R189" i="14"/>
  <c r="O189" i="14"/>
  <c r="I177" i="14" s="1"/>
  <c r="N190" i="14"/>
  <c r="K176" i="14"/>
  <c r="K176" i="13"/>
  <c r="R189" i="13"/>
  <c r="N190" i="13"/>
  <c r="O189" i="13"/>
  <c r="N190" i="11"/>
  <c r="O189" i="11"/>
  <c r="I177" i="11" s="1"/>
  <c r="E120" i="4"/>
  <c r="I120" i="4" s="1"/>
  <c r="G176" i="1"/>
  <c r="C121" i="4"/>
  <c r="G121" i="4"/>
  <c r="B122" i="4"/>
  <c r="O189" i="1"/>
  <c r="I177" i="1" s="1"/>
  <c r="R189" i="1"/>
  <c r="N190" i="1"/>
  <c r="I174" i="17" l="1"/>
  <c r="I174" i="18"/>
  <c r="K175" i="15"/>
  <c r="I174" i="16"/>
  <c r="K174" i="16" s="1"/>
  <c r="AA171" i="20"/>
  <c r="AN171" i="20"/>
  <c r="O172" i="20"/>
  <c r="B124" i="21"/>
  <c r="Q123" i="21"/>
  <c r="AD123" i="21" s="1"/>
  <c r="V189" i="16"/>
  <c r="V175" i="17"/>
  <c r="U189" i="16"/>
  <c r="U175" i="17"/>
  <c r="V190" i="1"/>
  <c r="V190" i="15"/>
  <c r="I176" i="15"/>
  <c r="K176" i="15" s="1"/>
  <c r="U189" i="15"/>
  <c r="G177" i="15"/>
  <c r="K176" i="1"/>
  <c r="U189" i="1"/>
  <c r="F178" i="11"/>
  <c r="F178" i="14"/>
  <c r="F178" i="13"/>
  <c r="B123" i="19"/>
  <c r="G122" i="19"/>
  <c r="C122" i="19"/>
  <c r="E121" i="19"/>
  <c r="I121" i="19" s="1"/>
  <c r="G177" i="11"/>
  <c r="K177" i="11" s="1"/>
  <c r="G177" i="14"/>
  <c r="G177" i="13"/>
  <c r="F177" i="18"/>
  <c r="F178" i="15"/>
  <c r="F177" i="16"/>
  <c r="F178" i="1"/>
  <c r="AD189" i="18"/>
  <c r="AC189" i="18"/>
  <c r="L177" i="18" s="1"/>
  <c r="AA189" i="18"/>
  <c r="J177" i="18" s="1"/>
  <c r="Z190" i="18"/>
  <c r="AF189" i="18"/>
  <c r="AE189" i="18"/>
  <c r="AB189" i="18"/>
  <c r="K177" i="18" s="1"/>
  <c r="AF190" i="17"/>
  <c r="AE190" i="17"/>
  <c r="AB190" i="17"/>
  <c r="AC190" i="17"/>
  <c r="AA190" i="17"/>
  <c r="Z191" i="17"/>
  <c r="AD190" i="17"/>
  <c r="J177" i="15"/>
  <c r="I177" i="13"/>
  <c r="O190" i="16"/>
  <c r="N191" i="16"/>
  <c r="R190" i="16"/>
  <c r="N191" i="15"/>
  <c r="O190" i="15"/>
  <c r="R190" i="15"/>
  <c r="N191" i="14"/>
  <c r="O190" i="14"/>
  <c r="I178" i="14" s="1"/>
  <c r="R190" i="14"/>
  <c r="K177" i="14"/>
  <c r="N191" i="13"/>
  <c r="O190" i="13"/>
  <c r="R190" i="13"/>
  <c r="O190" i="11"/>
  <c r="I178" i="11" s="1"/>
  <c r="N191" i="11"/>
  <c r="E121" i="4"/>
  <c r="I121" i="4" s="1"/>
  <c r="G177" i="1"/>
  <c r="C122" i="4"/>
  <c r="G122" i="4"/>
  <c r="B123" i="4"/>
  <c r="R190" i="1"/>
  <c r="N191" i="1"/>
  <c r="O190" i="1"/>
  <c r="I178" i="1" s="1"/>
  <c r="M174" i="18" l="1"/>
  <c r="O174" i="18"/>
  <c r="N174" i="18"/>
  <c r="M174" i="17"/>
  <c r="O174" i="17"/>
  <c r="N174" i="17"/>
  <c r="AA172" i="20"/>
  <c r="AN172" i="20"/>
  <c r="O173" i="20"/>
  <c r="Q124" i="21"/>
  <c r="AD124" i="21" s="1"/>
  <c r="B125" i="21"/>
  <c r="V190" i="16"/>
  <c r="V176" i="17"/>
  <c r="U176" i="17"/>
  <c r="U190" i="16"/>
  <c r="V191" i="1"/>
  <c r="V191" i="15"/>
  <c r="I177" i="15"/>
  <c r="K177" i="15" s="1"/>
  <c r="U190" i="15"/>
  <c r="K177" i="1"/>
  <c r="U190" i="1"/>
  <c r="E122" i="19"/>
  <c r="I122" i="19" s="1"/>
  <c r="G178" i="14"/>
  <c r="K178" i="14" s="1"/>
  <c r="G178" i="11"/>
  <c r="K178" i="11" s="1"/>
  <c r="G178" i="13"/>
  <c r="K178" i="13" s="1"/>
  <c r="F179" i="11"/>
  <c r="F179" i="13"/>
  <c r="F179" i="14"/>
  <c r="G123" i="19"/>
  <c r="B124" i="19"/>
  <c r="C123" i="19"/>
  <c r="F179" i="15"/>
  <c r="F179" i="1"/>
  <c r="K177" i="13"/>
  <c r="AE190" i="18"/>
  <c r="AD190" i="18"/>
  <c r="AB190" i="18"/>
  <c r="AA190" i="18"/>
  <c r="Z191" i="18"/>
  <c r="AF190" i="18"/>
  <c r="AC190" i="18"/>
  <c r="AF191" i="17"/>
  <c r="AE191" i="17"/>
  <c r="AB191" i="17"/>
  <c r="AC191" i="17"/>
  <c r="AD191" i="17"/>
  <c r="AA191" i="17"/>
  <c r="Z192" i="17"/>
  <c r="G178" i="15"/>
  <c r="G177" i="18" s="1"/>
  <c r="J178" i="15"/>
  <c r="I178" i="13"/>
  <c r="N192" i="16"/>
  <c r="R191" i="16"/>
  <c r="O191" i="16"/>
  <c r="N192" i="15"/>
  <c r="O191" i="15"/>
  <c r="R191" i="15"/>
  <c r="N192" i="14"/>
  <c r="O191" i="14"/>
  <c r="I179" i="14" s="1"/>
  <c r="R191" i="14"/>
  <c r="N192" i="13"/>
  <c r="O191" i="13"/>
  <c r="R191" i="13"/>
  <c r="N192" i="11"/>
  <c r="O191" i="11"/>
  <c r="I179" i="11" s="1"/>
  <c r="G178" i="1"/>
  <c r="E122" i="4"/>
  <c r="K94" i="1"/>
  <c r="B124" i="4"/>
  <c r="G123" i="4"/>
  <c r="C123" i="4"/>
  <c r="O191" i="1"/>
  <c r="I179" i="1" s="1"/>
  <c r="R191" i="1"/>
  <c r="N192" i="1"/>
  <c r="G177" i="16" l="1"/>
  <c r="G177" i="17"/>
  <c r="AA173" i="20"/>
  <c r="AN173" i="20"/>
  <c r="O174" i="20"/>
  <c r="B126" i="21"/>
  <c r="Q125" i="21"/>
  <c r="AD125" i="21" s="1"/>
  <c r="V191" i="16"/>
  <c r="V177" i="17"/>
  <c r="U191" i="16"/>
  <c r="U177" i="17"/>
  <c r="V192" i="1"/>
  <c r="V192" i="15"/>
  <c r="I178" i="15"/>
  <c r="U191" i="15"/>
  <c r="G179" i="15"/>
  <c r="K178" i="1"/>
  <c r="U191" i="1"/>
  <c r="E123" i="19"/>
  <c r="I123" i="19" s="1"/>
  <c r="G179" i="13"/>
  <c r="G179" i="11"/>
  <c r="K179" i="11" s="1"/>
  <c r="G179" i="14"/>
  <c r="K179" i="14" s="1"/>
  <c r="F180" i="14"/>
  <c r="F180" i="11"/>
  <c r="F180" i="13"/>
  <c r="G124" i="19"/>
  <c r="C124" i="19"/>
  <c r="B125" i="19"/>
  <c r="F180" i="15"/>
  <c r="F180" i="1"/>
  <c r="AF191" i="18"/>
  <c r="AE191" i="18"/>
  <c r="AC191" i="18"/>
  <c r="AB191" i="18"/>
  <c r="Z192" i="18"/>
  <c r="AA191" i="18"/>
  <c r="AD191" i="18"/>
  <c r="AF192" i="17"/>
  <c r="AE192" i="17"/>
  <c r="AC192" i="17"/>
  <c r="L180" i="17" s="1"/>
  <c r="AB192" i="17"/>
  <c r="K180" i="17" s="1"/>
  <c r="Z193" i="17"/>
  <c r="AD192" i="17"/>
  <c r="AA192" i="17"/>
  <c r="J180" i="17" s="1"/>
  <c r="J179" i="15"/>
  <c r="I179" i="13"/>
  <c r="N193" i="16"/>
  <c r="R192" i="16"/>
  <c r="O192" i="16"/>
  <c r="J180" i="16" s="1"/>
  <c r="R192" i="15"/>
  <c r="O192" i="15"/>
  <c r="N193" i="15"/>
  <c r="R192" i="14"/>
  <c r="N193" i="14"/>
  <c r="O192" i="14"/>
  <c r="I180" i="14" s="1"/>
  <c r="N193" i="13"/>
  <c r="O192" i="13"/>
  <c r="R192" i="13"/>
  <c r="N193" i="11"/>
  <c r="O192" i="11"/>
  <c r="I180" i="11" s="1"/>
  <c r="E123" i="4"/>
  <c r="I123" i="4" s="1"/>
  <c r="G179" i="1"/>
  <c r="I122" i="4"/>
  <c r="C124" i="4"/>
  <c r="G124" i="4"/>
  <c r="B125" i="4"/>
  <c r="O192" i="1"/>
  <c r="I180" i="1" s="1"/>
  <c r="N193" i="1"/>
  <c r="R192" i="1"/>
  <c r="I177" i="17" l="1"/>
  <c r="M177" i="17" s="1"/>
  <c r="I177" i="18"/>
  <c r="K178" i="15"/>
  <c r="I177" i="16"/>
  <c r="K177" i="16" s="1"/>
  <c r="AA174" i="20"/>
  <c r="AN174" i="20"/>
  <c r="O175" i="20"/>
  <c r="B127" i="21"/>
  <c r="Q126" i="21"/>
  <c r="AD126" i="21" s="1"/>
  <c r="U178" i="17"/>
  <c r="U192" i="16"/>
  <c r="V192" i="16"/>
  <c r="V178" i="17"/>
  <c r="V193" i="1"/>
  <c r="V193" i="15"/>
  <c r="I179" i="15"/>
  <c r="K179" i="15" s="1"/>
  <c r="U192" i="15"/>
  <c r="G180" i="15"/>
  <c r="K179" i="1"/>
  <c r="U192" i="1"/>
  <c r="F181" i="13"/>
  <c r="F181" i="14"/>
  <c r="F181" i="11"/>
  <c r="B126" i="19"/>
  <c r="C125" i="19"/>
  <c r="G125" i="19"/>
  <c r="E124" i="19"/>
  <c r="I124" i="19" s="1"/>
  <c r="G180" i="13"/>
  <c r="G180" i="14"/>
  <c r="G180" i="11"/>
  <c r="K180" i="11" s="1"/>
  <c r="F180" i="18"/>
  <c r="F180" i="16"/>
  <c r="F181" i="15"/>
  <c r="F181" i="1"/>
  <c r="AE192" i="18"/>
  <c r="AD192" i="18"/>
  <c r="AB192" i="18"/>
  <c r="K180" i="18" s="1"/>
  <c r="AA192" i="18"/>
  <c r="J180" i="18" s="1"/>
  <c r="Z193" i="18"/>
  <c r="AF192" i="18"/>
  <c r="AC192" i="18"/>
  <c r="L180" i="18" s="1"/>
  <c r="AF193" i="17"/>
  <c r="AE193" i="17"/>
  <c r="AB193" i="17"/>
  <c r="AC193" i="17"/>
  <c r="Z194" i="17"/>
  <c r="AD193" i="17"/>
  <c r="AA193" i="17"/>
  <c r="J180" i="15"/>
  <c r="K179" i="13"/>
  <c r="I180" i="13"/>
  <c r="N194" i="16"/>
  <c r="O193" i="16"/>
  <c r="R193" i="16"/>
  <c r="N194" i="15"/>
  <c r="R193" i="15"/>
  <c r="O193" i="15"/>
  <c r="O193" i="14"/>
  <c r="I181" i="14" s="1"/>
  <c r="N194" i="14"/>
  <c r="R193" i="14"/>
  <c r="K180" i="14"/>
  <c r="N194" i="13"/>
  <c r="R193" i="13"/>
  <c r="O193" i="13"/>
  <c r="O193" i="11"/>
  <c r="I181" i="11" s="1"/>
  <c r="N194" i="11"/>
  <c r="E124" i="4"/>
  <c r="I124" i="4" s="1"/>
  <c r="G180" i="1"/>
  <c r="C125" i="4"/>
  <c r="G125" i="4"/>
  <c r="B126" i="4"/>
  <c r="O193" i="1"/>
  <c r="I181" i="1" s="1"/>
  <c r="R193" i="1"/>
  <c r="N194" i="1"/>
  <c r="O177" i="17" l="1"/>
  <c r="N177" i="17"/>
  <c r="N177" i="18"/>
  <c r="O177" i="18"/>
  <c r="M177" i="18"/>
  <c r="AA175" i="20"/>
  <c r="AN175" i="20"/>
  <c r="O176" i="20"/>
  <c r="Q127" i="21"/>
  <c r="AD127" i="21" s="1"/>
  <c r="B128" i="21"/>
  <c r="U179" i="17"/>
  <c r="U193" i="16"/>
  <c r="V193" i="16"/>
  <c r="V179" i="17"/>
  <c r="V194" i="1"/>
  <c r="V194" i="15"/>
  <c r="I180" i="15"/>
  <c r="K180" i="15" s="1"/>
  <c r="U193" i="15"/>
  <c r="K180" i="1"/>
  <c r="U193" i="1"/>
  <c r="E125" i="19"/>
  <c r="I125" i="19" s="1"/>
  <c r="G181" i="11"/>
  <c r="G181" i="13"/>
  <c r="G181" i="14"/>
  <c r="F182" i="13"/>
  <c r="F182" i="14"/>
  <c r="F182" i="11"/>
  <c r="G126" i="19"/>
  <c r="C126" i="19"/>
  <c r="B127" i="19"/>
  <c r="F182" i="15"/>
  <c r="F182" i="1"/>
  <c r="K180" i="13"/>
  <c r="AF193" i="18"/>
  <c r="AE193" i="18"/>
  <c r="AC193" i="18"/>
  <c r="AB193" i="18"/>
  <c r="AA193" i="18"/>
  <c r="Z194" i="18"/>
  <c r="AD193" i="18"/>
  <c r="AF194" i="17"/>
  <c r="AE194" i="17"/>
  <c r="AB194" i="17"/>
  <c r="AC194" i="17"/>
  <c r="Z195" i="17"/>
  <c r="AA194" i="17"/>
  <c r="AD194" i="17"/>
  <c r="G181" i="15"/>
  <c r="G180" i="18" s="1"/>
  <c r="J181" i="15"/>
  <c r="I181" i="13"/>
  <c r="N195" i="16"/>
  <c r="O194" i="16"/>
  <c r="R194" i="16"/>
  <c r="O194" i="15"/>
  <c r="N195" i="15"/>
  <c r="R194" i="15"/>
  <c r="O194" i="14"/>
  <c r="I182" i="14" s="1"/>
  <c r="N195" i="14"/>
  <c r="R194" i="14"/>
  <c r="K181" i="14"/>
  <c r="O194" i="13"/>
  <c r="R194" i="13"/>
  <c r="N195" i="13"/>
  <c r="O194" i="11"/>
  <c r="I182" i="11" s="1"/>
  <c r="N195" i="11"/>
  <c r="K181" i="11"/>
  <c r="E125" i="4"/>
  <c r="I125" i="4" s="1"/>
  <c r="G181" i="1"/>
  <c r="G126" i="4"/>
  <c r="B127" i="4"/>
  <c r="C126" i="4"/>
  <c r="O194" i="1"/>
  <c r="I182" i="1" s="1"/>
  <c r="R194" i="1"/>
  <c r="N195" i="1"/>
  <c r="G180" i="16" l="1"/>
  <c r="G180" i="17"/>
  <c r="AA176" i="20"/>
  <c r="AN176" i="20"/>
  <c r="O177" i="20"/>
  <c r="Q128" i="21"/>
  <c r="AD128" i="21" s="1"/>
  <c r="B129" i="21"/>
  <c r="V194" i="16"/>
  <c r="V180" i="17"/>
  <c r="U180" i="17"/>
  <c r="U194" i="16"/>
  <c r="V195" i="1"/>
  <c r="V195" i="15"/>
  <c r="I181" i="15"/>
  <c r="U194" i="15"/>
  <c r="G182" i="15"/>
  <c r="K181" i="1"/>
  <c r="U194" i="1"/>
  <c r="F183" i="14"/>
  <c r="F183" i="11"/>
  <c r="F183" i="13"/>
  <c r="G127" i="19"/>
  <c r="C127" i="19"/>
  <c r="B128" i="19"/>
  <c r="E126" i="19"/>
  <c r="I126" i="19" s="1"/>
  <c r="G182" i="14"/>
  <c r="K182" i="14" s="1"/>
  <c r="G182" i="11"/>
  <c r="K182" i="11" s="1"/>
  <c r="G182" i="13"/>
  <c r="F183" i="1"/>
  <c r="F183" i="15"/>
  <c r="Z195" i="18"/>
  <c r="AF194" i="18"/>
  <c r="AD194" i="18"/>
  <c r="AC194" i="18"/>
  <c r="AB194" i="18"/>
  <c r="AA194" i="18"/>
  <c r="AE194" i="18"/>
  <c r="AE195" i="17"/>
  <c r="AF195" i="17"/>
  <c r="AB195" i="17"/>
  <c r="K183" i="17" s="1"/>
  <c r="AC195" i="17"/>
  <c r="L183" i="17" s="1"/>
  <c r="AD195" i="17"/>
  <c r="AA195" i="17"/>
  <c r="J183" i="17" s="1"/>
  <c r="Z196" i="17"/>
  <c r="J182" i="15"/>
  <c r="K181" i="13"/>
  <c r="I182" i="13"/>
  <c r="O195" i="16"/>
  <c r="J183" i="16" s="1"/>
  <c r="R195" i="16"/>
  <c r="N196" i="16"/>
  <c r="N196" i="15"/>
  <c r="R195" i="15"/>
  <c r="O195" i="15"/>
  <c r="N196" i="14"/>
  <c r="R195" i="14"/>
  <c r="O195" i="14"/>
  <c r="I183" i="14" s="1"/>
  <c r="N196" i="13"/>
  <c r="R195" i="13"/>
  <c r="O195" i="13"/>
  <c r="N196" i="11"/>
  <c r="O195" i="11"/>
  <c r="I183" i="11" s="1"/>
  <c r="E126" i="4"/>
  <c r="I126" i="4" s="1"/>
  <c r="G182" i="1"/>
  <c r="C127" i="4"/>
  <c r="G127" i="4"/>
  <c r="B128" i="4"/>
  <c r="N196" i="1"/>
  <c r="O195" i="1"/>
  <c r="I183" i="1" s="1"/>
  <c r="R195" i="1"/>
  <c r="I180" i="17" l="1"/>
  <c r="N180" i="17" s="1"/>
  <c r="I180" i="18"/>
  <c r="K181" i="15"/>
  <c r="I180" i="16"/>
  <c r="K180" i="16" s="1"/>
  <c r="AA177" i="20"/>
  <c r="AN177" i="20"/>
  <c r="O178" i="20"/>
  <c r="B130" i="21"/>
  <c r="Q129" i="21"/>
  <c r="AD129" i="21" s="1"/>
  <c r="U181" i="17"/>
  <c r="U195" i="16"/>
  <c r="V195" i="16"/>
  <c r="V181" i="17"/>
  <c r="V196" i="1"/>
  <c r="V196" i="15"/>
  <c r="I182" i="15"/>
  <c r="K182" i="15" s="1"/>
  <c r="U195" i="15"/>
  <c r="G183" i="15"/>
  <c r="K182" i="1"/>
  <c r="U195" i="1"/>
  <c r="F184" i="14"/>
  <c r="F184" i="11"/>
  <c r="F184" i="13"/>
  <c r="G128" i="19"/>
  <c r="C128" i="19"/>
  <c r="B129" i="19"/>
  <c r="E127" i="19"/>
  <c r="I127" i="19" s="1"/>
  <c r="G183" i="13"/>
  <c r="G183" i="11"/>
  <c r="K183" i="11" s="1"/>
  <c r="G183" i="14"/>
  <c r="F184" i="15"/>
  <c r="F183" i="18"/>
  <c r="F183" i="16"/>
  <c r="F184" i="1"/>
  <c r="K182" i="13"/>
  <c r="Z196" i="18"/>
  <c r="AE195" i="18"/>
  <c r="AD195" i="18"/>
  <c r="AC195" i="18"/>
  <c r="L183" i="18" s="1"/>
  <c r="AB195" i="18"/>
  <c r="K183" i="18" s="1"/>
  <c r="AF195" i="18"/>
  <c r="AA195" i="18"/>
  <c r="J183" i="18" s="1"/>
  <c r="AE196" i="17"/>
  <c r="AF196" i="17"/>
  <c r="AC196" i="17"/>
  <c r="AB196" i="17"/>
  <c r="Z197" i="17"/>
  <c r="AD196" i="17"/>
  <c r="AA196" i="17"/>
  <c r="J183" i="15"/>
  <c r="I183" i="13"/>
  <c r="R196" i="16"/>
  <c r="O196" i="16"/>
  <c r="N197" i="16"/>
  <c r="N197" i="15"/>
  <c r="R196" i="15"/>
  <c r="O196" i="15"/>
  <c r="R196" i="14"/>
  <c r="O196" i="14"/>
  <c r="I184" i="14" s="1"/>
  <c r="N197" i="14"/>
  <c r="K183" i="14"/>
  <c r="O196" i="13"/>
  <c r="N197" i="13"/>
  <c r="R196" i="13"/>
  <c r="N197" i="11"/>
  <c r="O196" i="11"/>
  <c r="I184" i="11" s="1"/>
  <c r="G183" i="1"/>
  <c r="E127" i="4"/>
  <c r="K95" i="1"/>
  <c r="C128" i="4"/>
  <c r="G128" i="4"/>
  <c r="B129" i="4"/>
  <c r="O196" i="1"/>
  <c r="I184" i="1" s="1"/>
  <c r="R196" i="1"/>
  <c r="N197" i="1"/>
  <c r="O180" i="17" l="1"/>
  <c r="M180" i="17"/>
  <c r="O180" i="18"/>
  <c r="N180" i="18"/>
  <c r="M180" i="18"/>
  <c r="AA178" i="20"/>
  <c r="AN178" i="20"/>
  <c r="O179" i="20"/>
  <c r="B131" i="21"/>
  <c r="Q130" i="21"/>
  <c r="AD130" i="21" s="1"/>
  <c r="U182" i="17"/>
  <c r="U196" i="16"/>
  <c r="V196" i="16"/>
  <c r="V182" i="17"/>
  <c r="V197" i="1"/>
  <c r="V197" i="15"/>
  <c r="I183" i="15"/>
  <c r="K183" i="15" s="1"/>
  <c r="U196" i="15"/>
  <c r="K183" i="1"/>
  <c r="U196" i="1"/>
  <c r="F185" i="13"/>
  <c r="F185" i="11"/>
  <c r="F185" i="14"/>
  <c r="C129" i="19"/>
  <c r="B130" i="19"/>
  <c r="G129" i="19"/>
  <c r="E128" i="19"/>
  <c r="I128" i="19" s="1"/>
  <c r="G184" i="11"/>
  <c r="K184" i="11" s="1"/>
  <c r="G184" i="13"/>
  <c r="G184" i="14"/>
  <c r="F185" i="15"/>
  <c r="F185" i="1"/>
  <c r="AA196" i="18"/>
  <c r="AF196" i="18"/>
  <c r="AE196" i="18"/>
  <c r="AD196" i="18"/>
  <c r="AC196" i="18"/>
  <c r="AB196" i="18"/>
  <c r="Z197" i="18"/>
  <c r="AF197" i="17"/>
  <c r="AE197" i="17"/>
  <c r="AB197" i="17"/>
  <c r="AC197" i="17"/>
  <c r="Z198" i="17"/>
  <c r="AD197" i="17"/>
  <c r="AA197" i="17"/>
  <c r="G184" i="15"/>
  <c r="G183" i="18" s="1"/>
  <c r="J184" i="15"/>
  <c r="K183" i="13"/>
  <c r="I184" i="13"/>
  <c r="O197" i="16"/>
  <c r="N198" i="16"/>
  <c r="R197" i="16"/>
  <c r="O197" i="15"/>
  <c r="N198" i="15"/>
  <c r="R197" i="15"/>
  <c r="N198" i="14"/>
  <c r="R197" i="14"/>
  <c r="O197" i="14"/>
  <c r="I185" i="14" s="1"/>
  <c r="K184" i="14"/>
  <c r="R197" i="13"/>
  <c r="O197" i="13"/>
  <c r="N198" i="13"/>
  <c r="N198" i="11"/>
  <c r="O197" i="11"/>
  <c r="I185" i="11" s="1"/>
  <c r="E128" i="4"/>
  <c r="I128" i="4" s="1"/>
  <c r="G184" i="1"/>
  <c r="I127" i="4"/>
  <c r="C129" i="4"/>
  <c r="G129" i="4"/>
  <c r="B130" i="4"/>
  <c r="O197" i="1"/>
  <c r="I185" i="1" s="1"/>
  <c r="R197" i="1"/>
  <c r="N198" i="1"/>
  <c r="G183" i="16" l="1"/>
  <c r="G183" i="17"/>
  <c r="AA179" i="20"/>
  <c r="AN179" i="20"/>
  <c r="O180" i="20"/>
  <c r="B132" i="21"/>
  <c r="Q131" i="21"/>
  <c r="AD131" i="21" s="1"/>
  <c r="V197" i="16"/>
  <c r="V183" i="17"/>
  <c r="U197" i="16"/>
  <c r="U183" i="17"/>
  <c r="V198" i="1"/>
  <c r="V198" i="15"/>
  <c r="I184" i="15"/>
  <c r="U197" i="15"/>
  <c r="G185" i="15"/>
  <c r="K184" i="1"/>
  <c r="U197" i="1"/>
  <c r="F186" i="13"/>
  <c r="F186" i="14"/>
  <c r="F186" i="11"/>
  <c r="G130" i="19"/>
  <c r="B131" i="19"/>
  <c r="C130" i="19"/>
  <c r="E129" i="19"/>
  <c r="I129" i="19" s="1"/>
  <c r="G185" i="11"/>
  <c r="G185" i="13"/>
  <c r="G185" i="14"/>
  <c r="K185" i="14" s="1"/>
  <c r="K184" i="13"/>
  <c r="F186" i="15"/>
  <c r="F186" i="1"/>
  <c r="AB197" i="18"/>
  <c r="AA197" i="18"/>
  <c r="Z198" i="18"/>
  <c r="AF197" i="18"/>
  <c r="AE197" i="18"/>
  <c r="AD197" i="18"/>
  <c r="AC197" i="18"/>
  <c r="AF198" i="17"/>
  <c r="AE198" i="17"/>
  <c r="AB198" i="17"/>
  <c r="K186" i="17" s="1"/>
  <c r="AC198" i="17"/>
  <c r="L186" i="17" s="1"/>
  <c r="AA198" i="17"/>
  <c r="J186" i="17" s="1"/>
  <c r="Z199" i="17"/>
  <c r="AD198" i="17"/>
  <c r="J185" i="15"/>
  <c r="I185" i="13"/>
  <c r="O198" i="16"/>
  <c r="J186" i="16" s="1"/>
  <c r="N199" i="16"/>
  <c r="R198" i="16"/>
  <c r="N199" i="15"/>
  <c r="R198" i="15"/>
  <c r="O198" i="15"/>
  <c r="N199" i="14"/>
  <c r="O198" i="14"/>
  <c r="I186" i="14" s="1"/>
  <c r="R198" i="14"/>
  <c r="N199" i="13"/>
  <c r="R198" i="13"/>
  <c r="O198" i="13"/>
  <c r="O198" i="11"/>
  <c r="I186" i="11" s="1"/>
  <c r="N199" i="11"/>
  <c r="K185" i="11"/>
  <c r="E129" i="4"/>
  <c r="I129" i="4" s="1"/>
  <c r="G185" i="1"/>
  <c r="C130" i="4"/>
  <c r="G130" i="4"/>
  <c r="B131" i="4"/>
  <c r="R198" i="1"/>
  <c r="N199" i="1"/>
  <c r="O198" i="1"/>
  <c r="I186" i="1" s="1"/>
  <c r="I183" i="17" l="1"/>
  <c r="N183" i="17" s="1"/>
  <c r="I183" i="18"/>
  <c r="K184" i="15"/>
  <c r="I183" i="16"/>
  <c r="K183" i="16" s="1"/>
  <c r="AA180" i="20"/>
  <c r="AN180" i="20"/>
  <c r="O181" i="20"/>
  <c r="Q132" i="21"/>
  <c r="AD132" i="21" s="1"/>
  <c r="B133" i="21"/>
  <c r="U198" i="16"/>
  <c r="U184" i="17"/>
  <c r="V198" i="16"/>
  <c r="V184" i="17"/>
  <c r="V199" i="1"/>
  <c r="V199" i="15"/>
  <c r="I185" i="15"/>
  <c r="K185" i="15" s="1"/>
  <c r="U198" i="15"/>
  <c r="G186" i="15"/>
  <c r="K185" i="1"/>
  <c r="U198" i="1"/>
  <c r="E130" i="19"/>
  <c r="I130" i="19" s="1"/>
  <c r="G186" i="14"/>
  <c r="G186" i="13"/>
  <c r="G186" i="11"/>
  <c r="F187" i="13"/>
  <c r="F187" i="14"/>
  <c r="F187" i="11"/>
  <c r="B132" i="19"/>
  <c r="G131" i="19"/>
  <c r="C131" i="19"/>
  <c r="F186" i="16"/>
  <c r="F187" i="15"/>
  <c r="F186" i="18"/>
  <c r="F187" i="1"/>
  <c r="AC198" i="18"/>
  <c r="L186" i="18" s="1"/>
  <c r="AB198" i="18"/>
  <c r="K186" i="18" s="1"/>
  <c r="Z199" i="18"/>
  <c r="AF198" i="18"/>
  <c r="AE198" i="18"/>
  <c r="AD198" i="18"/>
  <c r="AA198" i="18"/>
  <c r="J186" i="18" s="1"/>
  <c r="AF199" i="17"/>
  <c r="AE199" i="17"/>
  <c r="AB199" i="17"/>
  <c r="AC199" i="17"/>
  <c r="AD199" i="17"/>
  <c r="AA199" i="17"/>
  <c r="Z200" i="17"/>
  <c r="J186" i="15"/>
  <c r="K185" i="13"/>
  <c r="I186" i="13"/>
  <c r="N200" i="16"/>
  <c r="R199" i="16"/>
  <c r="O199" i="16"/>
  <c r="O199" i="15"/>
  <c r="N200" i="15"/>
  <c r="R199" i="15"/>
  <c r="O199" i="14"/>
  <c r="I187" i="14" s="1"/>
  <c r="N200" i="14"/>
  <c r="R199" i="14"/>
  <c r="K186" i="14"/>
  <c r="O199" i="13"/>
  <c r="N200" i="13"/>
  <c r="R199" i="13"/>
  <c r="K186" i="11"/>
  <c r="O199" i="11"/>
  <c r="I187" i="11" s="1"/>
  <c r="N200" i="11"/>
  <c r="E130" i="4"/>
  <c r="I130" i="4" s="1"/>
  <c r="G186" i="1"/>
  <c r="B132" i="4"/>
  <c r="C131" i="4"/>
  <c r="G131" i="4"/>
  <c r="O199" i="1"/>
  <c r="I187" i="1" s="1"/>
  <c r="R199" i="1"/>
  <c r="N200" i="1"/>
  <c r="M183" i="18" l="1"/>
  <c r="O183" i="18"/>
  <c r="N183" i="18"/>
  <c r="M183" i="17"/>
  <c r="O183" i="17"/>
  <c r="AA181" i="20"/>
  <c r="AN181" i="20"/>
  <c r="O182" i="20"/>
  <c r="B134" i="21"/>
  <c r="Q133" i="21"/>
  <c r="AD133" i="21" s="1"/>
  <c r="U199" i="16"/>
  <c r="U185" i="17"/>
  <c r="V199" i="16"/>
  <c r="V185" i="17"/>
  <c r="V200" i="1"/>
  <c r="V200" i="15"/>
  <c r="I186" i="15"/>
  <c r="K186" i="15" s="1"/>
  <c r="U199" i="15"/>
  <c r="K186" i="1"/>
  <c r="U199" i="1"/>
  <c r="F188" i="14"/>
  <c r="F188" i="11"/>
  <c r="F188" i="13"/>
  <c r="G132" i="19"/>
  <c r="C132" i="19"/>
  <c r="B133" i="19"/>
  <c r="E131" i="19"/>
  <c r="I131" i="19" s="1"/>
  <c r="G187" i="13"/>
  <c r="G187" i="14"/>
  <c r="K187" i="14" s="1"/>
  <c r="G187" i="11"/>
  <c r="K187" i="11" s="1"/>
  <c r="K186" i="13"/>
  <c r="F188" i="15"/>
  <c r="F188" i="1"/>
  <c r="AD199" i="18"/>
  <c r="AC199" i="18"/>
  <c r="AA199" i="18"/>
  <c r="Z200" i="18"/>
  <c r="AF199" i="18"/>
  <c r="AE199" i="18"/>
  <c r="AB199" i="18"/>
  <c r="AF200" i="17"/>
  <c r="AE200" i="17"/>
  <c r="AB200" i="17"/>
  <c r="AC200" i="17"/>
  <c r="Z201" i="17"/>
  <c r="AD200" i="17"/>
  <c r="AA200" i="17"/>
  <c r="G187" i="15"/>
  <c r="G186" i="18" s="1"/>
  <c r="J187" i="15"/>
  <c r="I187" i="13"/>
  <c r="N201" i="16"/>
  <c r="R200" i="16"/>
  <c r="O200" i="16"/>
  <c r="R200" i="15"/>
  <c r="O200" i="15"/>
  <c r="N201" i="15"/>
  <c r="R200" i="14"/>
  <c r="N201" i="14"/>
  <c r="O200" i="14"/>
  <c r="I188" i="14" s="1"/>
  <c r="N201" i="13"/>
  <c r="R200" i="13"/>
  <c r="O200" i="13"/>
  <c r="O200" i="11"/>
  <c r="I188" i="11" s="1"/>
  <c r="N201" i="11"/>
  <c r="E131" i="4"/>
  <c r="I131" i="4" s="1"/>
  <c r="G187" i="1"/>
  <c r="C132" i="4"/>
  <c r="G132" i="4"/>
  <c r="B133" i="4"/>
  <c r="O200" i="1"/>
  <c r="I188" i="1" s="1"/>
  <c r="R200" i="1"/>
  <c r="N201" i="1"/>
  <c r="G186" i="16" l="1"/>
  <c r="G186" i="17"/>
  <c r="AA182" i="20"/>
  <c r="AN182" i="20"/>
  <c r="O183" i="20"/>
  <c r="B135" i="21"/>
  <c r="Q134" i="21"/>
  <c r="AD134" i="21" s="1"/>
  <c r="V200" i="16"/>
  <c r="V186" i="17"/>
  <c r="U186" i="17"/>
  <c r="U200" i="16"/>
  <c r="V201" i="1"/>
  <c r="V201" i="15"/>
  <c r="I187" i="15"/>
  <c r="U200" i="15"/>
  <c r="G188" i="15"/>
  <c r="K187" i="1"/>
  <c r="U200" i="1"/>
  <c r="F189" i="13"/>
  <c r="F189" i="11"/>
  <c r="F189" i="14"/>
  <c r="B134" i="19"/>
  <c r="C133" i="19"/>
  <c r="G133" i="19"/>
  <c r="E132" i="19"/>
  <c r="I132" i="19" s="1"/>
  <c r="G188" i="14"/>
  <c r="K188" i="14" s="1"/>
  <c r="G188" i="11"/>
  <c r="G188" i="13"/>
  <c r="F189" i="15"/>
  <c r="F189" i="1"/>
  <c r="K187" i="13"/>
  <c r="AE200" i="18"/>
  <c r="AD200" i="18"/>
  <c r="AB200" i="18"/>
  <c r="AA200" i="18"/>
  <c r="Z201" i="18"/>
  <c r="AF200" i="18"/>
  <c r="AC200" i="18"/>
  <c r="AF201" i="17"/>
  <c r="AE201" i="17"/>
  <c r="AB201" i="17"/>
  <c r="K189" i="17" s="1"/>
  <c r="AC201" i="17"/>
  <c r="L189" i="17" s="1"/>
  <c r="Z202" i="17"/>
  <c r="AD201" i="17"/>
  <c r="AA201" i="17"/>
  <c r="J189" i="17" s="1"/>
  <c r="J188" i="15"/>
  <c r="I188" i="13"/>
  <c r="N202" i="16"/>
  <c r="O201" i="16"/>
  <c r="J189" i="16" s="1"/>
  <c r="R201" i="16"/>
  <c r="N202" i="15"/>
  <c r="R201" i="15"/>
  <c r="O201" i="15"/>
  <c r="O201" i="14"/>
  <c r="I189" i="14" s="1"/>
  <c r="N202" i="14"/>
  <c r="R201" i="14"/>
  <c r="N202" i="13"/>
  <c r="R201" i="13"/>
  <c r="O201" i="13"/>
  <c r="K188" i="11"/>
  <c r="O201" i="11"/>
  <c r="I189" i="11" s="1"/>
  <c r="N202" i="11"/>
  <c r="G188" i="1"/>
  <c r="E132" i="4"/>
  <c r="K96" i="1"/>
  <c r="C133" i="4"/>
  <c r="G133" i="4"/>
  <c r="B134" i="4"/>
  <c r="O201" i="1"/>
  <c r="I189" i="1" s="1"/>
  <c r="R201" i="1"/>
  <c r="N202" i="1"/>
  <c r="I186" i="17" l="1"/>
  <c r="M186" i="17" s="1"/>
  <c r="I186" i="18"/>
  <c r="K187" i="15"/>
  <c r="I186" i="16"/>
  <c r="K186" i="16" s="1"/>
  <c r="AA183" i="20"/>
  <c r="AN183" i="20"/>
  <c r="O184" i="20"/>
  <c r="B136" i="21"/>
  <c r="Q135" i="21"/>
  <c r="AD135" i="21" s="1"/>
  <c r="U187" i="17"/>
  <c r="U201" i="16"/>
  <c r="V201" i="16"/>
  <c r="V187" i="17"/>
  <c r="V202" i="1"/>
  <c r="V202" i="15"/>
  <c r="I188" i="15"/>
  <c r="K188" i="15" s="1"/>
  <c r="U201" i="15"/>
  <c r="G189" i="15"/>
  <c r="K188" i="1"/>
  <c r="U201" i="1"/>
  <c r="E133" i="19"/>
  <c r="I133" i="19" s="1"/>
  <c r="G189" i="11"/>
  <c r="K189" i="11" s="1"/>
  <c r="G189" i="13"/>
  <c r="G189" i="14"/>
  <c r="K189" i="14" s="1"/>
  <c r="F190" i="11"/>
  <c r="F190" i="13"/>
  <c r="F190" i="14"/>
  <c r="B135" i="19"/>
  <c r="G134" i="19"/>
  <c r="C134" i="19"/>
  <c r="F190" i="15"/>
  <c r="F189" i="18"/>
  <c r="F190" i="1"/>
  <c r="F189" i="16"/>
  <c r="AF201" i="18"/>
  <c r="AE201" i="18"/>
  <c r="AC201" i="18"/>
  <c r="L189" i="18" s="1"/>
  <c r="AB201" i="18"/>
  <c r="K189" i="18" s="1"/>
  <c r="AA201" i="18"/>
  <c r="J189" i="18" s="1"/>
  <c r="Z202" i="18"/>
  <c r="AD201" i="18"/>
  <c r="AF202" i="17"/>
  <c r="AE202" i="17"/>
  <c r="AB202" i="17"/>
  <c r="AC202" i="17"/>
  <c r="Z203" i="17"/>
  <c r="AA202" i="17"/>
  <c r="AD202" i="17"/>
  <c r="J189" i="15"/>
  <c r="K188" i="13"/>
  <c r="I189" i="13"/>
  <c r="N203" i="16"/>
  <c r="O202" i="16"/>
  <c r="R202" i="16"/>
  <c r="O202" i="15"/>
  <c r="N203" i="15"/>
  <c r="R202" i="15"/>
  <c r="O202" i="14"/>
  <c r="I190" i="14" s="1"/>
  <c r="N203" i="14"/>
  <c r="R202" i="14"/>
  <c r="O202" i="13"/>
  <c r="R202" i="13"/>
  <c r="N203" i="13"/>
  <c r="O202" i="11"/>
  <c r="I190" i="11" s="1"/>
  <c r="N203" i="11"/>
  <c r="E133" i="4"/>
  <c r="I133" i="4" s="1"/>
  <c r="G189" i="1"/>
  <c r="I132" i="4"/>
  <c r="G134" i="4"/>
  <c r="B135" i="4"/>
  <c r="C134" i="4"/>
  <c r="O202" i="1"/>
  <c r="I190" i="1" s="1"/>
  <c r="R202" i="1"/>
  <c r="N203" i="1"/>
  <c r="O186" i="17" l="1"/>
  <c r="N186" i="17"/>
  <c r="M186" i="18"/>
  <c r="O186" i="18"/>
  <c r="N186" i="18"/>
  <c r="AA184" i="20"/>
  <c r="AN184" i="20"/>
  <c r="O185" i="20"/>
  <c r="Q136" i="21"/>
  <c r="AD136" i="21" s="1"/>
  <c r="B137" i="21"/>
  <c r="U188" i="17"/>
  <c r="U202" i="16"/>
  <c r="V202" i="16"/>
  <c r="V188" i="17"/>
  <c r="V203" i="1"/>
  <c r="V203" i="15"/>
  <c r="I189" i="15"/>
  <c r="K189" i="15" s="1"/>
  <c r="U202" i="15"/>
  <c r="K189" i="1"/>
  <c r="U202" i="1"/>
  <c r="F191" i="13"/>
  <c r="F191" i="14"/>
  <c r="F191" i="11"/>
  <c r="B136" i="19"/>
  <c r="G135" i="19"/>
  <c r="C135" i="19"/>
  <c r="E134" i="19"/>
  <c r="I134" i="19" s="1"/>
  <c r="G190" i="14"/>
  <c r="K190" i="14" s="1"/>
  <c r="G190" i="11"/>
  <c r="G190" i="13"/>
  <c r="K189" i="13"/>
  <c r="F191" i="1"/>
  <c r="F191" i="15"/>
  <c r="Z203" i="18"/>
  <c r="AF202" i="18"/>
  <c r="AD202" i="18"/>
  <c r="AC202" i="18"/>
  <c r="AB202" i="18"/>
  <c r="AA202" i="18"/>
  <c r="AE202" i="18"/>
  <c r="AE203" i="17"/>
  <c r="AF203" i="17"/>
  <c r="AB203" i="17"/>
  <c r="AC203" i="17"/>
  <c r="AD203" i="17"/>
  <c r="AA203" i="17"/>
  <c r="Z204" i="17"/>
  <c r="G190" i="15"/>
  <c r="G189" i="18" s="1"/>
  <c r="J190" i="15"/>
  <c r="I190" i="13"/>
  <c r="O203" i="16"/>
  <c r="R203" i="16"/>
  <c r="N204" i="16"/>
  <c r="N204" i="15"/>
  <c r="R203" i="15"/>
  <c r="O203" i="15"/>
  <c r="N204" i="14"/>
  <c r="R203" i="14"/>
  <c r="O203" i="14"/>
  <c r="I191" i="14" s="1"/>
  <c r="N204" i="13"/>
  <c r="R203" i="13"/>
  <c r="O203" i="13"/>
  <c r="N204" i="11"/>
  <c r="O203" i="11"/>
  <c r="I191" i="11" s="1"/>
  <c r="K190" i="11"/>
  <c r="E134" i="4"/>
  <c r="I134" i="4" s="1"/>
  <c r="G190" i="1"/>
  <c r="C135" i="4"/>
  <c r="G135" i="4"/>
  <c r="B136" i="4"/>
  <c r="N204" i="1"/>
  <c r="R203" i="1"/>
  <c r="O203" i="1"/>
  <c r="I191" i="1" s="1"/>
  <c r="G189" i="16" l="1"/>
  <c r="G189" i="17"/>
  <c r="AA185" i="20"/>
  <c r="AN185" i="20"/>
  <c r="O186" i="20"/>
  <c r="B138" i="21"/>
  <c r="Q137" i="21"/>
  <c r="AD137" i="21" s="1"/>
  <c r="U189" i="17"/>
  <c r="U203" i="16"/>
  <c r="V203" i="16"/>
  <c r="V189" i="17"/>
  <c r="V204" i="1"/>
  <c r="V204" i="15"/>
  <c r="I190" i="15"/>
  <c r="U203" i="15"/>
  <c r="G191" i="15"/>
  <c r="K190" i="1"/>
  <c r="U203" i="1"/>
  <c r="E135" i="19"/>
  <c r="I135" i="19" s="1"/>
  <c r="G191" i="13"/>
  <c r="G191" i="14"/>
  <c r="G191" i="11"/>
  <c r="K191" i="11" s="1"/>
  <c r="F192" i="14"/>
  <c r="F192" i="11"/>
  <c r="F192" i="13"/>
  <c r="G136" i="19"/>
  <c r="C136" i="19"/>
  <c r="B137" i="19"/>
  <c r="F192" i="15"/>
  <c r="F192" i="1"/>
  <c r="Z204" i="18"/>
  <c r="AE203" i="18"/>
  <c r="AD203" i="18"/>
  <c r="AC203" i="18"/>
  <c r="AB203" i="18"/>
  <c r="AA203" i="18"/>
  <c r="AF203" i="18"/>
  <c r="AF204" i="17"/>
  <c r="D82" i="17" s="1"/>
  <c r="D83" i="17" s="1"/>
  <c r="AE204" i="17"/>
  <c r="C82" i="17" s="1"/>
  <c r="C83" i="17" s="1"/>
  <c r="AB204" i="17"/>
  <c r="K192" i="17" s="1"/>
  <c r="AC204" i="17"/>
  <c r="L192" i="17" s="1"/>
  <c r="AD204" i="17"/>
  <c r="B82" i="17" s="1"/>
  <c r="B83" i="17" s="1"/>
  <c r="AA204" i="17"/>
  <c r="J192" i="17" s="1"/>
  <c r="J191" i="15"/>
  <c r="I191" i="13"/>
  <c r="K190" i="13"/>
  <c r="R204" i="16"/>
  <c r="O204" i="16"/>
  <c r="J192" i="16" s="1"/>
  <c r="N205" i="15"/>
  <c r="R204" i="15"/>
  <c r="O204" i="15"/>
  <c r="K191" i="14"/>
  <c r="R204" i="14"/>
  <c r="N205" i="14"/>
  <c r="O204" i="14"/>
  <c r="I192" i="14" s="1"/>
  <c r="O204" i="13"/>
  <c r="N205" i="13"/>
  <c r="R204" i="13"/>
  <c r="N205" i="11"/>
  <c r="O204" i="11"/>
  <c r="I192" i="11" s="1"/>
  <c r="E135" i="4"/>
  <c r="I135" i="4" s="1"/>
  <c r="G191" i="1"/>
  <c r="C136" i="4"/>
  <c r="G136" i="4"/>
  <c r="B137" i="4"/>
  <c r="O204" i="1"/>
  <c r="I192" i="1" s="1"/>
  <c r="R204" i="1"/>
  <c r="N205" i="1"/>
  <c r="I189" i="17" l="1"/>
  <c r="M189" i="17" s="1"/>
  <c r="I189" i="18"/>
  <c r="K190" i="15"/>
  <c r="I189" i="16"/>
  <c r="K189" i="16" s="1"/>
  <c r="AA186" i="20"/>
  <c r="AN186" i="20"/>
  <c r="O187" i="20"/>
  <c r="B139" i="21"/>
  <c r="Q138" i="21"/>
  <c r="AD138" i="21" s="1"/>
  <c r="V204" i="16"/>
  <c r="V190" i="17"/>
  <c r="U190" i="17"/>
  <c r="U204" i="16"/>
  <c r="V205" i="1"/>
  <c r="V205" i="15"/>
  <c r="I191" i="15"/>
  <c r="K191" i="15" s="1"/>
  <c r="U204" i="15"/>
  <c r="G192" i="15"/>
  <c r="K191" i="1"/>
  <c r="U204" i="1"/>
  <c r="F193" i="13"/>
  <c r="F193" i="14"/>
  <c r="F193" i="11"/>
  <c r="B138" i="19"/>
  <c r="G137" i="19"/>
  <c r="C137" i="19"/>
  <c r="E136" i="19"/>
  <c r="I136" i="19" s="1"/>
  <c r="G192" i="13"/>
  <c r="G192" i="14"/>
  <c r="G192" i="11"/>
  <c r="F192" i="18"/>
  <c r="F193" i="15"/>
  <c r="F192" i="16"/>
  <c r="F193" i="1"/>
  <c r="AA204" i="18"/>
  <c r="J192" i="18" s="1"/>
  <c r="AF204" i="18"/>
  <c r="D82" i="18" s="1"/>
  <c r="D83" i="18" s="1"/>
  <c r="AE204" i="18"/>
  <c r="C82" i="18" s="1"/>
  <c r="C83" i="18" s="1"/>
  <c r="AD204" i="18"/>
  <c r="B82" i="18" s="1"/>
  <c r="B83" i="18" s="1"/>
  <c r="AC204" i="18"/>
  <c r="L192" i="18" s="1"/>
  <c r="AB204" i="18"/>
  <c r="K192" i="18" s="1"/>
  <c r="I11" i="17"/>
  <c r="I12" i="17" s="1"/>
  <c r="D77" i="17"/>
  <c r="D78" i="17" s="1"/>
  <c r="J11" i="17"/>
  <c r="J12" i="17" s="1"/>
  <c r="E77" i="17"/>
  <c r="E78" i="17" s="1"/>
  <c r="C77" i="17"/>
  <c r="C78" i="17" s="1"/>
  <c r="H11" i="17"/>
  <c r="H12" i="17" s="1"/>
  <c r="J192" i="15"/>
  <c r="K191" i="13"/>
  <c r="I192" i="13"/>
  <c r="O205" i="15"/>
  <c r="R205" i="15"/>
  <c r="R205" i="14"/>
  <c r="B83" i="14" s="1"/>
  <c r="B84" i="14" s="1"/>
  <c r="O205" i="14"/>
  <c r="I193" i="14" s="1"/>
  <c r="K192" i="14"/>
  <c r="R205" i="13"/>
  <c r="B83" i="13" s="1"/>
  <c r="B84" i="13" s="1"/>
  <c r="O205" i="13"/>
  <c r="O205" i="11"/>
  <c r="I193" i="11" s="1"/>
  <c r="K192" i="11"/>
  <c r="E136" i="4"/>
  <c r="I136" i="4" s="1"/>
  <c r="G192" i="1"/>
  <c r="C137" i="4"/>
  <c r="G137" i="4"/>
  <c r="B138" i="4"/>
  <c r="O205" i="1"/>
  <c r="I193" i="1" s="1"/>
  <c r="R205" i="1"/>
  <c r="O189" i="17" l="1"/>
  <c r="N189" i="17"/>
  <c r="M189" i="18"/>
  <c r="N189" i="18"/>
  <c r="O189" i="18"/>
  <c r="AA187" i="20"/>
  <c r="AN187" i="20"/>
  <c r="O188" i="20"/>
  <c r="B140" i="21"/>
  <c r="Q139" i="21"/>
  <c r="AD139" i="21" s="1"/>
  <c r="V205" i="16"/>
  <c r="V191" i="17"/>
  <c r="U205" i="16"/>
  <c r="U191" i="17"/>
  <c r="V206" i="1"/>
  <c r="V206" i="15"/>
  <c r="I192" i="15"/>
  <c r="K192" i="15" s="1"/>
  <c r="U205" i="15"/>
  <c r="K192" i="1"/>
  <c r="U205" i="1"/>
  <c r="E137" i="19"/>
  <c r="I137" i="19" s="1"/>
  <c r="G193" i="11"/>
  <c r="G193" i="14"/>
  <c r="K193" i="14" s="1"/>
  <c r="G193" i="13"/>
  <c r="B139" i="19"/>
  <c r="C138" i="19"/>
  <c r="E138" i="19" s="1"/>
  <c r="I138" i="19" s="1"/>
  <c r="G138" i="19"/>
  <c r="I19" i="14"/>
  <c r="I20" i="14" s="1"/>
  <c r="C78" i="14"/>
  <c r="C79" i="14" s="1"/>
  <c r="C78" i="13"/>
  <c r="C79" i="13" s="1"/>
  <c r="I19" i="13"/>
  <c r="I20" i="13" s="1"/>
  <c r="C77" i="18"/>
  <c r="C78" i="18" s="1"/>
  <c r="I11" i="18"/>
  <c r="I12" i="18" s="1"/>
  <c r="D77" i="18"/>
  <c r="D78" i="18" s="1"/>
  <c r="J11" i="18"/>
  <c r="J12" i="18" s="1"/>
  <c r="E77" i="18"/>
  <c r="E78" i="18" s="1"/>
  <c r="K11" i="18"/>
  <c r="K12" i="18" s="1"/>
  <c r="G193" i="15"/>
  <c r="G192" i="18" s="1"/>
  <c r="J193" i="15"/>
  <c r="K192" i="13"/>
  <c r="I193" i="13"/>
  <c r="K193" i="11"/>
  <c r="G193" i="1"/>
  <c r="E137" i="4"/>
  <c r="K97" i="1"/>
  <c r="C138" i="4"/>
  <c r="G138" i="4"/>
  <c r="B139" i="4"/>
  <c r="G192" i="16" l="1"/>
  <c r="G192" i="17"/>
  <c r="AA188" i="20"/>
  <c r="AN188" i="20"/>
  <c r="O189" i="20"/>
  <c r="Q140" i="21"/>
  <c r="AD140" i="21" s="1"/>
  <c r="B141" i="21"/>
  <c r="I193" i="15"/>
  <c r="U206" i="15"/>
  <c r="K193" i="1"/>
  <c r="U206" i="1"/>
  <c r="G139" i="19"/>
  <c r="B140" i="19"/>
  <c r="C139" i="19"/>
  <c r="E139" i="19" s="1"/>
  <c r="I139" i="19" s="1"/>
  <c r="K193" i="13"/>
  <c r="E138" i="4"/>
  <c r="I138" i="4" s="1"/>
  <c r="I137" i="4"/>
  <c r="B140" i="4"/>
  <c r="C139" i="4"/>
  <c r="G139" i="4"/>
  <c r="I192" i="17" l="1"/>
  <c r="M192" i="17" s="1"/>
  <c r="I192" i="18"/>
  <c r="K193" i="15"/>
  <c r="I192" i="16"/>
  <c r="K192" i="16" s="1"/>
  <c r="AA189" i="20"/>
  <c r="AN189" i="20"/>
  <c r="O190" i="20"/>
  <c r="B142" i="21"/>
  <c r="Q141" i="21"/>
  <c r="AD141" i="21" s="1"/>
  <c r="G140" i="19"/>
  <c r="B141" i="19"/>
  <c r="C140" i="19"/>
  <c r="E140" i="19" s="1"/>
  <c r="I140" i="19" s="1"/>
  <c r="E139" i="4"/>
  <c r="I139" i="4" s="1"/>
  <c r="C140" i="4"/>
  <c r="G140" i="4"/>
  <c r="B141" i="4"/>
  <c r="N192" i="17" l="1"/>
  <c r="O192" i="17"/>
  <c r="N192" i="18"/>
  <c r="M192" i="18"/>
  <c r="O192" i="18"/>
  <c r="AA190" i="20"/>
  <c r="AN190" i="20"/>
  <c r="O191" i="20"/>
  <c r="B143" i="21"/>
  <c r="Q142" i="21"/>
  <c r="AD142" i="21" s="1"/>
  <c r="C141" i="19"/>
  <c r="E141" i="19" s="1"/>
  <c r="I141" i="19" s="1"/>
  <c r="G141" i="19"/>
  <c r="B142" i="19"/>
  <c r="E140" i="4"/>
  <c r="I140" i="4" s="1"/>
  <c r="C141" i="4"/>
  <c r="G141" i="4"/>
  <c r="B142" i="4"/>
  <c r="AA191" i="20" l="1"/>
  <c r="AN191" i="20"/>
  <c r="O192" i="20"/>
  <c r="B144" i="21"/>
  <c r="Q143" i="21"/>
  <c r="AD143" i="21" s="1"/>
  <c r="C142" i="19"/>
  <c r="E142" i="19" s="1"/>
  <c r="I142" i="19" s="1"/>
  <c r="G142" i="19"/>
  <c r="B143" i="19"/>
  <c r="E141" i="4"/>
  <c r="I141" i="4" s="1"/>
  <c r="G142" i="4"/>
  <c r="B143" i="4"/>
  <c r="C142" i="4"/>
  <c r="AA192" i="20" l="1"/>
  <c r="AN192" i="20"/>
  <c r="O193" i="20"/>
  <c r="Q144" i="21"/>
  <c r="AD144" i="21" s="1"/>
  <c r="B145" i="21"/>
  <c r="B144" i="19"/>
  <c r="C143" i="19"/>
  <c r="E143" i="19" s="1"/>
  <c r="I143" i="19" s="1"/>
  <c r="G143" i="19"/>
  <c r="E142" i="4"/>
  <c r="K98" i="1"/>
  <c r="C143" i="4"/>
  <c r="G143" i="4"/>
  <c r="B144" i="4"/>
  <c r="AA193" i="20" l="1"/>
  <c r="AN193" i="20"/>
  <c r="O194" i="20"/>
  <c r="B146" i="21"/>
  <c r="Q145" i="21"/>
  <c r="AD145" i="21" s="1"/>
  <c r="G144" i="19"/>
  <c r="C144" i="19"/>
  <c r="E144" i="19" s="1"/>
  <c r="I144" i="19" s="1"/>
  <c r="B145" i="19"/>
  <c r="E143" i="4"/>
  <c r="I143" i="4" s="1"/>
  <c r="I142" i="4"/>
  <c r="C144" i="4"/>
  <c r="G144" i="4"/>
  <c r="B145" i="4"/>
  <c r="AA194" i="20" l="1"/>
  <c r="AN194" i="20"/>
  <c r="O195" i="20"/>
  <c r="B147" i="21"/>
  <c r="Q146" i="21"/>
  <c r="AD146" i="21" s="1"/>
  <c r="C145" i="19"/>
  <c r="E145" i="19" s="1"/>
  <c r="I145" i="19" s="1"/>
  <c r="B146" i="19"/>
  <c r="G145" i="19"/>
  <c r="E144" i="4"/>
  <c r="I144" i="4" s="1"/>
  <c r="C145" i="4"/>
  <c r="G145" i="4"/>
  <c r="B146" i="4"/>
  <c r="AA195" i="20" l="1"/>
  <c r="AN195" i="20"/>
  <c r="O196" i="20"/>
  <c r="Q147" i="21"/>
  <c r="AD147" i="21" s="1"/>
  <c r="B148" i="21"/>
  <c r="G146" i="19"/>
  <c r="B147" i="19"/>
  <c r="C146" i="19"/>
  <c r="E146" i="19" s="1"/>
  <c r="I146" i="19" s="1"/>
  <c r="E145" i="4"/>
  <c r="I145" i="4" s="1"/>
  <c r="C146" i="4"/>
  <c r="G146" i="4"/>
  <c r="B147" i="4"/>
  <c r="AA196" i="20" l="1"/>
  <c r="AN196" i="20"/>
  <c r="O197" i="20"/>
  <c r="Q148" i="21"/>
  <c r="AD148" i="21" s="1"/>
  <c r="B149" i="21"/>
  <c r="B148" i="19"/>
  <c r="G147" i="19"/>
  <c r="C147" i="19"/>
  <c r="E147" i="19" s="1"/>
  <c r="I147" i="19" s="1"/>
  <c r="E146" i="4"/>
  <c r="I146" i="4" s="1"/>
  <c r="B148" i="4"/>
  <c r="C147" i="4"/>
  <c r="G147" i="4"/>
  <c r="AA197" i="20" l="1"/>
  <c r="AN197" i="20"/>
  <c r="O198" i="20"/>
  <c r="B150" i="21"/>
  <c r="Q149" i="21"/>
  <c r="AD149" i="21" s="1"/>
  <c r="G148" i="19"/>
  <c r="C148" i="19"/>
  <c r="E148" i="19" s="1"/>
  <c r="I148" i="19" s="1"/>
  <c r="B149" i="19"/>
  <c r="E147" i="4"/>
  <c r="K99" i="1"/>
  <c r="C148" i="4"/>
  <c r="G148" i="4"/>
  <c r="B149" i="4"/>
  <c r="AA198" i="20" l="1"/>
  <c r="AN198" i="20"/>
  <c r="O199" i="20"/>
  <c r="B151" i="21"/>
  <c r="Q150" i="21"/>
  <c r="AD150" i="21" s="1"/>
  <c r="C149" i="19"/>
  <c r="E149" i="19" s="1"/>
  <c r="I149" i="19" s="1"/>
  <c r="B150" i="19"/>
  <c r="G149" i="19"/>
  <c r="E148" i="4"/>
  <c r="I148" i="4" s="1"/>
  <c r="I147" i="4"/>
  <c r="C149" i="4"/>
  <c r="G149" i="4"/>
  <c r="B150" i="4"/>
  <c r="AA199" i="20" l="1"/>
  <c r="AN199" i="20"/>
  <c r="O200" i="20"/>
  <c r="B152" i="21"/>
  <c r="Q151" i="21"/>
  <c r="AD151" i="21" s="1"/>
  <c r="B151" i="19"/>
  <c r="G150" i="19"/>
  <c r="C150" i="19"/>
  <c r="E150" i="19" s="1"/>
  <c r="I150" i="19" s="1"/>
  <c r="E149" i="4"/>
  <c r="I149" i="4" s="1"/>
  <c r="G150" i="4"/>
  <c r="B151" i="4"/>
  <c r="C150" i="4"/>
  <c r="AA200" i="20" l="1"/>
  <c r="AN200" i="20"/>
  <c r="O201" i="20"/>
  <c r="Q152" i="21"/>
  <c r="AD152" i="21" s="1"/>
  <c r="B153" i="21"/>
  <c r="G151" i="19"/>
  <c r="B152" i="19"/>
  <c r="C151" i="19"/>
  <c r="E151" i="19" s="1"/>
  <c r="I151" i="19" s="1"/>
  <c r="E150" i="4"/>
  <c r="I150" i="4" s="1"/>
  <c r="C151" i="4"/>
  <c r="G151" i="4"/>
  <c r="B152" i="4"/>
  <c r="AA201" i="20" l="1"/>
  <c r="AN201" i="20"/>
  <c r="O202" i="20"/>
  <c r="B154" i="21"/>
  <c r="Q153" i="21"/>
  <c r="AD153" i="21" s="1"/>
  <c r="G152" i="19"/>
  <c r="C152" i="19"/>
  <c r="E152" i="19" s="1"/>
  <c r="I152" i="19" s="1"/>
  <c r="B153" i="19"/>
  <c r="E151" i="4"/>
  <c r="I151" i="4" s="1"/>
  <c r="C152" i="4"/>
  <c r="G152" i="4"/>
  <c r="B153" i="4"/>
  <c r="AA202" i="20" l="1"/>
  <c r="AN202" i="20"/>
  <c r="O203" i="20"/>
  <c r="B155" i="21"/>
  <c r="Q154" i="21"/>
  <c r="AD154" i="21" s="1"/>
  <c r="B154" i="19"/>
  <c r="G153" i="19"/>
  <c r="C153" i="19"/>
  <c r="E153" i="19" s="1"/>
  <c r="I153" i="19" s="1"/>
  <c r="E152" i="4"/>
  <c r="K100" i="1"/>
  <c r="C153" i="4"/>
  <c r="G153" i="4"/>
  <c r="B154" i="4"/>
  <c r="AA203" i="20" l="1"/>
  <c r="AN203" i="20"/>
  <c r="O204" i="20"/>
  <c r="B156" i="21"/>
  <c r="Q155" i="21"/>
  <c r="AD155" i="21" s="1"/>
  <c r="B155" i="19"/>
  <c r="C154" i="19"/>
  <c r="E154" i="19" s="1"/>
  <c r="I154" i="19" s="1"/>
  <c r="G154" i="19"/>
  <c r="E153" i="4"/>
  <c r="I153" i="4" s="1"/>
  <c r="I152" i="4"/>
  <c r="C154" i="4"/>
  <c r="G154" i="4"/>
  <c r="B155" i="4"/>
  <c r="AA204" i="20" l="1"/>
  <c r="AN204" i="20"/>
  <c r="O205" i="20"/>
  <c r="Q156" i="21"/>
  <c r="AD156" i="21" s="1"/>
  <c r="B157" i="21"/>
  <c r="G155" i="19"/>
  <c r="B156" i="19"/>
  <c r="C155" i="19"/>
  <c r="E155" i="19" s="1"/>
  <c r="I155" i="19" s="1"/>
  <c r="E154" i="4"/>
  <c r="I154" i="4" s="1"/>
  <c r="B156" i="4"/>
  <c r="C155" i="4"/>
  <c r="G155" i="4"/>
  <c r="AA205" i="20" l="1"/>
  <c r="AN205" i="20"/>
  <c r="O206" i="20"/>
  <c r="B158" i="21"/>
  <c r="Q157" i="21"/>
  <c r="AD157" i="21" s="1"/>
  <c r="G156" i="19"/>
  <c r="B157" i="19"/>
  <c r="C156" i="19"/>
  <c r="E156" i="19" s="1"/>
  <c r="I156" i="19" s="1"/>
  <c r="E155" i="4"/>
  <c r="I155" i="4" s="1"/>
  <c r="C156" i="4"/>
  <c r="G156" i="4"/>
  <c r="B157" i="4"/>
  <c r="AA206" i="20" l="1"/>
  <c r="AN206" i="20"/>
  <c r="O207" i="20"/>
  <c r="B159" i="21"/>
  <c r="Q158" i="21"/>
  <c r="AD158" i="21" s="1"/>
  <c r="B158" i="19"/>
  <c r="G157" i="19"/>
  <c r="C157" i="19"/>
  <c r="E157" i="19" s="1"/>
  <c r="I157" i="19" s="1"/>
  <c r="E156" i="4"/>
  <c r="I156" i="4" s="1"/>
  <c r="C157" i="4"/>
  <c r="G157" i="4"/>
  <c r="B158" i="4"/>
  <c r="AA207" i="20" l="1"/>
  <c r="AN207" i="20"/>
  <c r="O208" i="20"/>
  <c r="Q159" i="21"/>
  <c r="AD159" i="21" s="1"/>
  <c r="B160" i="21"/>
  <c r="B159" i="19"/>
  <c r="G158" i="19"/>
  <c r="C158" i="19"/>
  <c r="E158" i="19" s="1"/>
  <c r="I158" i="19" s="1"/>
  <c r="E157" i="4"/>
  <c r="K101" i="1"/>
  <c r="G158" i="4"/>
  <c r="B159" i="4"/>
  <c r="C158" i="4"/>
  <c r="AA208" i="20" l="1"/>
  <c r="AN208" i="20"/>
  <c r="O209" i="20"/>
  <c r="Q160" i="21"/>
  <c r="AD160" i="21" s="1"/>
  <c r="B161" i="21"/>
  <c r="C159" i="19"/>
  <c r="E159" i="19" s="1"/>
  <c r="I159" i="19" s="1"/>
  <c r="B160" i="19"/>
  <c r="G159" i="19"/>
  <c r="E158" i="4"/>
  <c r="I158" i="4" s="1"/>
  <c r="I157" i="4"/>
  <c r="C159" i="4"/>
  <c r="G159" i="4"/>
  <c r="B160" i="4"/>
  <c r="AA209" i="20" l="1"/>
  <c r="AN209" i="20"/>
  <c r="O210" i="20"/>
  <c r="B162" i="21"/>
  <c r="Q161" i="21"/>
  <c r="AD161" i="21" s="1"/>
  <c r="C160" i="19"/>
  <c r="E160" i="19" s="1"/>
  <c r="I160" i="19" s="1"/>
  <c r="G160" i="19"/>
  <c r="B161" i="19"/>
  <c r="E159" i="4"/>
  <c r="I159" i="4" s="1"/>
  <c r="C160" i="4"/>
  <c r="G160" i="4"/>
  <c r="B161" i="4"/>
  <c r="AA210" i="20" l="1"/>
  <c r="AN210" i="20"/>
  <c r="O211" i="20"/>
  <c r="B163" i="21"/>
  <c r="Q162" i="21"/>
  <c r="AD162" i="21" s="1"/>
  <c r="G161" i="19"/>
  <c r="C161" i="19"/>
  <c r="E161" i="19" s="1"/>
  <c r="I161" i="19" s="1"/>
  <c r="B162" i="19"/>
  <c r="E160" i="4"/>
  <c r="I160" i="4" s="1"/>
  <c r="C161" i="4"/>
  <c r="G161" i="4"/>
  <c r="B162" i="4"/>
  <c r="AA211" i="20" l="1"/>
  <c r="AN211" i="20"/>
  <c r="O212" i="20"/>
  <c r="B164" i="21"/>
  <c r="Q163" i="21"/>
  <c r="AD163" i="21" s="1"/>
  <c r="B163" i="19"/>
  <c r="C162" i="19"/>
  <c r="E162" i="19" s="1"/>
  <c r="I162" i="19" s="1"/>
  <c r="G162" i="19"/>
  <c r="E161" i="4"/>
  <c r="I161" i="4" s="1"/>
  <c r="C162" i="4"/>
  <c r="G162" i="4"/>
  <c r="B163" i="4"/>
  <c r="AA212" i="20" l="1"/>
  <c r="AN212" i="20"/>
  <c r="O213" i="20"/>
  <c r="Q164" i="21"/>
  <c r="AD164" i="21" s="1"/>
  <c r="B165" i="21"/>
  <c r="C163" i="19"/>
  <c r="E163" i="19" s="1"/>
  <c r="I163" i="19" s="1"/>
  <c r="B164" i="19"/>
  <c r="G163" i="19"/>
  <c r="E162" i="4"/>
  <c r="K102" i="1"/>
  <c r="B164" i="4"/>
  <c r="C163" i="4"/>
  <c r="G163" i="4"/>
  <c r="AA213" i="20" l="1"/>
  <c r="AN213" i="20"/>
  <c r="O214" i="20"/>
  <c r="B166" i="21"/>
  <c r="Q165" i="21"/>
  <c r="AD165" i="21" s="1"/>
  <c r="G164" i="19"/>
  <c r="C164" i="19"/>
  <c r="E164" i="19" s="1"/>
  <c r="I164" i="19" s="1"/>
  <c r="B165" i="19"/>
  <c r="E163" i="4"/>
  <c r="I163" i="4" s="1"/>
  <c r="I162" i="4"/>
  <c r="C164" i="4"/>
  <c r="G164" i="4"/>
  <c r="B165" i="4"/>
  <c r="AA214" i="20" l="1"/>
  <c r="AN214" i="20"/>
  <c r="O215" i="20"/>
  <c r="B167" i="21"/>
  <c r="Q166" i="21"/>
  <c r="AD166" i="21" s="1"/>
  <c r="G165" i="19"/>
  <c r="B166" i="19"/>
  <c r="C165" i="19"/>
  <c r="E165" i="19" s="1"/>
  <c r="I165" i="19" s="1"/>
  <c r="E164" i="4"/>
  <c r="I164" i="4" s="1"/>
  <c r="C165" i="4"/>
  <c r="G165" i="4"/>
  <c r="B166" i="4"/>
  <c r="AA215" i="20" l="1"/>
  <c r="AN215" i="20"/>
  <c r="O216" i="20"/>
  <c r="B168" i="21"/>
  <c r="Q167" i="21"/>
  <c r="AD167" i="21" s="1"/>
  <c r="C166" i="19"/>
  <c r="E166" i="19" s="1"/>
  <c r="I166" i="19" s="1"/>
  <c r="B167" i="19"/>
  <c r="G166" i="19"/>
  <c r="E165" i="4"/>
  <c r="I165" i="4" s="1"/>
  <c r="G166" i="4"/>
  <c r="B167" i="4"/>
  <c r="C166" i="4"/>
  <c r="AA216" i="20" l="1"/>
  <c r="AN216" i="20"/>
  <c r="O217" i="20"/>
  <c r="B169" i="21"/>
  <c r="Q168" i="21"/>
  <c r="AD168" i="21" s="1"/>
  <c r="C167" i="19"/>
  <c r="E167" i="19" s="1"/>
  <c r="I167" i="19" s="1"/>
  <c r="G167" i="19"/>
  <c r="B168" i="19"/>
  <c r="E166" i="4"/>
  <c r="I166" i="4" s="1"/>
  <c r="C167" i="4"/>
  <c r="G167" i="4"/>
  <c r="B168" i="4"/>
  <c r="AA217" i="20" l="1"/>
  <c r="AN217" i="20"/>
  <c r="O218" i="20"/>
  <c r="B170" i="21"/>
  <c r="Q169" i="21"/>
  <c r="AD169" i="21" s="1"/>
  <c r="B169" i="19"/>
  <c r="C168" i="19"/>
  <c r="E168" i="19" s="1"/>
  <c r="I168" i="19" s="1"/>
  <c r="G168" i="19"/>
  <c r="E167" i="4"/>
  <c r="K103" i="1"/>
  <c r="C168" i="4"/>
  <c r="G168" i="4"/>
  <c r="B169" i="4"/>
  <c r="AA218" i="20" l="1"/>
  <c r="AN218" i="20"/>
  <c r="O219" i="20"/>
  <c r="Q170" i="21"/>
  <c r="AD170" i="21" s="1"/>
  <c r="B171" i="21"/>
  <c r="C169" i="19"/>
  <c r="E169" i="19" s="1"/>
  <c r="I169" i="19" s="1"/>
  <c r="B170" i="19"/>
  <c r="G169" i="19"/>
  <c r="E168" i="4"/>
  <c r="I168" i="4" s="1"/>
  <c r="I167" i="4"/>
  <c r="C169" i="4"/>
  <c r="G169" i="4"/>
  <c r="B170" i="4"/>
  <c r="AA219" i="20" l="1"/>
  <c r="AN219" i="20"/>
  <c r="O220" i="20"/>
  <c r="B172" i="21"/>
  <c r="Q171" i="21"/>
  <c r="AD171" i="21" s="1"/>
  <c r="G170" i="19"/>
  <c r="C170" i="19"/>
  <c r="E170" i="19" s="1"/>
  <c r="I170" i="19" s="1"/>
  <c r="B171" i="19"/>
  <c r="E169" i="4"/>
  <c r="I169" i="4" s="1"/>
  <c r="C170" i="4"/>
  <c r="G170" i="4"/>
  <c r="B171" i="4"/>
  <c r="AA220" i="20" l="1"/>
  <c r="AN220" i="20"/>
  <c r="O221" i="20"/>
  <c r="B173" i="21"/>
  <c r="Q172" i="21"/>
  <c r="AD172" i="21" s="1"/>
  <c r="B172" i="19"/>
  <c r="C171" i="19"/>
  <c r="E171" i="19" s="1"/>
  <c r="I171" i="19" s="1"/>
  <c r="G171" i="19"/>
  <c r="E170" i="4"/>
  <c r="I170" i="4" s="1"/>
  <c r="B172" i="4"/>
  <c r="C171" i="4"/>
  <c r="G171" i="4"/>
  <c r="AA221" i="20" l="1"/>
  <c r="AN221" i="20"/>
  <c r="O222" i="20"/>
  <c r="B174" i="21"/>
  <c r="Q173" i="21"/>
  <c r="AD173" i="21" s="1"/>
  <c r="C172" i="19"/>
  <c r="E172" i="19" s="1"/>
  <c r="I172" i="19" s="1"/>
  <c r="B173" i="19"/>
  <c r="G172" i="19"/>
  <c r="E171" i="4"/>
  <c r="I171" i="4" s="1"/>
  <c r="C172" i="4"/>
  <c r="G172" i="4"/>
  <c r="B173" i="4"/>
  <c r="AA222" i="20" l="1"/>
  <c r="AN222" i="20"/>
  <c r="O223" i="20"/>
  <c r="B175" i="21"/>
  <c r="Q174" i="21"/>
  <c r="AD174" i="21" s="1"/>
  <c r="B174" i="19"/>
  <c r="C173" i="19"/>
  <c r="E173" i="19" s="1"/>
  <c r="I173" i="19" s="1"/>
  <c r="G173" i="19"/>
  <c r="E172" i="4"/>
  <c r="K104" i="1"/>
  <c r="C173" i="4"/>
  <c r="G173" i="4"/>
  <c r="B174" i="4"/>
  <c r="AA223" i="20" l="1"/>
  <c r="AN223" i="20"/>
  <c r="O224" i="20"/>
  <c r="B176" i="21"/>
  <c r="Q175" i="21"/>
  <c r="AD175" i="21" s="1"/>
  <c r="G174" i="19"/>
  <c r="B175" i="19"/>
  <c r="C174" i="19"/>
  <c r="E174" i="19" s="1"/>
  <c r="I174" i="19" s="1"/>
  <c r="E173" i="4"/>
  <c r="I173" i="4" s="1"/>
  <c r="I172" i="4"/>
  <c r="G174" i="4"/>
  <c r="B175" i="4"/>
  <c r="C174" i="4"/>
  <c r="AA224" i="20" l="1"/>
  <c r="AN224" i="20"/>
  <c r="O225" i="20"/>
  <c r="B177" i="21"/>
  <c r="Q176" i="21"/>
  <c r="AD176" i="21" s="1"/>
  <c r="B176" i="19"/>
  <c r="G175" i="19"/>
  <c r="C175" i="19"/>
  <c r="E175" i="19" s="1"/>
  <c r="I175" i="19" s="1"/>
  <c r="E174" i="4"/>
  <c r="I174" i="4" s="1"/>
  <c r="G175" i="4"/>
  <c r="B176" i="4"/>
  <c r="C175" i="4"/>
  <c r="AA225" i="20" l="1"/>
  <c r="AN225" i="20"/>
  <c r="O226" i="20"/>
  <c r="B178" i="21"/>
  <c r="Q177" i="21"/>
  <c r="AD177" i="21" s="1"/>
  <c r="B177" i="19"/>
  <c r="C176" i="19"/>
  <c r="E176" i="19" s="1"/>
  <c r="I176" i="19" s="1"/>
  <c r="G176" i="19"/>
  <c r="E175" i="4"/>
  <c r="I175" i="4" s="1"/>
  <c r="C176" i="4"/>
  <c r="G176" i="4"/>
  <c r="B177" i="4"/>
  <c r="AA226" i="20" l="1"/>
  <c r="AN226" i="20"/>
  <c r="O227" i="20"/>
  <c r="B179" i="21"/>
  <c r="Q178" i="21"/>
  <c r="AD178" i="21" s="1"/>
  <c r="B178" i="19"/>
  <c r="G177" i="19"/>
  <c r="C177" i="19"/>
  <c r="E177" i="19" s="1"/>
  <c r="I177" i="19" s="1"/>
  <c r="E176" i="4"/>
  <c r="I176" i="4" s="1"/>
  <c r="C177" i="4"/>
  <c r="G177" i="4"/>
  <c r="B178" i="4"/>
  <c r="AA227" i="20" l="1"/>
  <c r="AN227" i="20"/>
  <c r="O228" i="20"/>
  <c r="Q179" i="21"/>
  <c r="AD179" i="21" s="1"/>
  <c r="B180" i="21"/>
  <c r="B179" i="19"/>
  <c r="G178" i="19"/>
  <c r="C178" i="19"/>
  <c r="E178" i="19" s="1"/>
  <c r="I178" i="19" s="1"/>
  <c r="E177" i="4"/>
  <c r="K105" i="1"/>
  <c r="C178" i="4"/>
  <c r="G178" i="4"/>
  <c r="B179" i="4"/>
  <c r="AA228" i="20" l="1"/>
  <c r="AN228" i="20"/>
  <c r="O229" i="20"/>
  <c r="B181" i="21"/>
  <c r="Q180" i="21"/>
  <c r="AD180" i="21" s="1"/>
  <c r="C179" i="19"/>
  <c r="E179" i="19" s="1"/>
  <c r="I179" i="19" s="1"/>
  <c r="B180" i="19"/>
  <c r="G179" i="19"/>
  <c r="E178" i="4"/>
  <c r="I178" i="4" s="1"/>
  <c r="I177" i="4"/>
  <c r="B180" i="4"/>
  <c r="C179" i="4"/>
  <c r="G179" i="4"/>
  <c r="AA229" i="20" l="1"/>
  <c r="AN229" i="20"/>
  <c r="O230" i="20"/>
  <c r="Q181" i="21"/>
  <c r="AD181" i="21" s="1"/>
  <c r="B182" i="21"/>
  <c r="G180" i="19"/>
  <c r="C180" i="19"/>
  <c r="E180" i="19" s="1"/>
  <c r="I180" i="19" s="1"/>
  <c r="B181" i="19"/>
  <c r="E179" i="4"/>
  <c r="I179" i="4" s="1"/>
  <c r="C180" i="4"/>
  <c r="B181" i="4"/>
  <c r="G180" i="4"/>
  <c r="AA230" i="20" l="1"/>
  <c r="AN230" i="20"/>
  <c r="O231" i="20"/>
  <c r="B183" i="21"/>
  <c r="Q182" i="21"/>
  <c r="AD182" i="21" s="1"/>
  <c r="B182" i="19"/>
  <c r="C181" i="19"/>
  <c r="E181" i="19" s="1"/>
  <c r="I181" i="19" s="1"/>
  <c r="G181" i="19"/>
  <c r="E180" i="4"/>
  <c r="I180" i="4" s="1"/>
  <c r="C181" i="4"/>
  <c r="G181" i="4"/>
  <c r="B182" i="4"/>
  <c r="AA231" i="20" l="1"/>
  <c r="AN231" i="20"/>
  <c r="O232" i="20"/>
  <c r="B184" i="21"/>
  <c r="Q183" i="21"/>
  <c r="AD183" i="21" s="1"/>
  <c r="G182" i="19"/>
  <c r="B183" i="19"/>
  <c r="C182" i="19"/>
  <c r="E182" i="19" s="1"/>
  <c r="I182" i="19" s="1"/>
  <c r="E181" i="4"/>
  <c r="I181" i="4" s="1"/>
  <c r="G182" i="4"/>
  <c r="B183" i="4"/>
  <c r="C182" i="4"/>
  <c r="AA232" i="20" l="1"/>
  <c r="AN232" i="20"/>
  <c r="O233" i="20"/>
  <c r="B185" i="21"/>
  <c r="Q184" i="21"/>
  <c r="AD184" i="21" s="1"/>
  <c r="C183" i="19"/>
  <c r="E183" i="19" s="1"/>
  <c r="I183" i="19" s="1"/>
  <c r="B184" i="19"/>
  <c r="G183" i="19"/>
  <c r="E182" i="4"/>
  <c r="K106" i="1"/>
  <c r="G183" i="4"/>
  <c r="B184" i="4"/>
  <c r="C183" i="4"/>
  <c r="AA233" i="20" l="1"/>
  <c r="AN233" i="20"/>
  <c r="O234" i="20"/>
  <c r="B186" i="21"/>
  <c r="Q185" i="21"/>
  <c r="AD185" i="21" s="1"/>
  <c r="B185" i="19"/>
  <c r="G184" i="19"/>
  <c r="C184" i="19"/>
  <c r="E184" i="19" s="1"/>
  <c r="I184" i="19" s="1"/>
  <c r="E183" i="4"/>
  <c r="I183" i="4" s="1"/>
  <c r="I182" i="4"/>
  <c r="C184" i="4"/>
  <c r="G184" i="4"/>
  <c r="B185" i="4"/>
  <c r="AA234" i="20" l="1"/>
  <c r="AN234" i="20"/>
  <c r="O235" i="20"/>
  <c r="B187" i="21"/>
  <c r="Q186" i="21"/>
  <c r="AD186" i="21" s="1"/>
  <c r="G185" i="19"/>
  <c r="B186" i="19"/>
  <c r="C185" i="19"/>
  <c r="E185" i="19" s="1"/>
  <c r="I185" i="19" s="1"/>
  <c r="E184" i="4"/>
  <c r="I184" i="4" s="1"/>
  <c r="C185" i="4"/>
  <c r="G185" i="4"/>
  <c r="B186" i="4"/>
  <c r="AA235" i="20" l="1"/>
  <c r="AN235" i="20"/>
  <c r="O236" i="20"/>
  <c r="B188" i="21"/>
  <c r="Q187" i="21"/>
  <c r="AD187" i="21" s="1"/>
  <c r="C186" i="19"/>
  <c r="E186" i="19" s="1"/>
  <c r="I186" i="19" s="1"/>
  <c r="B187" i="19"/>
  <c r="G186" i="19"/>
  <c r="E185" i="4"/>
  <c r="I185" i="4" s="1"/>
  <c r="C186" i="4"/>
  <c r="G186" i="4"/>
  <c r="B187" i="4"/>
  <c r="AA236" i="20" l="1"/>
  <c r="AN236" i="20"/>
  <c r="O237" i="20"/>
  <c r="B189" i="21"/>
  <c r="Q188" i="21"/>
  <c r="AD188" i="21" s="1"/>
  <c r="C187" i="19"/>
  <c r="E187" i="19" s="1"/>
  <c r="I187" i="19" s="1"/>
  <c r="B188" i="19"/>
  <c r="G187" i="19"/>
  <c r="E186" i="4"/>
  <c r="I186" i="4" s="1"/>
  <c r="B188" i="4"/>
  <c r="C187" i="4"/>
  <c r="G187" i="4"/>
  <c r="AA237" i="20" l="1"/>
  <c r="AN237" i="20"/>
  <c r="O238" i="20"/>
  <c r="B190" i="21"/>
  <c r="Q189" i="21"/>
  <c r="AD189" i="21" s="1"/>
  <c r="B189" i="19"/>
  <c r="C188" i="19"/>
  <c r="E188" i="19" s="1"/>
  <c r="I188" i="19" s="1"/>
  <c r="G188" i="19"/>
  <c r="E187" i="4"/>
  <c r="K107" i="1"/>
  <c r="C188" i="4"/>
  <c r="B189" i="4"/>
  <c r="G188" i="4"/>
  <c r="AA238" i="20" l="1"/>
  <c r="AN238" i="20"/>
  <c r="O239" i="20"/>
  <c r="B191" i="21"/>
  <c r="Q190" i="21"/>
  <c r="AD190" i="21" s="1"/>
  <c r="B190" i="19"/>
  <c r="C189" i="19"/>
  <c r="E189" i="19" s="1"/>
  <c r="I189" i="19" s="1"/>
  <c r="G189" i="19"/>
  <c r="E188" i="4"/>
  <c r="I188" i="4" s="1"/>
  <c r="I187" i="4"/>
  <c r="C189" i="4"/>
  <c r="G189" i="4"/>
  <c r="B190" i="4"/>
  <c r="AA239" i="20" l="1"/>
  <c r="AN239" i="20"/>
  <c r="O240" i="20"/>
  <c r="B192" i="21"/>
  <c r="Q191" i="21"/>
  <c r="AD191" i="21" s="1"/>
  <c r="G190" i="19"/>
  <c r="B191" i="19"/>
  <c r="C190" i="19"/>
  <c r="E190" i="19" s="1"/>
  <c r="I190" i="19" s="1"/>
  <c r="E189" i="4"/>
  <c r="I189" i="4" s="1"/>
  <c r="G190" i="4"/>
  <c r="B191" i="4"/>
  <c r="C190" i="4"/>
  <c r="AA240" i="20" l="1"/>
  <c r="AN240" i="20"/>
  <c r="O241" i="20"/>
  <c r="B193" i="21"/>
  <c r="Q192" i="21"/>
  <c r="AD192" i="21" s="1"/>
  <c r="B192" i="19"/>
  <c r="C191" i="19"/>
  <c r="E191" i="19" s="1"/>
  <c r="I191" i="19" s="1"/>
  <c r="G191" i="19"/>
  <c r="E190" i="4"/>
  <c r="I190" i="4" s="1"/>
  <c r="G191" i="4"/>
  <c r="B192" i="4"/>
  <c r="C191" i="4"/>
  <c r="AA241" i="20" l="1"/>
  <c r="AN241" i="20"/>
  <c r="O242" i="20"/>
  <c r="B194" i="21"/>
  <c r="Q193" i="21"/>
  <c r="AD193" i="21" s="1"/>
  <c r="B193" i="19"/>
  <c r="G192" i="19"/>
  <c r="C192" i="19"/>
  <c r="E192" i="19" s="1"/>
  <c r="I192" i="19" s="1"/>
  <c r="E191" i="4"/>
  <c r="I191" i="4" s="1"/>
  <c r="C192" i="4"/>
  <c r="B193" i="4"/>
  <c r="G192" i="4"/>
  <c r="AA242" i="20" l="1"/>
  <c r="AN242" i="20"/>
  <c r="O243" i="20"/>
  <c r="Q194" i="21"/>
  <c r="AD194" i="21" s="1"/>
  <c r="B195" i="21"/>
  <c r="C193" i="19"/>
  <c r="E193" i="19" s="1"/>
  <c r="I193" i="19" s="1"/>
  <c r="B194" i="19"/>
  <c r="G193" i="19"/>
  <c r="E192" i="4"/>
  <c r="K108" i="1"/>
  <c r="C193" i="4"/>
  <c r="G193" i="4"/>
  <c r="B194" i="4"/>
  <c r="AA243" i="20" l="1"/>
  <c r="AN243" i="20"/>
  <c r="O244" i="20"/>
  <c r="B196" i="21"/>
  <c r="Q195" i="21"/>
  <c r="AD195" i="21" s="1"/>
  <c r="B195" i="19"/>
  <c r="G194" i="19"/>
  <c r="C194" i="19"/>
  <c r="E194" i="19" s="1"/>
  <c r="I194" i="19" s="1"/>
  <c r="E193" i="4"/>
  <c r="I193" i="4" s="1"/>
  <c r="I192" i="4"/>
  <c r="C194" i="4"/>
  <c r="G194" i="4"/>
  <c r="B195" i="4"/>
  <c r="AA244" i="20" l="1"/>
  <c r="AN244" i="20"/>
  <c r="O245" i="20"/>
  <c r="Q196" i="21"/>
  <c r="AD196" i="21" s="1"/>
  <c r="B197" i="21"/>
  <c r="B196" i="19"/>
  <c r="C195" i="19"/>
  <c r="E195" i="19" s="1"/>
  <c r="I195" i="19" s="1"/>
  <c r="G195" i="19"/>
  <c r="E194" i="4"/>
  <c r="I194" i="4" s="1"/>
  <c r="B196" i="4"/>
  <c r="C195" i="4"/>
  <c r="G195" i="4"/>
  <c r="AA245" i="20" l="1"/>
  <c r="AN245" i="20"/>
  <c r="O246" i="20"/>
  <c r="B198" i="21"/>
  <c r="Q197" i="21"/>
  <c r="AD197" i="21" s="1"/>
  <c r="B197" i="19"/>
  <c r="G196" i="19"/>
  <c r="C196" i="19"/>
  <c r="E196" i="19" s="1"/>
  <c r="I196" i="19" s="1"/>
  <c r="E195" i="4"/>
  <c r="I195" i="4" s="1"/>
  <c r="C196" i="4"/>
  <c r="B197" i="4"/>
  <c r="G196" i="4"/>
  <c r="AA246" i="20" l="1"/>
  <c r="AN246" i="20"/>
  <c r="O247" i="20"/>
  <c r="Q198" i="21"/>
  <c r="AD198" i="21" s="1"/>
  <c r="B199" i="21"/>
  <c r="C197" i="19"/>
  <c r="E197" i="19" s="1"/>
  <c r="I197" i="19" s="1"/>
  <c r="B198" i="19"/>
  <c r="G197" i="19"/>
  <c r="E196" i="4"/>
  <c r="I196" i="4" s="1"/>
  <c r="C197" i="4"/>
  <c r="G197" i="4"/>
  <c r="B198" i="4"/>
  <c r="AA247" i="20" l="1"/>
  <c r="AN247" i="20"/>
  <c r="O248" i="20"/>
  <c r="B200" i="21"/>
  <c r="Q199" i="21"/>
  <c r="AD199" i="21" s="1"/>
  <c r="C198" i="19"/>
  <c r="E198" i="19" s="1"/>
  <c r="I198" i="19" s="1"/>
  <c r="G198" i="19"/>
  <c r="B199" i="19"/>
  <c r="E197" i="4"/>
  <c r="K109" i="1"/>
  <c r="G198" i="4"/>
  <c r="B199" i="4"/>
  <c r="C198" i="4"/>
  <c r="AA248" i="20" l="1"/>
  <c r="AN248" i="20"/>
  <c r="O249" i="20"/>
  <c r="B201" i="21"/>
  <c r="Q200" i="21"/>
  <c r="AD200" i="21" s="1"/>
  <c r="C199" i="19"/>
  <c r="E199" i="19" s="1"/>
  <c r="I199" i="19" s="1"/>
  <c r="G199" i="19"/>
  <c r="B200" i="19"/>
  <c r="E198" i="4"/>
  <c r="I198" i="4" s="1"/>
  <c r="I197" i="4"/>
  <c r="G199" i="4"/>
  <c r="B200" i="4"/>
  <c r="C199" i="4"/>
  <c r="AA249" i="20" l="1"/>
  <c r="AN249" i="20"/>
  <c r="O250" i="20"/>
  <c r="B202" i="21"/>
  <c r="Q201" i="21"/>
  <c r="AD201" i="21" s="1"/>
  <c r="B201" i="19"/>
  <c r="G200" i="19"/>
  <c r="C200" i="19"/>
  <c r="E200" i="19" s="1"/>
  <c r="I200" i="19" s="1"/>
  <c r="E199" i="4"/>
  <c r="I199" i="4" s="1"/>
  <c r="C200" i="4"/>
  <c r="G200" i="4"/>
  <c r="B201" i="4"/>
  <c r="AA250" i="20" l="1"/>
  <c r="AN250" i="20"/>
  <c r="O251" i="20"/>
  <c r="B203" i="21"/>
  <c r="Q202" i="21"/>
  <c r="AD202" i="21" s="1"/>
  <c r="C201" i="19"/>
  <c r="E201" i="19" s="1"/>
  <c r="I201" i="19" s="1"/>
  <c r="B202" i="19"/>
  <c r="G201" i="19"/>
  <c r="E200" i="4"/>
  <c r="I200" i="4" s="1"/>
  <c r="C201" i="4"/>
  <c r="G201" i="4"/>
  <c r="B202" i="4"/>
  <c r="AA251" i="20" l="1"/>
  <c r="AN251" i="20"/>
  <c r="O252" i="20"/>
  <c r="B204" i="21"/>
  <c r="Q203" i="21"/>
  <c r="AD203" i="21" s="1"/>
  <c r="G202" i="19"/>
  <c r="B203" i="19"/>
  <c r="C202" i="19"/>
  <c r="E202" i="19" s="1"/>
  <c r="I202" i="19" s="1"/>
  <c r="E201" i="4"/>
  <c r="I201" i="4" s="1"/>
  <c r="C202" i="4"/>
  <c r="G202" i="4"/>
  <c r="B203" i="4"/>
  <c r="AA252" i="20" l="1"/>
  <c r="AN252" i="20"/>
  <c r="O253" i="20"/>
  <c r="B205" i="21"/>
  <c r="Q204" i="21"/>
  <c r="AD204" i="21" s="1"/>
  <c r="C203" i="19"/>
  <c r="E203" i="19" s="1"/>
  <c r="I203" i="19" s="1"/>
  <c r="B204" i="19"/>
  <c r="G203" i="19"/>
  <c r="E202" i="4"/>
  <c r="K110" i="1"/>
  <c r="B204" i="4"/>
  <c r="G203" i="4"/>
  <c r="C203" i="4"/>
  <c r="AA253" i="20" l="1"/>
  <c r="AN253" i="20"/>
  <c r="O254" i="20"/>
  <c r="B206" i="21"/>
  <c r="Q205" i="21"/>
  <c r="AD205" i="21" s="1"/>
  <c r="C204" i="19"/>
  <c r="E204" i="19" s="1"/>
  <c r="I204" i="19" s="1"/>
  <c r="B205" i="19"/>
  <c r="G204" i="19"/>
  <c r="E203" i="4"/>
  <c r="I203" i="4" s="1"/>
  <c r="I202" i="4"/>
  <c r="C204" i="4"/>
  <c r="B205" i="4"/>
  <c r="G204" i="4"/>
  <c r="AA254" i="20" l="1"/>
  <c r="AN254" i="20"/>
  <c r="O255" i="20"/>
  <c r="B207" i="21"/>
  <c r="Q206" i="21"/>
  <c r="AD206" i="21" s="1"/>
  <c r="C205" i="19"/>
  <c r="E205" i="19" s="1"/>
  <c r="I205" i="19" s="1"/>
  <c r="G205" i="19"/>
  <c r="B206" i="19"/>
  <c r="E204" i="4"/>
  <c r="I204" i="4" s="1"/>
  <c r="C205" i="4"/>
  <c r="G205" i="4"/>
  <c r="B206" i="4"/>
  <c r="AA255" i="20" l="1"/>
  <c r="AN255" i="20"/>
  <c r="O256" i="20"/>
  <c r="B208" i="21"/>
  <c r="Q207" i="21"/>
  <c r="AD207" i="21" s="1"/>
  <c r="G206" i="19"/>
  <c r="C206" i="19"/>
  <c r="E206" i="19" s="1"/>
  <c r="I206" i="19" s="1"/>
  <c r="B207" i="19"/>
  <c r="E205" i="4"/>
  <c r="I205" i="4" s="1"/>
  <c r="G206" i="4"/>
  <c r="B207" i="4"/>
  <c r="C206" i="4"/>
  <c r="AA256" i="20" l="1"/>
  <c r="AN256" i="20"/>
  <c r="O257" i="20"/>
  <c r="B209" i="21"/>
  <c r="Q208" i="21"/>
  <c r="AD208" i="21" s="1"/>
  <c r="C207" i="19"/>
  <c r="E207" i="19" s="1"/>
  <c r="I207" i="19" s="1"/>
  <c r="B208" i="19"/>
  <c r="G207" i="19"/>
  <c r="E206" i="4"/>
  <c r="I206" i="4" s="1"/>
  <c r="G207" i="4"/>
  <c r="B208" i="4"/>
  <c r="C207" i="4"/>
  <c r="AA257" i="20" l="1"/>
  <c r="AN257" i="20"/>
  <c r="O258" i="20"/>
  <c r="B210" i="21"/>
  <c r="Q209" i="21"/>
  <c r="AD209" i="21" s="1"/>
  <c r="B209" i="19"/>
  <c r="G208" i="19"/>
  <c r="C208" i="19"/>
  <c r="E208" i="19" s="1"/>
  <c r="I208" i="19" s="1"/>
  <c r="E207" i="4"/>
  <c r="K111" i="1"/>
  <c r="B209" i="4"/>
  <c r="C208" i="4"/>
  <c r="G208" i="4"/>
  <c r="AA258" i="20" l="1"/>
  <c r="AN258" i="20"/>
  <c r="O259" i="20"/>
  <c r="B211" i="21"/>
  <c r="Q210" i="21"/>
  <c r="AD210" i="21" s="1"/>
  <c r="G209" i="19"/>
  <c r="C209" i="19"/>
  <c r="E209" i="19" s="1"/>
  <c r="I209" i="19" s="1"/>
  <c r="B210" i="19"/>
  <c r="E208" i="4"/>
  <c r="I208" i="4" s="1"/>
  <c r="I207" i="4"/>
  <c r="C209" i="4"/>
  <c r="G209" i="4"/>
  <c r="B210" i="4"/>
  <c r="AA259" i="20" l="1"/>
  <c r="AN259" i="20"/>
  <c r="O260" i="20"/>
  <c r="Q211" i="21"/>
  <c r="AD211" i="21" s="1"/>
  <c r="B212" i="21"/>
  <c r="B211" i="19"/>
  <c r="G210" i="19"/>
  <c r="C210" i="19"/>
  <c r="E210" i="19" s="1"/>
  <c r="I210" i="19" s="1"/>
  <c r="E209" i="4"/>
  <c r="I209" i="4" s="1"/>
  <c r="C210" i="4"/>
  <c r="G210" i="4"/>
  <c r="B211" i="4"/>
  <c r="AA260" i="20" l="1"/>
  <c r="AN260" i="20"/>
  <c r="O261" i="20"/>
  <c r="B213" i="21"/>
  <c r="Q212" i="21"/>
  <c r="AD212" i="21" s="1"/>
  <c r="C211" i="19"/>
  <c r="E211" i="19" s="1"/>
  <c r="I211" i="19" s="1"/>
  <c r="G211" i="19"/>
  <c r="B212" i="19"/>
  <c r="E210" i="4"/>
  <c r="I210" i="4" s="1"/>
  <c r="B212" i="4"/>
  <c r="C211" i="4"/>
  <c r="G211" i="4"/>
  <c r="AA261" i="20" l="1"/>
  <c r="AN261" i="20"/>
  <c r="O262" i="20"/>
  <c r="Q213" i="21"/>
  <c r="AD213" i="21" s="1"/>
  <c r="B214" i="21"/>
  <c r="B213" i="19"/>
  <c r="C212" i="19"/>
  <c r="E212" i="19" s="1"/>
  <c r="I212" i="19" s="1"/>
  <c r="G212" i="19"/>
  <c r="E211" i="4"/>
  <c r="I211" i="4" s="1"/>
  <c r="C212" i="4"/>
  <c r="B213" i="4"/>
  <c r="G212" i="4"/>
  <c r="AA262" i="20" l="1"/>
  <c r="AN262" i="20"/>
  <c r="O263" i="20"/>
  <c r="B215" i="21"/>
  <c r="Q214" i="21"/>
  <c r="AD214" i="21" s="1"/>
  <c r="G213" i="19"/>
  <c r="B214" i="19"/>
  <c r="C213" i="19"/>
  <c r="E213" i="19" s="1"/>
  <c r="I213" i="19" s="1"/>
  <c r="E212" i="4"/>
  <c r="K112" i="1"/>
  <c r="B214" i="4"/>
  <c r="G213" i="4"/>
  <c r="C213" i="4"/>
  <c r="AA263" i="20" l="1"/>
  <c r="AN263" i="20"/>
  <c r="O264" i="20"/>
  <c r="B216" i="21"/>
  <c r="Q215" i="21"/>
  <c r="AD215" i="21" s="1"/>
  <c r="B215" i="19"/>
  <c r="G214" i="19"/>
  <c r="C214" i="19"/>
  <c r="E214" i="19" s="1"/>
  <c r="I214" i="19" s="1"/>
  <c r="E213" i="4"/>
  <c r="I213" i="4" s="1"/>
  <c r="I212" i="4"/>
  <c r="B215" i="4"/>
  <c r="C214" i="4"/>
  <c r="G214" i="4"/>
  <c r="AA264" i="20" l="1"/>
  <c r="AN264" i="20"/>
  <c r="O265" i="20"/>
  <c r="B217" i="21"/>
  <c r="Q216" i="21"/>
  <c r="AD216" i="21" s="1"/>
  <c r="G215" i="19"/>
  <c r="C215" i="19"/>
  <c r="E215" i="19" s="1"/>
  <c r="I215" i="19" s="1"/>
  <c r="B216" i="19"/>
  <c r="E214" i="4"/>
  <c r="I214" i="4" s="1"/>
  <c r="G215" i="4"/>
  <c r="C215" i="4"/>
  <c r="B216" i="4"/>
  <c r="AA265" i="20" l="1"/>
  <c r="AN265" i="20"/>
  <c r="O266" i="20"/>
  <c r="B218" i="21"/>
  <c r="Q217" i="21"/>
  <c r="AD217" i="21" s="1"/>
  <c r="C216" i="19"/>
  <c r="E216" i="19" s="1"/>
  <c r="I216" i="19" s="1"/>
  <c r="B217" i="19"/>
  <c r="G216" i="19"/>
  <c r="E215" i="4"/>
  <c r="I215" i="4" s="1"/>
  <c r="C216" i="4"/>
  <c r="G216" i="4"/>
  <c r="B217" i="4"/>
  <c r="AA266" i="20" l="1"/>
  <c r="AN266" i="20"/>
  <c r="O267" i="20"/>
  <c r="B219" i="21"/>
  <c r="Q218" i="21"/>
  <c r="AD218" i="21" s="1"/>
  <c r="B218" i="19"/>
  <c r="G217" i="19"/>
  <c r="C217" i="19"/>
  <c r="E217" i="19" s="1"/>
  <c r="I217" i="19" s="1"/>
  <c r="E216" i="4"/>
  <c r="I216" i="4" s="1"/>
  <c r="G217" i="4"/>
  <c r="C217" i="4"/>
  <c r="B218" i="4"/>
  <c r="AA267" i="20" l="1"/>
  <c r="AN267" i="20"/>
  <c r="O268" i="20"/>
  <c r="B220" i="21"/>
  <c r="Q219" i="21"/>
  <c r="AD219" i="21" s="1"/>
  <c r="G218" i="19"/>
  <c r="B219" i="19"/>
  <c r="C218" i="19"/>
  <c r="E218" i="19" s="1"/>
  <c r="I218" i="19" s="1"/>
  <c r="E217" i="4"/>
  <c r="K113" i="1"/>
  <c r="C218" i="4"/>
  <c r="G218" i="4"/>
  <c r="B219" i="4"/>
  <c r="AA268" i="20" l="1"/>
  <c r="AN268" i="20"/>
  <c r="O269" i="20"/>
  <c r="B221" i="21"/>
  <c r="Q220" i="21"/>
  <c r="AD220" i="21" s="1"/>
  <c r="C219" i="19"/>
  <c r="E219" i="19" s="1"/>
  <c r="I219" i="19" s="1"/>
  <c r="B220" i="19"/>
  <c r="G219" i="19"/>
  <c r="E218" i="4"/>
  <c r="I218" i="4" s="1"/>
  <c r="I217" i="4"/>
  <c r="C219" i="4"/>
  <c r="G219" i="4"/>
  <c r="B220" i="4"/>
  <c r="AA269" i="20" l="1"/>
  <c r="AN269" i="20"/>
  <c r="O270" i="20"/>
  <c r="B222" i="21"/>
  <c r="Q221" i="21"/>
  <c r="AD221" i="21" s="1"/>
  <c r="C220" i="19"/>
  <c r="E220" i="19" s="1"/>
  <c r="I220" i="19" s="1"/>
  <c r="G220" i="19"/>
  <c r="B221" i="19"/>
  <c r="E219" i="4"/>
  <c r="I219" i="4" s="1"/>
  <c r="C220" i="4"/>
  <c r="B221" i="4"/>
  <c r="G220" i="4"/>
  <c r="AA270" i="20" l="1"/>
  <c r="AN270" i="20"/>
  <c r="O271" i="20"/>
  <c r="B223" i="21"/>
  <c r="Q222" i="21"/>
  <c r="AD222" i="21" s="1"/>
  <c r="C221" i="19"/>
  <c r="E221" i="19" s="1"/>
  <c r="I221" i="19" s="1"/>
  <c r="B222" i="19"/>
  <c r="G221" i="19"/>
  <c r="E220" i="4"/>
  <c r="I220" i="4" s="1"/>
  <c r="C221" i="4"/>
  <c r="G221" i="4"/>
  <c r="B222" i="4"/>
  <c r="AA271" i="20" l="1"/>
  <c r="AN271" i="20"/>
  <c r="O272" i="20"/>
  <c r="B224" i="21"/>
  <c r="Q223" i="21"/>
  <c r="AD223" i="21" s="1"/>
  <c r="G222" i="19"/>
  <c r="B223" i="19"/>
  <c r="C222" i="19"/>
  <c r="E222" i="19" s="1"/>
  <c r="I222" i="19" s="1"/>
  <c r="E221" i="4"/>
  <c r="I221" i="4" s="1"/>
  <c r="B223" i="4"/>
  <c r="C222" i="4"/>
  <c r="G222" i="4"/>
  <c r="AA272" i="20" l="1"/>
  <c r="AN272" i="20"/>
  <c r="O273" i="20"/>
  <c r="B225" i="21"/>
  <c r="Q224" i="21"/>
  <c r="AD224" i="21" s="1"/>
  <c r="C223" i="19"/>
  <c r="E223" i="19" s="1"/>
  <c r="I223" i="19" s="1"/>
  <c r="B224" i="19"/>
  <c r="G223" i="19"/>
  <c r="E222" i="4"/>
  <c r="K114" i="1"/>
  <c r="G223" i="4"/>
  <c r="C223" i="4"/>
  <c r="B224" i="4"/>
  <c r="AA273" i="20" l="1"/>
  <c r="AN273" i="20"/>
  <c r="O274" i="20"/>
  <c r="B226" i="21"/>
  <c r="Q225" i="21"/>
  <c r="AD225" i="21" s="1"/>
  <c r="G224" i="19"/>
  <c r="B225" i="19"/>
  <c r="C224" i="19"/>
  <c r="E224" i="19" s="1"/>
  <c r="I224" i="19" s="1"/>
  <c r="E223" i="4"/>
  <c r="I223" i="4" s="1"/>
  <c r="I222" i="4"/>
  <c r="G224" i="4"/>
  <c r="B225" i="4"/>
  <c r="C224" i="4"/>
  <c r="AA274" i="20" l="1"/>
  <c r="AN274" i="20"/>
  <c r="O275" i="20"/>
  <c r="Q226" i="21"/>
  <c r="AD226" i="21" s="1"/>
  <c r="B227" i="21"/>
  <c r="G225" i="19"/>
  <c r="B226" i="19"/>
  <c r="C225" i="19"/>
  <c r="E225" i="19" s="1"/>
  <c r="I225" i="19" s="1"/>
  <c r="E224" i="4"/>
  <c r="I224" i="4" s="1"/>
  <c r="G225" i="4"/>
  <c r="C225" i="4"/>
  <c r="B226" i="4"/>
  <c r="AA275" i="20" l="1"/>
  <c r="AN275" i="20"/>
  <c r="O276" i="20"/>
  <c r="B228" i="21"/>
  <c r="Q227" i="21"/>
  <c r="AD227" i="21" s="1"/>
  <c r="C226" i="19"/>
  <c r="E226" i="19" s="1"/>
  <c r="I226" i="19" s="1"/>
  <c r="B227" i="19"/>
  <c r="G226" i="19"/>
  <c r="E225" i="4"/>
  <c r="I225" i="4" s="1"/>
  <c r="C226" i="4"/>
  <c r="G226" i="4"/>
  <c r="B227" i="4"/>
  <c r="AA276" i="20" l="1"/>
  <c r="AN276" i="20"/>
  <c r="O277" i="20"/>
  <c r="Q228" i="21"/>
  <c r="AD228" i="21" s="1"/>
  <c r="B229" i="21"/>
  <c r="C227" i="19"/>
  <c r="E227" i="19" s="1"/>
  <c r="I227" i="19" s="1"/>
  <c r="B228" i="19"/>
  <c r="G227" i="19"/>
  <c r="E226" i="4"/>
  <c r="I226" i="4" s="1"/>
  <c r="B228" i="4"/>
  <c r="C227" i="4"/>
  <c r="G227" i="4"/>
  <c r="AA277" i="20" l="1"/>
  <c r="AN277" i="20"/>
  <c r="O278" i="20"/>
  <c r="B230" i="21"/>
  <c r="Q229" i="21"/>
  <c r="AD229" i="21" s="1"/>
  <c r="G228" i="19"/>
  <c r="C228" i="19"/>
  <c r="E228" i="19" s="1"/>
  <c r="I228" i="19" s="1"/>
  <c r="B229" i="19"/>
  <c r="E227" i="4"/>
  <c r="K115" i="1"/>
  <c r="C228" i="4"/>
  <c r="B229" i="4"/>
  <c r="G228" i="4"/>
  <c r="AA278" i="20" l="1"/>
  <c r="AN278" i="20"/>
  <c r="O279" i="20"/>
  <c r="Q230" i="21"/>
  <c r="AD230" i="21" s="1"/>
  <c r="B231" i="21"/>
  <c r="C229" i="19"/>
  <c r="E229" i="19" s="1"/>
  <c r="I229" i="19" s="1"/>
  <c r="B230" i="19"/>
  <c r="G229" i="19"/>
  <c r="E228" i="4"/>
  <c r="I228" i="4" s="1"/>
  <c r="I227" i="4"/>
  <c r="C229" i="4"/>
  <c r="G229" i="4"/>
  <c r="B230" i="4"/>
  <c r="AA279" i="20" l="1"/>
  <c r="AN279" i="20"/>
  <c r="O280" i="20"/>
  <c r="B232" i="21"/>
  <c r="Q231" i="21"/>
  <c r="AD231" i="21" s="1"/>
  <c r="G230" i="19"/>
  <c r="C230" i="19"/>
  <c r="E230" i="19" s="1"/>
  <c r="I230" i="19" s="1"/>
  <c r="B231" i="19"/>
  <c r="E229" i="4"/>
  <c r="I229" i="4" s="1"/>
  <c r="B231" i="4"/>
  <c r="C230" i="4"/>
  <c r="G230" i="4"/>
  <c r="AA280" i="20" l="1"/>
  <c r="AN280" i="20"/>
  <c r="O281" i="20"/>
  <c r="B233" i="21"/>
  <c r="Q232" i="21"/>
  <c r="AD232" i="21" s="1"/>
  <c r="G231" i="19"/>
  <c r="B232" i="19"/>
  <c r="C231" i="19"/>
  <c r="E231" i="19" s="1"/>
  <c r="I231" i="19" s="1"/>
  <c r="E230" i="4"/>
  <c r="I230" i="4" s="1"/>
  <c r="G231" i="4"/>
  <c r="B232" i="4"/>
  <c r="C231" i="4"/>
  <c r="AA281" i="20" l="1"/>
  <c r="AN281" i="20"/>
  <c r="O282" i="20"/>
  <c r="B234" i="21"/>
  <c r="Q233" i="21"/>
  <c r="AD233" i="21" s="1"/>
  <c r="C232" i="19"/>
  <c r="E232" i="19" s="1"/>
  <c r="I232" i="19" s="1"/>
  <c r="G232" i="19"/>
  <c r="B233" i="19"/>
  <c r="E231" i="4"/>
  <c r="I231" i="4" s="1"/>
  <c r="C232" i="4"/>
  <c r="G232" i="4"/>
  <c r="B233" i="4"/>
  <c r="AA282" i="20" l="1"/>
  <c r="AN282" i="20"/>
  <c r="O283" i="20"/>
  <c r="B235" i="21"/>
  <c r="Q234" i="21"/>
  <c r="AD234" i="21" s="1"/>
  <c r="C233" i="19"/>
  <c r="E233" i="19" s="1"/>
  <c r="I233" i="19" s="1"/>
  <c r="B234" i="19"/>
  <c r="G233" i="19"/>
  <c r="E232" i="4"/>
  <c r="K116" i="1"/>
  <c r="G233" i="4"/>
  <c r="C233" i="4"/>
  <c r="B234" i="4"/>
  <c r="AA283" i="20" l="1"/>
  <c r="AN283" i="20"/>
  <c r="O284" i="20"/>
  <c r="B236" i="21"/>
  <c r="Q235" i="21"/>
  <c r="AD235" i="21" s="1"/>
  <c r="G234" i="19"/>
  <c r="C234" i="19"/>
  <c r="E234" i="19" s="1"/>
  <c r="I234" i="19" s="1"/>
  <c r="B235" i="19"/>
  <c r="E233" i="4"/>
  <c r="I233" i="4" s="1"/>
  <c r="I232" i="4"/>
  <c r="C234" i="4"/>
  <c r="B235" i="4"/>
  <c r="G234" i="4"/>
  <c r="AA284" i="20" l="1"/>
  <c r="AN284" i="20"/>
  <c r="O285" i="20"/>
  <c r="B237" i="21"/>
  <c r="Q236" i="21"/>
  <c r="AD236" i="21" s="1"/>
  <c r="G235" i="19"/>
  <c r="C235" i="19"/>
  <c r="E235" i="19" s="1"/>
  <c r="I235" i="19" s="1"/>
  <c r="B236" i="19"/>
  <c r="E234" i="4"/>
  <c r="I234" i="4" s="1"/>
  <c r="C235" i="4"/>
  <c r="G235" i="4"/>
  <c r="B236" i="4"/>
  <c r="AA285" i="20" l="1"/>
  <c r="AN285" i="20"/>
  <c r="O286" i="20"/>
  <c r="B238" i="21"/>
  <c r="Q237" i="21"/>
  <c r="AD237" i="21" s="1"/>
  <c r="B237" i="19"/>
  <c r="C236" i="19"/>
  <c r="E236" i="19" s="1"/>
  <c r="I236" i="19" s="1"/>
  <c r="G236" i="19"/>
  <c r="E235" i="4"/>
  <c r="I235" i="4" s="1"/>
  <c r="C236" i="4"/>
  <c r="B237" i="4"/>
  <c r="G236" i="4"/>
  <c r="AA286" i="20" l="1"/>
  <c r="AN286" i="20"/>
  <c r="O287" i="20"/>
  <c r="B239" i="21"/>
  <c r="Q238" i="21"/>
  <c r="AD238" i="21" s="1"/>
  <c r="G237" i="19"/>
  <c r="B238" i="19"/>
  <c r="C237" i="19"/>
  <c r="E237" i="19" s="1"/>
  <c r="I237" i="19" s="1"/>
  <c r="E236" i="4"/>
  <c r="I236" i="4" s="1"/>
  <c r="C237" i="4"/>
  <c r="G237" i="4"/>
  <c r="B238" i="4"/>
  <c r="AA287" i="20" l="1"/>
  <c r="AN287" i="20"/>
  <c r="O288" i="20"/>
  <c r="B240" i="21"/>
  <c r="Q239" i="21"/>
  <c r="AD239" i="21" s="1"/>
  <c r="B239" i="19"/>
  <c r="G238" i="19"/>
  <c r="C238" i="19"/>
  <c r="E238" i="19" s="1"/>
  <c r="I238" i="19" s="1"/>
  <c r="E237" i="4"/>
  <c r="K117" i="1"/>
  <c r="B239" i="4"/>
  <c r="G238" i="4"/>
  <c r="C238" i="4"/>
  <c r="AA288" i="20" l="1"/>
  <c r="AN288" i="20"/>
  <c r="O289" i="20"/>
  <c r="B241" i="21"/>
  <c r="Q240" i="21"/>
  <c r="AD240" i="21" s="1"/>
  <c r="C239" i="19"/>
  <c r="E239" i="19" s="1"/>
  <c r="I239" i="19" s="1"/>
  <c r="G239" i="19"/>
  <c r="B240" i="19"/>
  <c r="E238" i="4"/>
  <c r="I238" i="4" s="1"/>
  <c r="I237" i="4"/>
  <c r="G239" i="4"/>
  <c r="C239" i="4"/>
  <c r="B240" i="4"/>
  <c r="AA289" i="20" l="1"/>
  <c r="AN289" i="20"/>
  <c r="O290" i="20"/>
  <c r="B242" i="21"/>
  <c r="Q241" i="21"/>
  <c r="AD241" i="21" s="1"/>
  <c r="C240" i="19"/>
  <c r="E240" i="19" s="1"/>
  <c r="I240" i="19" s="1"/>
  <c r="B241" i="19"/>
  <c r="G240" i="19"/>
  <c r="E239" i="4"/>
  <c r="I239" i="4" s="1"/>
  <c r="C240" i="4"/>
  <c r="G240" i="4"/>
  <c r="B241" i="4"/>
  <c r="AA290" i="20" l="1"/>
  <c r="AN290" i="20"/>
  <c r="O291" i="20"/>
  <c r="Q242" i="21"/>
  <c r="AD242" i="21" s="1"/>
  <c r="B243" i="21"/>
  <c r="B242" i="19"/>
  <c r="C241" i="19"/>
  <c r="E241" i="19" s="1"/>
  <c r="I241" i="19" s="1"/>
  <c r="G241" i="19"/>
  <c r="E240" i="4"/>
  <c r="I240" i="4" s="1"/>
  <c r="G241" i="4"/>
  <c r="C241" i="4"/>
  <c r="B242" i="4"/>
  <c r="AA291" i="20" l="1"/>
  <c r="AN291" i="20"/>
  <c r="O292" i="20"/>
  <c r="B244" i="21"/>
  <c r="Q243" i="21"/>
  <c r="AD243" i="21" s="1"/>
  <c r="G242" i="19"/>
  <c r="C242" i="19"/>
  <c r="E242" i="19" s="1"/>
  <c r="I242" i="19" s="1"/>
  <c r="B243" i="19"/>
  <c r="E241" i="4"/>
  <c r="I241" i="4" s="1"/>
  <c r="C242" i="4"/>
  <c r="G242" i="4"/>
  <c r="B243" i="4"/>
  <c r="AA292" i="20" l="1"/>
  <c r="AN292" i="20"/>
  <c r="O293" i="20"/>
  <c r="B245" i="21"/>
  <c r="Q244" i="21"/>
  <c r="AD244" i="21" s="1"/>
  <c r="C243" i="19"/>
  <c r="E243" i="19" s="1"/>
  <c r="I243" i="19" s="1"/>
  <c r="B244" i="19"/>
  <c r="G243" i="19"/>
  <c r="E242" i="4"/>
  <c r="K118" i="1"/>
  <c r="C243" i="4"/>
  <c r="G243" i="4"/>
  <c r="B244" i="4"/>
  <c r="AA293" i="20" l="1"/>
  <c r="AN293" i="20"/>
  <c r="O294" i="20"/>
  <c r="B246" i="21"/>
  <c r="Q245" i="21"/>
  <c r="AD245" i="21" s="1"/>
  <c r="C244" i="19"/>
  <c r="E244" i="19" s="1"/>
  <c r="I244" i="19" s="1"/>
  <c r="B245" i="19"/>
  <c r="G244" i="19"/>
  <c r="E243" i="4"/>
  <c r="I243" i="4" s="1"/>
  <c r="I242" i="4"/>
  <c r="B245" i="4"/>
  <c r="G244" i="4"/>
  <c r="C244" i="4"/>
  <c r="AA294" i="20" l="1"/>
  <c r="AN294" i="20"/>
  <c r="O295" i="20"/>
  <c r="B247" i="21"/>
  <c r="Q246" i="21"/>
  <c r="AD246" i="21" s="1"/>
  <c r="B246" i="19"/>
  <c r="C245" i="19"/>
  <c r="E245" i="19" s="1"/>
  <c r="I245" i="19" s="1"/>
  <c r="G245" i="19"/>
  <c r="E244" i="4"/>
  <c r="I244" i="4" s="1"/>
  <c r="C245" i="4"/>
  <c r="G245" i="4"/>
  <c r="B246" i="4"/>
  <c r="AA295" i="20" l="1"/>
  <c r="AN295" i="20"/>
  <c r="O296" i="20"/>
  <c r="B248" i="21"/>
  <c r="Q247" i="21"/>
  <c r="AD247" i="21" s="1"/>
  <c r="B247" i="19"/>
  <c r="G246" i="19"/>
  <c r="C246" i="19"/>
  <c r="E246" i="19" s="1"/>
  <c r="I246" i="19" s="1"/>
  <c r="E245" i="4"/>
  <c r="I245" i="4" s="1"/>
  <c r="C246" i="4"/>
  <c r="G246" i="4"/>
  <c r="B247" i="4"/>
  <c r="AA296" i="20" l="1"/>
  <c r="AN296" i="20"/>
  <c r="O297" i="20"/>
  <c r="B249" i="21"/>
  <c r="Q248" i="21"/>
  <c r="AD248" i="21" s="1"/>
  <c r="C247" i="19"/>
  <c r="E247" i="19" s="1"/>
  <c r="I247" i="19" s="1"/>
  <c r="G247" i="19"/>
  <c r="B248" i="19"/>
  <c r="E246" i="4"/>
  <c r="I246" i="4" s="1"/>
  <c r="G247" i="4"/>
  <c r="B248" i="4"/>
  <c r="C247" i="4"/>
  <c r="AA297" i="20" l="1"/>
  <c r="AN297" i="20"/>
  <c r="O298" i="20"/>
  <c r="B250" i="21"/>
  <c r="Q249" i="21"/>
  <c r="AD249" i="21" s="1"/>
  <c r="G248" i="19"/>
  <c r="C248" i="19"/>
  <c r="E248" i="19" s="1"/>
  <c r="I248" i="19" s="1"/>
  <c r="B249" i="19"/>
  <c r="E247" i="4"/>
  <c r="K119" i="1"/>
  <c r="C248" i="4"/>
  <c r="G248" i="4"/>
  <c r="B249" i="4"/>
  <c r="AA298" i="20" l="1"/>
  <c r="AN298" i="20"/>
  <c r="O299" i="20"/>
  <c r="Q250" i="21"/>
  <c r="AD250" i="21" s="1"/>
  <c r="B251" i="21"/>
  <c r="B250" i="19"/>
  <c r="C249" i="19"/>
  <c r="E249" i="19" s="1"/>
  <c r="I249" i="19" s="1"/>
  <c r="G249" i="19"/>
  <c r="E248" i="4"/>
  <c r="I248" i="4" s="1"/>
  <c r="I247" i="4"/>
  <c r="C249" i="4"/>
  <c r="G249" i="4"/>
  <c r="B250" i="4"/>
  <c r="AA299" i="20" l="1"/>
  <c r="AN299" i="20"/>
  <c r="O300" i="20"/>
  <c r="B252" i="21"/>
  <c r="Q251" i="21"/>
  <c r="AD251" i="21" s="1"/>
  <c r="B251" i="19"/>
  <c r="G250" i="19"/>
  <c r="C250" i="19"/>
  <c r="E250" i="19" s="1"/>
  <c r="I250" i="19" s="1"/>
  <c r="E249" i="4"/>
  <c r="I249" i="4" s="1"/>
  <c r="C250" i="4"/>
  <c r="G250" i="4"/>
  <c r="B251" i="4"/>
  <c r="AA300" i="20" l="1"/>
  <c r="AN300" i="20"/>
  <c r="O301" i="20"/>
  <c r="B253" i="21"/>
  <c r="Q252" i="21"/>
  <c r="AD252" i="21" s="1"/>
  <c r="C251" i="19"/>
  <c r="E251" i="19" s="1"/>
  <c r="I251" i="19" s="1"/>
  <c r="B252" i="19"/>
  <c r="G251" i="19"/>
  <c r="E250" i="4"/>
  <c r="I250" i="4" s="1"/>
  <c r="C251" i="4"/>
  <c r="G251" i="4"/>
  <c r="B252" i="4"/>
  <c r="AA301" i="20" l="1"/>
  <c r="AN301" i="20"/>
  <c r="O302" i="20"/>
  <c r="B254" i="21"/>
  <c r="Q253" i="21"/>
  <c r="AD253" i="21" s="1"/>
  <c r="B253" i="19"/>
  <c r="G252" i="19"/>
  <c r="C252" i="19"/>
  <c r="E252" i="19" s="1"/>
  <c r="I252" i="19" s="1"/>
  <c r="E251" i="4"/>
  <c r="I251" i="4" s="1"/>
  <c r="B253" i="4"/>
  <c r="G252" i="4"/>
  <c r="C252" i="4"/>
  <c r="AA302" i="20" l="1"/>
  <c r="AN302" i="20"/>
  <c r="O303" i="20"/>
  <c r="B255" i="21"/>
  <c r="Q254" i="21"/>
  <c r="AD254" i="21" s="1"/>
  <c r="B254" i="19"/>
  <c r="G253" i="19"/>
  <c r="C253" i="19"/>
  <c r="E253" i="19" s="1"/>
  <c r="I253" i="19" s="1"/>
  <c r="E252" i="4"/>
  <c r="K120" i="1"/>
  <c r="C253" i="4"/>
  <c r="G253" i="4"/>
  <c r="B254" i="4"/>
  <c r="AA303" i="20" l="1"/>
  <c r="AN303" i="20"/>
  <c r="O304" i="20"/>
  <c r="B256" i="21"/>
  <c r="Q255" i="21"/>
  <c r="AD255" i="21" s="1"/>
  <c r="B255" i="19"/>
  <c r="G254" i="19"/>
  <c r="C254" i="19"/>
  <c r="E254" i="19" s="1"/>
  <c r="I254" i="19" s="1"/>
  <c r="E253" i="4"/>
  <c r="I253" i="4" s="1"/>
  <c r="I252" i="4"/>
  <c r="C254" i="4"/>
  <c r="G254" i="4"/>
  <c r="B255" i="4"/>
  <c r="AA304" i="20" l="1"/>
  <c r="AN304" i="20"/>
  <c r="O305" i="20"/>
  <c r="B257" i="21"/>
  <c r="Q256" i="21"/>
  <c r="AD256" i="21" s="1"/>
  <c r="C255" i="19"/>
  <c r="E255" i="19" s="1"/>
  <c r="I255" i="19" s="1"/>
  <c r="G255" i="19"/>
  <c r="B256" i="19"/>
  <c r="E254" i="4"/>
  <c r="I254" i="4" s="1"/>
  <c r="G255" i="4"/>
  <c r="B256" i="4"/>
  <c r="C255" i="4"/>
  <c r="AA305" i="20" l="1"/>
  <c r="AN305" i="20"/>
  <c r="O306" i="20"/>
  <c r="B258" i="21"/>
  <c r="Q257" i="21"/>
  <c r="AD257" i="21" s="1"/>
  <c r="C256" i="19"/>
  <c r="E256" i="19" s="1"/>
  <c r="I256" i="19" s="1"/>
  <c r="B257" i="19"/>
  <c r="G256" i="19"/>
  <c r="E255" i="4"/>
  <c r="I255" i="4" s="1"/>
  <c r="C256" i="4"/>
  <c r="G256" i="4"/>
  <c r="B257" i="4"/>
  <c r="AA306" i="20" l="1"/>
  <c r="AN306" i="20"/>
  <c r="O307" i="20"/>
  <c r="B259" i="21"/>
  <c r="Q258" i="21"/>
  <c r="AD258" i="21" s="1"/>
  <c r="B258" i="19"/>
  <c r="G257" i="19"/>
  <c r="C257" i="19"/>
  <c r="E257" i="19" s="1"/>
  <c r="I257" i="19" s="1"/>
  <c r="E256" i="4"/>
  <c r="I256" i="4" s="1"/>
  <c r="C257" i="4"/>
  <c r="B258" i="4"/>
  <c r="G257" i="4"/>
  <c r="AA307" i="20" l="1"/>
  <c r="AN307" i="20"/>
  <c r="O308" i="20"/>
  <c r="B260" i="21"/>
  <c r="Q259" i="21"/>
  <c r="AD259" i="21" s="1"/>
  <c r="B259" i="19"/>
  <c r="G258" i="19"/>
  <c r="C258" i="19"/>
  <c r="E258" i="19" s="1"/>
  <c r="I258" i="19" s="1"/>
  <c r="E257" i="4"/>
  <c r="K121" i="1"/>
  <c r="C258" i="4"/>
  <c r="G258" i="4"/>
  <c r="B259" i="4"/>
  <c r="AA308" i="20" l="1"/>
  <c r="AN308" i="20"/>
  <c r="O309" i="20"/>
  <c r="B261" i="21"/>
  <c r="Q260" i="21"/>
  <c r="AD260" i="21" s="1"/>
  <c r="C259" i="19"/>
  <c r="E259" i="19" s="1"/>
  <c r="I259" i="19" s="1"/>
  <c r="B260" i="19"/>
  <c r="G259" i="19"/>
  <c r="E258" i="4"/>
  <c r="I258" i="4" s="1"/>
  <c r="I257" i="4"/>
  <c r="C259" i="4"/>
  <c r="G259" i="4"/>
  <c r="B260" i="4"/>
  <c r="AA309" i="20" l="1"/>
  <c r="AN309" i="20"/>
  <c r="O310" i="20"/>
  <c r="Q261" i="21"/>
  <c r="AD261" i="21" s="1"/>
  <c r="B262" i="21"/>
  <c r="B261" i="19"/>
  <c r="C260" i="19"/>
  <c r="E260" i="19" s="1"/>
  <c r="I260" i="19" s="1"/>
  <c r="G260" i="19"/>
  <c r="E259" i="4"/>
  <c r="I259" i="4" s="1"/>
  <c r="B261" i="4"/>
  <c r="G260" i="4"/>
  <c r="C260" i="4"/>
  <c r="AA310" i="20" l="1"/>
  <c r="AN310" i="20"/>
  <c r="O311" i="20"/>
  <c r="B263" i="21"/>
  <c r="Q262" i="21"/>
  <c r="AD262" i="21" s="1"/>
  <c r="G261" i="19"/>
  <c r="B262" i="19"/>
  <c r="C261" i="19"/>
  <c r="E261" i="19" s="1"/>
  <c r="I261" i="19" s="1"/>
  <c r="E260" i="4"/>
  <c r="I260" i="4" s="1"/>
  <c r="C261" i="4"/>
  <c r="G261" i="4"/>
  <c r="B262" i="4"/>
  <c r="AA311" i="20" l="1"/>
  <c r="AN311" i="20"/>
  <c r="O312" i="20"/>
  <c r="B264" i="21"/>
  <c r="Q263" i="21"/>
  <c r="AD263" i="21" s="1"/>
  <c r="G262" i="19"/>
  <c r="B263" i="19"/>
  <c r="C262" i="19"/>
  <c r="E262" i="19" s="1"/>
  <c r="I262" i="19" s="1"/>
  <c r="E261" i="4"/>
  <c r="I261" i="4" s="1"/>
  <c r="C262" i="4"/>
  <c r="G262" i="4"/>
  <c r="B263" i="4"/>
  <c r="AA312" i="20" l="1"/>
  <c r="AN312" i="20"/>
  <c r="O313" i="20"/>
  <c r="B265" i="21"/>
  <c r="Q264" i="21"/>
  <c r="AD264" i="21" s="1"/>
  <c r="C263" i="19"/>
  <c r="E263" i="19" s="1"/>
  <c r="I263" i="19" s="1"/>
  <c r="G263" i="19"/>
  <c r="B264" i="19"/>
  <c r="E262" i="4"/>
  <c r="K122" i="1"/>
  <c r="G263" i="4"/>
  <c r="B264" i="4"/>
  <c r="C263" i="4"/>
  <c r="AA313" i="20" l="1"/>
  <c r="AN313" i="20"/>
  <c r="O314" i="20"/>
  <c r="B266" i="21"/>
  <c r="Q265" i="21"/>
  <c r="AD265" i="21" s="1"/>
  <c r="B265" i="19"/>
  <c r="G264" i="19"/>
  <c r="C264" i="19"/>
  <c r="E264" i="19" s="1"/>
  <c r="I264" i="19" s="1"/>
  <c r="E263" i="4"/>
  <c r="I263" i="4" s="1"/>
  <c r="I262" i="4"/>
  <c r="C264" i="4"/>
  <c r="G264" i="4"/>
  <c r="B265" i="4"/>
  <c r="AA314" i="20" l="1"/>
  <c r="AN314" i="20"/>
  <c r="O315" i="20"/>
  <c r="Q266" i="21"/>
  <c r="AD266" i="21" s="1"/>
  <c r="B267" i="21"/>
  <c r="C265" i="19"/>
  <c r="E265" i="19" s="1"/>
  <c r="I265" i="19" s="1"/>
  <c r="G265" i="19"/>
  <c r="B266" i="19"/>
  <c r="E264" i="4"/>
  <c r="I264" i="4" s="1"/>
  <c r="B266" i="4"/>
  <c r="C265" i="4"/>
  <c r="G265" i="4"/>
  <c r="AA315" i="20" l="1"/>
  <c r="AN315" i="20"/>
  <c r="O316" i="20"/>
  <c r="Q267" i="21"/>
  <c r="AD267" i="21" s="1"/>
  <c r="C266" i="19"/>
  <c r="E266" i="19" s="1"/>
  <c r="I266" i="19" s="1"/>
  <c r="B267" i="19"/>
  <c r="G266" i="19"/>
  <c r="E265" i="4"/>
  <c r="I265" i="4" s="1"/>
  <c r="C266" i="4"/>
  <c r="G266" i="4"/>
  <c r="B267" i="4"/>
  <c r="AN316" i="20" l="1"/>
  <c r="AA61" i="20" s="1"/>
  <c r="AA58" i="20" s="1"/>
  <c r="AA316" i="20"/>
  <c r="AA62" i="20" s="1"/>
  <c r="Q13" i="21"/>
  <c r="G267" i="19"/>
  <c r="C267" i="19"/>
  <c r="E267" i="19" s="1"/>
  <c r="I267" i="19" s="1"/>
  <c r="E266" i="4"/>
  <c r="I266" i="4" s="1"/>
  <c r="C267" i="4"/>
  <c r="G267" i="4"/>
  <c r="B83" i="1"/>
  <c r="B84" i="1" s="1"/>
  <c r="AA59" i="20" l="1"/>
  <c r="B88" i="10"/>
  <c r="B89" i="10" s="1"/>
  <c r="B88" i="13"/>
  <c r="B89" i="13" s="1"/>
  <c r="B88" i="14"/>
  <c r="B89" i="14" s="1"/>
  <c r="G19" i="14" s="1"/>
  <c r="B88" i="11"/>
  <c r="B89" i="11" s="1"/>
  <c r="B87" i="17"/>
  <c r="B88" i="17" s="1"/>
  <c r="M35" i="17" s="1"/>
  <c r="M36" i="17" s="1"/>
  <c r="B87" i="18"/>
  <c r="B88" i="18" s="1"/>
  <c r="M35" i="18" s="1"/>
  <c r="M36" i="18" s="1"/>
  <c r="B88" i="15"/>
  <c r="B89" i="15" s="1"/>
  <c r="G19" i="15" s="1"/>
  <c r="G20" i="15" s="1"/>
  <c r="B87" i="16"/>
  <c r="B88" i="16" s="1"/>
  <c r="G19" i="16" s="1"/>
  <c r="I19" i="1"/>
  <c r="I20" i="1" s="1"/>
  <c r="C78" i="1"/>
  <c r="C79" i="1" s="1"/>
  <c r="E267" i="4"/>
  <c r="B88" i="1"/>
  <c r="B89" i="1" s="1"/>
  <c r="G19" i="1" s="1"/>
  <c r="G20" i="1" s="1"/>
  <c r="K123" i="1"/>
  <c r="M11" i="1" s="1"/>
  <c r="G20" i="16" l="1"/>
  <c r="G20" i="14"/>
  <c r="I267" i="4"/>
</calcChain>
</file>

<file path=xl/sharedStrings.xml><?xml version="1.0" encoding="utf-8"?>
<sst xmlns="http://schemas.openxmlformats.org/spreadsheetml/2006/main" count="648" uniqueCount="110">
  <si>
    <t>Model Parameters</t>
  </si>
  <si>
    <t>velocity</t>
  </si>
  <si>
    <t>dispersion coefficient</t>
  </si>
  <si>
    <t>retardation</t>
  </si>
  <si>
    <t>decay</t>
  </si>
  <si>
    <t>source strength</t>
  </si>
  <si>
    <t>Input C</t>
  </si>
  <si>
    <t>pulse time, t</t>
  </si>
  <si>
    <t>t start</t>
  </si>
  <si>
    <t>Retardation, R</t>
  </si>
  <si>
    <t>Dispersion, D</t>
  </si>
  <si>
    <t>velocity, u</t>
  </si>
  <si>
    <t>decay, lambda</t>
  </si>
  <si>
    <t>xobs</t>
  </si>
  <si>
    <t>x POI</t>
  </si>
  <si>
    <t>dt</t>
  </si>
  <si>
    <t>time</t>
  </si>
  <si>
    <t>obs pt</t>
  </si>
  <si>
    <t>point of impact</t>
  </si>
  <si>
    <t>C at obs point</t>
  </si>
  <si>
    <t>t</t>
  </si>
  <si>
    <t>FIXED</t>
  </si>
  <si>
    <t>USER</t>
  </si>
  <si>
    <t>Min</t>
  </si>
  <si>
    <t>Max</t>
  </si>
  <si>
    <t>Model Parameter Values</t>
  </si>
  <si>
    <t>Velocity, u</t>
  </si>
  <si>
    <t>Decay, lambda</t>
  </si>
  <si>
    <t>Mismatch (RMSE)</t>
  </si>
  <si>
    <t>C model obs point</t>
  </si>
  <si>
    <t>SE</t>
  </si>
  <si>
    <t>RMSE</t>
  </si>
  <si>
    <t>Max_C Full Utility</t>
  </si>
  <si>
    <t>Min_C Zero Utility</t>
  </si>
  <si>
    <t>C</t>
  </si>
  <si>
    <t>U</t>
  </si>
  <si>
    <t>Utility Threshold</t>
  </si>
  <si>
    <t>Projected Utility</t>
  </si>
  <si>
    <t>projected utility</t>
  </si>
  <si>
    <t xml:space="preserve">C_max </t>
  </si>
  <si>
    <t>Build Treatment Plant?</t>
  </si>
  <si>
    <t>Utility function calculations</t>
  </si>
  <si>
    <t>Truth model observations and misfit calculations</t>
  </si>
  <si>
    <t>random</t>
  </si>
  <si>
    <t>max</t>
  </si>
  <si>
    <t>min</t>
  </si>
  <si>
    <t>Display correct answer?</t>
  </si>
  <si>
    <t>Actual Utility</t>
  </si>
  <si>
    <t>actual utility</t>
  </si>
  <si>
    <t>obs pt w error</t>
  </si>
  <si>
    <t>random 25%</t>
  </si>
  <si>
    <t>Meas Error (+- %)</t>
  </si>
  <si>
    <t>rand error</t>
  </si>
  <si>
    <t>POI</t>
  </si>
  <si>
    <t>obs w error</t>
  </si>
  <si>
    <t>Model 1</t>
  </si>
  <si>
    <t>Model 2</t>
  </si>
  <si>
    <t>Model 3</t>
  </si>
  <si>
    <t>added t</t>
  </si>
  <si>
    <t>c</t>
  </si>
  <si>
    <t>practice truth model observations and misfit calculations</t>
  </si>
  <si>
    <t>plot true</t>
  </si>
  <si>
    <t>at obs</t>
  </si>
  <si>
    <t>at well</t>
  </si>
  <si>
    <t>DESCRIBE YOUR STAKEHOLDER'S BASIS FOR A DECISION</t>
  </si>
  <si>
    <t>MATCH THE MODEL TO DATA</t>
  </si>
  <si>
    <t>DECIDE WHETHER TO DEMAND TREATMENT</t>
  </si>
  <si>
    <t>CHECK YOUR ANSWERS</t>
  </si>
  <si>
    <t>Correct Values</t>
  </si>
  <si>
    <t>PLAY THE BASIC GAME</t>
  </si>
  <si>
    <t>For best viewing, zoom until the bold black box fills the screen.</t>
  </si>
  <si>
    <t>correct values</t>
  </si>
  <si>
    <t>CW = cost of lost water per day over DW limit</t>
  </si>
  <si>
    <t>Treat?</t>
  </si>
  <si>
    <t>Trial to show</t>
  </si>
  <si>
    <t>Trial</t>
  </si>
  <si>
    <t>trial</t>
  </si>
  <si>
    <t>DW limit</t>
  </si>
  <si>
    <t>d&gt;DWL</t>
  </si>
  <si>
    <t>treat level</t>
  </si>
  <si>
    <t>treat days</t>
  </si>
  <si>
    <t>CT = cost of treatment per design day</t>
  </si>
  <si>
    <t>Extra Cost</t>
  </si>
  <si>
    <t>treat d&gt;DWL</t>
  </si>
  <si>
    <t>CW cost</t>
  </si>
  <si>
    <t>treat CW cost</t>
  </si>
  <si>
    <t>Treat Cost</t>
  </si>
  <si>
    <t>No T Cost</t>
  </si>
  <si>
    <t>measurement errors</t>
  </si>
  <si>
    <t>The best solution cost, on average:</t>
  </si>
  <si>
    <t>Your average solution cost:</t>
  </si>
  <si>
    <t>Best Cost</t>
  </si>
  <si>
    <t>Your Cost</t>
  </si>
  <si>
    <t>HOW DID YOU DO?</t>
  </si>
  <si>
    <t>THE GORY DETAILS</t>
  </si>
  <si>
    <t>Scroll down to see more detail for each trial</t>
  </si>
  <si>
    <t>Trial 1</t>
  </si>
  <si>
    <t>Trial 5</t>
  </si>
  <si>
    <t>Trial 4</t>
  </si>
  <si>
    <t>Trial 3</t>
  </si>
  <si>
    <t>Trial 2</t>
  </si>
  <si>
    <t>Observed value for your time</t>
  </si>
  <si>
    <t>Choose a time to add data</t>
  </si>
  <si>
    <t>treated concentration</t>
  </si>
  <si>
    <t>NOISY DATA</t>
  </si>
  <si>
    <t>SPARSE NOISY DATA</t>
  </si>
  <si>
    <t>MULTIMODEL ANALYSIS</t>
  </si>
  <si>
    <t>CHOOSE DISCRIMINATORY DATA</t>
  </si>
  <si>
    <t>treatment reduction</t>
  </si>
  <si>
    <t>On averaged, you cost your client: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</si>
</sst>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0"/>
    <numFmt numFmtId="165" formatCode="0.000"/>
    <numFmt numFmtId="166" formatCode="&quot;$&quot;#,##0"/>
  </numFmts>
  <fonts count="4" x14ac:knownFonts="1">
    <font>
      <sz val="11"/>
      <color theme="1"/>
      <name val="Calibri"/>
      <family val="2"/>
      <scheme val="minor"/>
    </font>
    <font>
      <sz val="10"/>
      <color theme="1"/>
      <name val="Calibri"/>
      <family val="2"/>
      <scheme val="minor"/>
    </font>
    <font>
      <b/>
      <sz val="11"/>
      <color theme="1"/>
      <name val="Calibri"/>
      <family val="2"/>
      <scheme val="minor"/>
    </font>
    <font>
      <b/>
      <sz val="16"/>
      <color theme="1"/>
      <name val="Calibri"/>
      <family val="2"/>
      <scheme val="minor"/>
    </font>
  </fonts>
  <fills count="8">
    <fill>
      <patternFill patternType="none"/>
    </fill>
    <fill>
      <patternFill patternType="gray125"/>
    </fill>
    <fill>
      <patternFill patternType="solid">
        <fgColor rgb="FF00B050"/>
        <bgColor indexed="64"/>
      </patternFill>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9" tint="0.59999389629810485"/>
        <bgColor indexed="64"/>
      </patternFill>
    </fill>
    <fill>
      <patternFill patternType="solid">
        <fgColor rgb="FFFFC000"/>
        <bgColor indexed="64"/>
      </patternFill>
    </fill>
  </fills>
  <borders count="34">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rgb="FFFF0000"/>
      </left>
      <right style="thin">
        <color rgb="FFFF0000"/>
      </right>
      <top style="thin">
        <color rgb="FFFF0000"/>
      </top>
      <bottom style="thin">
        <color rgb="FFFF0000"/>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ck">
        <color theme="1"/>
      </left>
      <right/>
      <top style="thick">
        <color theme="1"/>
      </top>
      <bottom/>
      <diagonal/>
    </border>
    <border>
      <left/>
      <right/>
      <top style="thick">
        <color theme="1"/>
      </top>
      <bottom/>
      <diagonal/>
    </border>
    <border>
      <left/>
      <right style="thick">
        <color theme="1"/>
      </right>
      <top style="thick">
        <color theme="1"/>
      </top>
      <bottom/>
      <diagonal/>
    </border>
    <border>
      <left style="thick">
        <color theme="1"/>
      </left>
      <right/>
      <top/>
      <bottom/>
      <diagonal/>
    </border>
    <border>
      <left/>
      <right style="thick">
        <color theme="1"/>
      </right>
      <top/>
      <bottom/>
      <diagonal/>
    </border>
    <border>
      <left style="thick">
        <color theme="1"/>
      </left>
      <right/>
      <top/>
      <bottom style="thick">
        <color theme="1"/>
      </bottom>
      <diagonal/>
    </border>
    <border>
      <left/>
      <right/>
      <top/>
      <bottom style="thick">
        <color theme="1"/>
      </bottom>
      <diagonal/>
    </border>
    <border>
      <left/>
      <right style="thick">
        <color theme="1"/>
      </right>
      <top/>
      <bottom style="thick">
        <color theme="1"/>
      </bottom>
      <diagonal/>
    </border>
  </borders>
  <cellStyleXfs count="1">
    <xf numFmtId="0" fontId="0" fillId="0" borderId="0"/>
  </cellStyleXfs>
  <cellXfs count="76">
    <xf numFmtId="0" fontId="0" fillId="0" borderId="0" xfId="0"/>
    <xf numFmtId="0" fontId="0" fillId="0" borderId="0" xfId="0" applyAlignment="1">
      <alignment horizontal="center"/>
    </xf>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2" xfId="0" applyBorder="1" applyAlignment="1">
      <alignment horizontal="center"/>
    </xf>
    <xf numFmtId="0" fontId="0" fillId="0" borderId="0" xfId="0" applyBorder="1" applyAlignment="1">
      <alignment horizontal="center"/>
    </xf>
    <xf numFmtId="0" fontId="0" fillId="0" borderId="4" xfId="0" applyBorder="1" applyAlignment="1">
      <alignment horizontal="center"/>
    </xf>
    <xf numFmtId="164" fontId="0" fillId="0" borderId="0" xfId="0" applyNumberFormat="1" applyAlignment="1">
      <alignment horizontal="center"/>
    </xf>
    <xf numFmtId="0" fontId="0" fillId="0" borderId="0" xfId="0" applyAlignment="1">
      <alignment horizontal="center"/>
    </xf>
    <xf numFmtId="164" fontId="0" fillId="0" borderId="0" xfId="0" applyNumberFormat="1"/>
    <xf numFmtId="0" fontId="0" fillId="0" borderId="0" xfId="0" applyAlignment="1">
      <alignment horizontal="center"/>
    </xf>
    <xf numFmtId="0" fontId="0" fillId="0" borderId="0" xfId="0" applyFill="1" applyBorder="1"/>
    <xf numFmtId="0" fontId="0" fillId="3" borderId="9" xfId="0" applyFill="1" applyBorder="1" applyAlignment="1">
      <alignment horizontal="center"/>
    </xf>
    <xf numFmtId="0" fontId="2" fillId="0" borderId="0" xfId="0" applyFont="1"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15" xfId="0" applyBorder="1"/>
    <xf numFmtId="0" fontId="0" fillId="0" borderId="16" xfId="0" applyBorder="1"/>
    <xf numFmtId="0" fontId="0" fillId="0" borderId="17" xfId="0" applyBorder="1"/>
    <xf numFmtId="0" fontId="0" fillId="6" borderId="0" xfId="0" applyFill="1" applyBorder="1"/>
    <xf numFmtId="0" fontId="0" fillId="0" borderId="0" xfId="0" applyBorder="1" applyAlignment="1">
      <alignment horizontal="center"/>
    </xf>
    <xf numFmtId="0" fontId="1" fillId="0" borderId="0" xfId="0" applyFont="1" applyBorder="1"/>
    <xf numFmtId="0" fontId="0" fillId="2" borderId="0" xfId="0" applyFill="1" applyBorder="1"/>
    <xf numFmtId="165" fontId="0" fillId="3" borderId="0" xfId="0" applyNumberFormat="1" applyFill="1" applyBorder="1" applyAlignment="1">
      <alignment horizontal="center"/>
    </xf>
    <xf numFmtId="0" fontId="0" fillId="2" borderId="0" xfId="0" applyFill="1" applyBorder="1" applyAlignment="1">
      <alignment horizontal="center"/>
    </xf>
    <xf numFmtId="0" fontId="0" fillId="3" borderId="0" xfId="0" applyFill="1" applyBorder="1" applyAlignment="1">
      <alignment horizontal="center"/>
    </xf>
    <xf numFmtId="0" fontId="0" fillId="0" borderId="0" xfId="0" applyBorder="1" applyAlignment="1"/>
    <xf numFmtId="0" fontId="0" fillId="4" borderId="0" xfId="0" applyFill="1" applyBorder="1" applyAlignment="1">
      <alignment horizontal="center"/>
    </xf>
    <xf numFmtId="0" fontId="0" fillId="5" borderId="0" xfId="0" applyFill="1" applyBorder="1" applyAlignment="1">
      <alignment horizontal="center"/>
    </xf>
    <xf numFmtId="0" fontId="0" fillId="0" borderId="0" xfId="0" applyAlignment="1">
      <alignment horizontal="left"/>
    </xf>
    <xf numFmtId="0" fontId="0" fillId="0" borderId="0" xfId="0" applyAlignment="1">
      <alignment horizontal="center"/>
    </xf>
    <xf numFmtId="0" fontId="0" fillId="0" borderId="0" xfId="0" applyBorder="1" applyAlignment="1">
      <alignment horizontal="center"/>
    </xf>
    <xf numFmtId="0" fontId="0" fillId="0" borderId="0" xfId="0" applyAlignment="1">
      <alignment horizontal="center"/>
    </xf>
    <xf numFmtId="0" fontId="2" fillId="0" borderId="0" xfId="0" applyFont="1" applyAlignment="1">
      <alignment horizontal="center"/>
    </xf>
    <xf numFmtId="0" fontId="0" fillId="0" borderId="0" xfId="0" applyBorder="1" applyAlignment="1">
      <alignment horizontal="right"/>
    </xf>
    <xf numFmtId="0" fontId="0" fillId="0" borderId="18" xfId="0" applyBorder="1"/>
    <xf numFmtId="0" fontId="0" fillId="0" borderId="19" xfId="0" applyBorder="1"/>
    <xf numFmtId="0" fontId="0" fillId="2" borderId="20" xfId="0" applyFill="1" applyBorder="1" applyAlignment="1">
      <alignment horizontal="center"/>
    </xf>
    <xf numFmtId="0" fontId="0" fillId="0" borderId="21" xfId="0" applyBorder="1"/>
    <xf numFmtId="0" fontId="0" fillId="3" borderId="22" xfId="0" applyFill="1" applyBorder="1" applyAlignment="1">
      <alignment horizontal="center"/>
    </xf>
    <xf numFmtId="0" fontId="0" fillId="0" borderId="23" xfId="0" applyBorder="1"/>
    <xf numFmtId="0" fontId="0" fillId="0" borderId="24" xfId="0" applyBorder="1"/>
    <xf numFmtId="0" fontId="0" fillId="3" borderId="25" xfId="0" applyFill="1" applyBorder="1" applyAlignment="1">
      <alignment horizontal="center"/>
    </xf>
    <xf numFmtId="0" fontId="0" fillId="2" borderId="18" xfId="0" applyFill="1" applyBorder="1" applyAlignment="1">
      <alignment horizontal="center"/>
    </xf>
    <xf numFmtId="0" fontId="0" fillId="0" borderId="20" xfId="0" applyBorder="1"/>
    <xf numFmtId="0" fontId="0" fillId="0" borderId="23" xfId="0" applyBorder="1" applyAlignment="1">
      <alignment horizontal="center"/>
    </xf>
    <xf numFmtId="0" fontId="0" fillId="0" borderId="25" xfId="0" applyBorder="1"/>
    <xf numFmtId="0" fontId="0" fillId="0" borderId="0" xfId="0" applyBorder="1" applyAlignment="1">
      <alignment horizontal="center"/>
    </xf>
    <xf numFmtId="0" fontId="0" fillId="0" borderId="26" xfId="0" applyBorder="1"/>
    <xf numFmtId="0" fontId="0" fillId="0" borderId="27" xfId="0" applyBorder="1"/>
    <xf numFmtId="0" fontId="0" fillId="0" borderId="28" xfId="0" applyBorder="1"/>
    <xf numFmtId="0" fontId="0" fillId="0" borderId="29" xfId="0" applyBorder="1"/>
    <xf numFmtId="0" fontId="0" fillId="0" borderId="30" xfId="0" applyBorder="1"/>
    <xf numFmtId="0" fontId="0" fillId="0" borderId="31" xfId="0" applyBorder="1"/>
    <xf numFmtId="0" fontId="0" fillId="0" borderId="32" xfId="0" applyBorder="1"/>
    <xf numFmtId="0" fontId="0" fillId="0" borderId="33" xfId="0" applyBorder="1"/>
    <xf numFmtId="0" fontId="0" fillId="7" borderId="0" xfId="0" applyFill="1" applyBorder="1"/>
    <xf numFmtId="0" fontId="2" fillId="0" borderId="0" xfId="0" applyFont="1" applyBorder="1" applyAlignment="1">
      <alignment horizontal="center"/>
    </xf>
    <xf numFmtId="0" fontId="0" fillId="0" borderId="32" xfId="0" applyBorder="1" applyAlignment="1">
      <alignment horizontal="center"/>
    </xf>
    <xf numFmtId="0" fontId="2" fillId="0" borderId="32" xfId="0" applyFont="1" applyBorder="1" applyAlignment="1">
      <alignment horizontal="center"/>
    </xf>
    <xf numFmtId="166" fontId="0" fillId="7" borderId="0" xfId="0" applyNumberFormat="1" applyFill="1" applyBorder="1" applyAlignment="1">
      <alignment horizontal="center"/>
    </xf>
    <xf numFmtId="166" fontId="2" fillId="7" borderId="0" xfId="0" applyNumberFormat="1" applyFont="1" applyFill="1" applyBorder="1" applyAlignment="1">
      <alignment horizontal="center"/>
    </xf>
    <xf numFmtId="0" fontId="0" fillId="0" borderId="0" xfId="0" applyBorder="1" applyAlignment="1">
      <alignment horizontal="center"/>
    </xf>
    <xf numFmtId="0" fontId="3" fillId="0" borderId="0" xfId="0" applyFont="1" applyBorder="1" applyAlignment="1">
      <alignment horizontal="center"/>
    </xf>
    <xf numFmtId="0" fontId="0" fillId="0" borderId="0" xfId="0" applyBorder="1" applyAlignment="1">
      <alignment horizontal="center"/>
    </xf>
    <xf numFmtId="0" fontId="0" fillId="0" borderId="0" xfId="0" applyAlignment="1">
      <alignment horizontal="center"/>
    </xf>
  </cellXfs>
  <cellStyles count="1">
    <cellStyle name="Normal" xfId="0" builtinId="0"/>
  </cellStyles>
  <dxfs count="5">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Data Collected at Sentry Well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QuickPlay!$N$65</c:f>
              <c:strCache>
                <c:ptCount val="1"/>
                <c:pt idx="0">
                  <c:v>1</c:v>
                </c:pt>
              </c:strCache>
            </c:strRef>
          </c:tx>
          <c:spPr>
            <a:ln w="25400" cap="rnd">
              <a:noFill/>
              <a:round/>
            </a:ln>
            <a:effectLst/>
          </c:spPr>
          <c:marker>
            <c:symbol val="circle"/>
            <c:size val="5"/>
            <c:spPr>
              <a:solidFill>
                <a:schemeClr val="accent1"/>
              </a:solidFill>
              <a:ln w="9525">
                <a:solidFill>
                  <a:schemeClr val="accent1"/>
                </a:solidFill>
              </a:ln>
              <a:effectLst/>
            </c:spPr>
          </c:marker>
          <c:xVal>
            <c:numRef>
              <c:f>QuickPlay!$M$66:$M$316</c:f>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f>QuickPlay!$N$66:$N$316</c:f>
              <c:numCache>
                <c:formatCode>General</c:formatCode>
                <c:ptCount val="251"/>
                <c:pt idx="0">
                  <c:v>0</c:v>
                </c:pt>
                <c:pt idx="1">
                  <c:v>0</c:v>
                </c:pt>
                <c:pt idx="2">
                  <c:v>0</c:v>
                </c:pt>
                <c:pt idx="3">
                  <c:v>0</c:v>
                </c:pt>
                <c:pt idx="4">
                  <c:v>2.3167633028041833E-7</c:v>
                </c:pt>
                <c:pt idx="5">
                  <c:v>0.1396533419410444</c:v>
                </c:pt>
                <c:pt idx="6">
                  <c:v>0.50579164075799143</c:v>
                </c:pt>
                <c:pt idx="7">
                  <c:v>0.32479885518546014</c:v>
                </c:pt>
                <c:pt idx="8">
                  <c:v>6.8658238818509243E-2</c:v>
                </c:pt>
                <c:pt idx="9">
                  <c:v>1.4004733054057219E-2</c:v>
                </c:pt>
                <c:pt idx="10">
                  <c:v>2.9288256485494771E-3</c:v>
                </c:pt>
                <c:pt idx="11">
                  <c:v>3.5385131183961053E-4</c:v>
                </c:pt>
                <c:pt idx="12">
                  <c:v>4.4038662713191664E-5</c:v>
                </c:pt>
                <c:pt idx="13">
                  <c:v>7.3730753892047958E-6</c:v>
                </c:pt>
                <c:pt idx="14">
                  <c:v>8.9885275877005431E-7</c:v>
                </c:pt>
                <c:pt idx="15">
                  <c:v>1.3847531891897534E-7</c:v>
                </c:pt>
                <c:pt idx="16">
                  <c:v>1.7545116630145602E-8</c:v>
                </c:pt>
                <c:pt idx="17">
                  <c:v>1.7355329531011646E-9</c:v>
                </c:pt>
                <c:pt idx="18">
                  <c:v>2.9092224277999617E-10</c:v>
                </c:pt>
                <c:pt idx="19">
                  <c:v>3.357816455816955E-11</c:v>
                </c:pt>
                <c:pt idx="20">
                  <c:v>3.2701720708058106E-12</c:v>
                </c:pt>
                <c:pt idx="21">
                  <c:v>6.0358976861337123E-13</c:v>
                </c:pt>
                <c:pt idx="22">
                  <c:v>6.3449886977925121E-14</c:v>
                </c:pt>
                <c:pt idx="23">
                  <c:v>8.9394743328182254E-15</c:v>
                </c:pt>
                <c:pt idx="24">
                  <c:v>1.0565182570604658E-15</c:v>
                </c:pt>
                <c:pt idx="25">
                  <c:v>1.3676613730490546E-16</c:v>
                </c:pt>
                <c:pt idx="26">
                  <c:v>1.4619116525255827E-17</c:v>
                </c:pt>
                <c:pt idx="27">
                  <c:v>2.0238397524098574E-18</c:v>
                </c:pt>
                <c:pt idx="28">
                  <c:v>2.0992572417565376E-19</c:v>
                </c:pt>
                <c:pt idx="29">
                  <c:v>3.2901768699825543E-20</c:v>
                </c:pt>
                <c:pt idx="30">
                  <c:v>3.6093952873709512E-21</c:v>
                </c:pt>
                <c:pt idx="31">
                  <c:v>6.5915919814317181E-22</c:v>
                </c:pt>
                <c:pt idx="32">
                  <c:v>5.982123796481989E-23</c:v>
                </c:pt>
                <c:pt idx="33">
                  <c:v>6.5549395223206786E-24</c:v>
                </c:pt>
                <c:pt idx="34">
                  <c:v>9.9207958699877997E-25</c:v>
                </c:pt>
                <c:pt idx="35">
                  <c:v>1.5588621588879521E-25</c:v>
                </c:pt>
                <c:pt idx="36">
                  <c:v>1.9669726571937723E-26</c:v>
                </c:pt>
                <c:pt idx="37">
                  <c:v>2.6222229597402506E-27</c:v>
                </c:pt>
                <c:pt idx="38">
                  <c:v>3.2853735387145795E-28</c:v>
                </c:pt>
                <c:pt idx="39">
                  <c:v>2.7080892324182732E-29</c:v>
                </c:pt>
                <c:pt idx="40">
                  <c:v>5.3311602409171924E-30</c:v>
                </c:pt>
                <c:pt idx="41">
                  <c:v>4.4485324436050259E-31</c:v>
                </c:pt>
                <c:pt idx="42">
                  <c:v>5.7453016004134376E-32</c:v>
                </c:pt>
                <c:pt idx="43">
                  <c:v>8.7602741272812818E-33</c:v>
                </c:pt>
                <c:pt idx="44">
                  <c:v>1.2175192559767337E-33</c:v>
                </c:pt>
                <c:pt idx="45">
                  <c:v>1.1476166454311823E-34</c:v>
                </c:pt>
                <c:pt idx="46">
                  <c:v>2.140863342179151E-35</c:v>
                </c:pt>
                <c:pt idx="47">
                  <c:v>2.7649274046001604E-36</c:v>
                </c:pt>
                <c:pt idx="48">
                  <c:v>2.986438488138086E-37</c:v>
                </c:pt>
                <c:pt idx="49">
                  <c:v>4.2636155943502481E-38</c:v>
                </c:pt>
                <c:pt idx="50">
                  <c:v>4.2776367821981263E-39</c:v>
                </c:pt>
                <c:pt idx="51">
                  <c:v>4.7748038687871087E-40</c:v>
                </c:pt>
                <c:pt idx="52">
                  <c:v>7.4874019793386743E-41</c:v>
                </c:pt>
                <c:pt idx="53">
                  <c:v>9.6915704006155051E-42</c:v>
                </c:pt>
                <c:pt idx="54">
                  <c:v>9.3699543503237325E-43</c:v>
                </c:pt>
                <c:pt idx="55">
                  <c:v>1.3932567082972138E-43</c:v>
                </c:pt>
                <c:pt idx="56">
                  <c:v>2.1913344775595812E-44</c:v>
                </c:pt>
                <c:pt idx="57">
                  <c:v>2.2021081870624907E-45</c:v>
                </c:pt>
                <c:pt idx="58">
                  <c:v>3.3227613583880207E-46</c:v>
                </c:pt>
                <c:pt idx="59">
                  <c:v>3.1196145625910845E-47</c:v>
                </c:pt>
                <c:pt idx="60">
                  <c:v>5.6371297017230429E-48</c:v>
                </c:pt>
                <c:pt idx="61">
                  <c:v>6.2861939097820592E-49</c:v>
                </c:pt>
                <c:pt idx="62">
                  <c:v>6.8237293219678539E-50</c:v>
                </c:pt>
                <c:pt idx="63">
                  <c:v>1.2604276642861221E-50</c:v>
                </c:pt>
                <c:pt idx="64">
                  <c:v>1.4801533777350773E-51</c:v>
                </c:pt>
                <c:pt idx="65">
                  <c:v>1.911175181398651E-52</c:v>
                </c:pt>
                <c:pt idx="66">
                  <c:v>2.4921862698586539E-53</c:v>
                </c:pt>
                <c:pt idx="67">
                  <c:v>2.7741001201648666E-54</c:v>
                </c:pt>
                <c:pt idx="68">
                  <c:v>2.8431491807103402E-55</c:v>
                </c:pt>
                <c:pt idx="69">
                  <c:v>5.3911815099787222E-56</c:v>
                </c:pt>
                <c:pt idx="70">
                  <c:v>6.5199590871616436E-57</c:v>
                </c:pt>
                <c:pt idx="71">
                  <c:v>5.6966163061742094E-58</c:v>
                </c:pt>
                <c:pt idx="72">
                  <c:v>7.3764562970792149E-59</c:v>
                </c:pt>
                <c:pt idx="73">
                  <c:v>9.2757249446277135E-60</c:v>
                </c:pt>
                <c:pt idx="74">
                  <c:v>1.7538288761523027E-60</c:v>
                </c:pt>
                <c:pt idx="75">
                  <c:v>1.636418166383799E-61</c:v>
                </c:pt>
                <c:pt idx="76">
                  <c:v>2.77255285637296E-62</c:v>
                </c:pt>
                <c:pt idx="77">
                  <c:v>3.3767364480784737E-63</c:v>
                </c:pt>
                <c:pt idx="78">
                  <c:v>3.3009434715824146E-64</c:v>
                </c:pt>
                <c:pt idx="79">
                  <c:v>5.4123374215069419E-65</c:v>
                </c:pt>
                <c:pt idx="80">
                  <c:v>5.4956485057272774E-66</c:v>
                </c:pt>
                <c:pt idx="81">
                  <c:v>9.8382236244781559E-67</c:v>
                </c:pt>
                <c:pt idx="82">
                  <c:v>9.2815595503275636E-68</c:v>
                </c:pt>
                <c:pt idx="83">
                  <c:v>1.2733309862117929E-68</c:v>
                </c:pt>
                <c:pt idx="84">
                  <c:v>1.7687054821640575E-69</c:v>
                </c:pt>
                <c:pt idx="85">
                  <c:v>2.4067976900542054E-70</c:v>
                </c:pt>
                <c:pt idx="86">
                  <c:v>2.7356655901678802E-71</c:v>
                </c:pt>
                <c:pt idx="87">
                  <c:v>3.3713379458636641E-72</c:v>
                </c:pt>
                <c:pt idx="88">
                  <c:v>4.3337754876176412E-73</c:v>
                </c:pt>
                <c:pt idx="89">
                  <c:v>5.7154766191153399E-74</c:v>
                </c:pt>
                <c:pt idx="90">
                  <c:v>8.1618342810057047E-75</c:v>
                </c:pt>
                <c:pt idx="91">
                  <c:v>8.304691450829738E-76</c:v>
                </c:pt>
                <c:pt idx="92">
                  <c:v>1.3670871304969181E-76</c:v>
                </c:pt>
                <c:pt idx="93">
                  <c:v>1.7164901931663325E-77</c:v>
                </c:pt>
                <c:pt idx="94">
                  <c:v>2.0330103144328894E-78</c:v>
                </c:pt>
                <c:pt idx="95">
                  <c:v>2.1812517719022143E-79</c:v>
                </c:pt>
                <c:pt idx="96">
                  <c:v>3.0136962207797764E-80</c:v>
                </c:pt>
                <c:pt idx="97">
                  <c:v>3.375100030015055E-81</c:v>
                </c:pt>
                <c:pt idx="98">
                  <c:v>5.1078475670415442E-82</c:v>
                </c:pt>
                <c:pt idx="99">
                  <c:v>5.7616557491414847E-83</c:v>
                </c:pt>
                <c:pt idx="100">
                  <c:v>9.1366362293730039E-84</c:v>
                </c:pt>
                <c:pt idx="101">
                  <c:v>1.3178720713325655E-84</c:v>
                </c:pt>
                <c:pt idx="102">
                  <c:v>1.394731533303672E-85</c:v>
                </c:pt>
                <c:pt idx="103">
                  <c:v>2.0570363303000559E-86</c:v>
                </c:pt>
                <c:pt idx="104">
                  <c:v>1.7890624167530278E-87</c:v>
                </c:pt>
                <c:pt idx="105">
                  <c:v>3.0713457653194864E-88</c:v>
                </c:pt>
                <c:pt idx="106">
                  <c:v>4.0896565430161163E-89</c:v>
                </c:pt>
                <c:pt idx="107">
                  <c:v>5.0265324345296312E-90</c:v>
                </c:pt>
                <c:pt idx="108">
                  <c:v>6.2581865896067492E-91</c:v>
                </c:pt>
                <c:pt idx="109">
                  <c:v>8.5660046384073257E-92</c:v>
                </c:pt>
                <c:pt idx="110">
                  <c:v>9.200907815436307E-93</c:v>
                </c:pt>
                <c:pt idx="111">
                  <c:v>1.5916446657575443E-93</c:v>
                </c:pt>
                <c:pt idx="112">
                  <c:v>1.327119019041115E-94</c:v>
                </c:pt>
                <c:pt idx="113">
                  <c:v>1.9392480665172901E-95</c:v>
                </c:pt>
                <c:pt idx="114">
                  <c:v>3.0937121812423976E-96</c:v>
                </c:pt>
                <c:pt idx="115">
                  <c:v>3.1777662001560648E-97</c:v>
                </c:pt>
                <c:pt idx="116">
                  <c:v>4.3702556294152858E-98</c:v>
                </c:pt>
                <c:pt idx="117">
                  <c:v>6.2074326939350511E-99</c:v>
                </c:pt>
                <c:pt idx="118">
                  <c:v>9.3512059221943E-100</c:v>
                </c:pt>
                <c:pt idx="119">
                  <c:v>7.7660998606822965E-101</c:v>
                </c:pt>
                <c:pt idx="120">
                  <c:v>1.0365305075215449E-101</c:v>
                </c:pt>
                <c:pt idx="121">
                  <c:v>1.6084641038192486E-102</c:v>
                </c:pt>
                <c:pt idx="122">
                  <c:v>1.6231886269031522E-103</c:v>
                </c:pt>
                <c:pt idx="123">
                  <c:v>2.8044953769500027E-104</c:v>
                </c:pt>
                <c:pt idx="124">
                  <c:v>3.7782244714776537E-105</c:v>
                </c:pt>
                <c:pt idx="125">
                  <c:v>4.3653557511845434E-106</c:v>
                </c:pt>
                <c:pt idx="126">
                  <c:v>5.992921144391157E-107</c:v>
                </c:pt>
                <c:pt idx="127">
                  <c:v>6.5079641916435749E-108</c:v>
                </c:pt>
                <c:pt idx="128">
                  <c:v>8.3487608877466488E-109</c:v>
                </c:pt>
                <c:pt idx="129">
                  <c:v>1.4612140046255963E-109</c:v>
                </c:pt>
                <c:pt idx="130">
                  <c:v>1.8578497440530986E-110</c:v>
                </c:pt>
                <c:pt idx="131">
                  <c:v>1.829171703274072E-111</c:v>
                </c:pt>
                <c:pt idx="132">
                  <c:v>2.7357090762904261E-112</c:v>
                </c:pt>
                <c:pt idx="133">
                  <c:v>2.8668443216853838E-113</c:v>
                </c:pt>
                <c:pt idx="134">
                  <c:v>3.8298112089859391E-114</c:v>
                </c:pt>
                <c:pt idx="135">
                  <c:v>5.5896982504054669E-115</c:v>
                </c:pt>
                <c:pt idx="136">
                  <c:v>6.2178941919136234E-116</c:v>
                </c:pt>
                <c:pt idx="137">
                  <c:v>6.9769501990190729E-117</c:v>
                </c:pt>
                <c:pt idx="138">
                  <c:v>1.18265112382178E-117</c:v>
                </c:pt>
                <c:pt idx="139">
                  <c:v>1.2788956969949572E-118</c:v>
                </c:pt>
                <c:pt idx="140">
                  <c:v>2.105443862238126E-119</c:v>
                </c:pt>
                <c:pt idx="141">
                  <c:v>2.6398982067933407E-120</c:v>
                </c:pt>
                <c:pt idx="142">
                  <c:v>3.7984018040703978E-121</c:v>
                </c:pt>
                <c:pt idx="143">
                  <c:v>4.0292709740297058E-122</c:v>
                </c:pt>
                <c:pt idx="144">
                  <c:v>4.7553496608965661E-123</c:v>
                </c:pt>
                <c:pt idx="145">
                  <c:v>7.2484371155540902E-124</c:v>
                </c:pt>
                <c:pt idx="146">
                  <c:v>8.7418561027339325E-125</c:v>
                </c:pt>
                <c:pt idx="147">
                  <c:v>8.587587134561645E-126</c:v>
                </c:pt>
                <c:pt idx="148">
                  <c:v>1.2666660303489926E-126</c:v>
                </c:pt>
                <c:pt idx="149">
                  <c:v>1.6663620468854628E-127</c:v>
                </c:pt>
                <c:pt idx="150">
                  <c:v>2.6114019218369248E-128</c:v>
                </c:pt>
                <c:pt idx="151">
                  <c:v>2.467898516574072E-129</c:v>
                </c:pt>
                <c:pt idx="152">
                  <c:v>3.9627453521251282E-130</c:v>
                </c:pt>
                <c:pt idx="153">
                  <c:v>5.2488720946822596E-131</c:v>
                </c:pt>
                <c:pt idx="154">
                  <c:v>6.3788747286403579E-132</c:v>
                </c:pt>
                <c:pt idx="155">
                  <c:v>7.6138345804863075E-133</c:v>
                </c:pt>
                <c:pt idx="156">
                  <c:v>1.2786198745515159E-133</c:v>
                </c:pt>
                <c:pt idx="157">
                  <c:v>1.0767747235292683E-134</c:v>
                </c:pt>
                <c:pt idx="158">
                  <c:v>1.3315903337946698E-135</c:v>
                </c:pt>
                <c:pt idx="159">
                  <c:v>2.548048527216577E-136</c:v>
                </c:pt>
                <c:pt idx="160">
                  <c:v>3.6118705048002636E-137</c:v>
                </c:pt>
                <c:pt idx="161">
                  <c:v>4.410321775333132E-138</c:v>
                </c:pt>
                <c:pt idx="162">
                  <c:v>5.5052057824995286E-139</c:v>
                </c:pt>
                <c:pt idx="163">
                  <c:v>6.6650730053380234E-140</c:v>
                </c:pt>
                <c:pt idx="164">
                  <c:v>7.6984585474453344E-141</c:v>
                </c:pt>
                <c:pt idx="165">
                  <c:v>1.1707029250369803E-141</c:v>
                </c:pt>
                <c:pt idx="166">
                  <c:v>1.0168882975189214E-142</c:v>
                </c:pt>
                <c:pt idx="167">
                  <c:v>2.0925518998366837E-143</c:v>
                </c:pt>
                <c:pt idx="168">
                  <c:v>2.2537447656113405E-144</c:v>
                </c:pt>
                <c:pt idx="169">
                  <c:v>2.9196903817015318E-145</c:v>
                </c:pt>
                <c:pt idx="170">
                  <c:v>3.6309853654347421E-146</c:v>
                </c:pt>
                <c:pt idx="171">
                  <c:v>5.2843668300472165E-147</c:v>
                </c:pt>
                <c:pt idx="172">
                  <c:v>5.160282590363244E-148</c:v>
                </c:pt>
                <c:pt idx="173">
                  <c:v>6.4528717419924512E-149</c:v>
                </c:pt>
                <c:pt idx="174">
                  <c:v>7.7827448525887954E-150</c:v>
                </c:pt>
                <c:pt idx="175">
                  <c:v>1.0562937047898095E-150</c:v>
                </c:pt>
                <c:pt idx="176">
                  <c:v>1.5923643851973549E-151</c:v>
                </c:pt>
                <c:pt idx="177">
                  <c:v>2.0932382439685823E-152</c:v>
                </c:pt>
                <c:pt idx="178">
                  <c:v>3.3020572231861759E-153</c:v>
                </c:pt>
                <c:pt idx="179">
                  <c:v>4.2296284651073146E-154</c:v>
                </c:pt>
                <c:pt idx="180">
                  <c:v>3.727478526567535E-155</c:v>
                </c:pt>
                <c:pt idx="181">
                  <c:v>4.8915032890197932E-156</c:v>
                </c:pt>
                <c:pt idx="182">
                  <c:v>5.9646618035804474E-157</c:v>
                </c:pt>
                <c:pt idx="183">
                  <c:v>9.9279660549148256E-158</c:v>
                </c:pt>
                <c:pt idx="184">
                  <c:v>1.111933910449818E-158</c:v>
                </c:pt>
                <c:pt idx="185">
                  <c:v>1.8519388317302478E-159</c:v>
                </c:pt>
                <c:pt idx="186">
                  <c:v>1.8626542151156557E-160</c:v>
                </c:pt>
                <c:pt idx="187">
                  <c:v>2.5307250541218532E-161</c:v>
                </c:pt>
                <c:pt idx="188">
                  <c:v>3.1667335444597573E-162</c:v>
                </c:pt>
                <c:pt idx="189">
                  <c:v>4.3135226892536421E-163</c:v>
                </c:pt>
                <c:pt idx="190">
                  <c:v>5.4496154819080631E-164</c:v>
                </c:pt>
                <c:pt idx="191">
                  <c:v>8.8586373065729727E-165</c:v>
                </c:pt>
                <c:pt idx="192">
                  <c:v>8.1959351790683217E-166</c:v>
                </c:pt>
                <c:pt idx="193">
                  <c:v>1.1737298323835954E-166</c:v>
                </c:pt>
                <c:pt idx="194">
                  <c:v>1.9440402707430875E-167</c:v>
                </c:pt>
                <c:pt idx="195">
                  <c:v>2.2557188024748248E-168</c:v>
                </c:pt>
                <c:pt idx="196">
                  <c:v>3.0268048427077439E-169</c:v>
                </c:pt>
                <c:pt idx="197">
                  <c:v>3.4976883409602314E-170</c:v>
                </c:pt>
                <c:pt idx="198">
                  <c:v>3.8891311143006729E-171</c:v>
                </c:pt>
                <c:pt idx="199">
                  <c:v>5.384694629881995E-172</c:v>
                </c:pt>
                <c:pt idx="200">
                  <c:v>8.2377943682032242E-173</c:v>
                </c:pt>
                <c:pt idx="201">
                  <c:v>1.0745408318557642E-173</c:v>
                </c:pt>
                <c:pt idx="202">
                  <c:v>1.1699235612495686E-174</c:v>
                </c:pt>
                <c:pt idx="203">
                  <c:v>1.1603896109093961E-175</c:v>
                </c:pt>
                <c:pt idx="204">
                  <c:v>2.1844126079544655E-176</c:v>
                </c:pt>
                <c:pt idx="205">
                  <c:v>2.0449805486161371E-177</c:v>
                </c:pt>
                <c:pt idx="206">
                  <c:v>3.3541187497728041E-178</c:v>
                </c:pt>
                <c:pt idx="207">
                  <c:v>3.883101516306034E-179</c:v>
                </c:pt>
                <c:pt idx="208">
                  <c:v>5.9796727517737155E-180</c:v>
                </c:pt>
                <c:pt idx="209">
                  <c:v>6.9169990624486291E-181</c:v>
                </c:pt>
                <c:pt idx="210">
                  <c:v>6.8630866841472457E-182</c:v>
                </c:pt>
                <c:pt idx="211">
                  <c:v>1.0358017293863447E-182</c:v>
                </c:pt>
                <c:pt idx="212">
                  <c:v>1.2455622100903674E-183</c:v>
                </c:pt>
                <c:pt idx="213">
                  <c:v>1.8040841071821085E-184</c:v>
                </c:pt>
                <c:pt idx="214">
                  <c:v>2.3628373245437253E-185</c:v>
                </c:pt>
                <c:pt idx="215">
                  <c:v>3.6632989047510973E-186</c:v>
                </c:pt>
                <c:pt idx="216">
                  <c:v>3.8139861093330574E-187</c:v>
                </c:pt>
                <c:pt idx="217">
                  <c:v>4.3819418659202397E-188</c:v>
                </c:pt>
                <c:pt idx="218">
                  <c:v>6.7675492805148174E-189</c:v>
                </c:pt>
                <c:pt idx="219">
                  <c:v>1.029302479056102E-189</c:v>
                </c:pt>
                <c:pt idx="220">
                  <c:v>1.3545556005356564E-190</c:v>
                </c:pt>
                <c:pt idx="221">
                  <c:v>1.3090987082115002E-191</c:v>
                </c:pt>
                <c:pt idx="222">
                  <c:v>2.3592462225234903E-192</c:v>
                </c:pt>
                <c:pt idx="223">
                  <c:v>3.0951603110972346E-193</c:v>
                </c:pt>
                <c:pt idx="224">
                  <c:v>2.9777256971588967E-194</c:v>
                </c:pt>
                <c:pt idx="225">
                  <c:v>3.4561944732541675E-195</c:v>
                </c:pt>
                <c:pt idx="226">
                  <c:v>5.8834259457242624E-196</c:v>
                </c:pt>
                <c:pt idx="227">
                  <c:v>5.7723937261242356E-197</c:v>
                </c:pt>
                <c:pt idx="228">
                  <c:v>8.9588328254036987E-198</c:v>
                </c:pt>
                <c:pt idx="229">
                  <c:v>1.3184775847640269E-198</c:v>
                </c:pt>
                <c:pt idx="230">
                  <c:v>1.4421568025622691E-199</c:v>
                </c:pt>
                <c:pt idx="231">
                  <c:v>2.0528229180248992E-200</c:v>
                </c:pt>
                <c:pt idx="232">
                  <c:v>2.698062954100967E-201</c:v>
                </c:pt>
                <c:pt idx="233">
                  <c:v>3.5488237859956814E-202</c:v>
                </c:pt>
                <c:pt idx="234">
                  <c:v>4.8334484276902192E-203</c:v>
                </c:pt>
                <c:pt idx="235">
                  <c:v>4.7689809713627273E-204</c:v>
                </c:pt>
                <c:pt idx="236">
                  <c:v>8.4920019222683285E-205</c:v>
                </c:pt>
                <c:pt idx="237">
                  <c:v>1.0807936133480703E-205</c:v>
                </c:pt>
                <c:pt idx="238">
                  <c:v>1.1821787896409275E-206</c:v>
                </c:pt>
                <c:pt idx="239">
                  <c:v>1.5879578517715002E-207</c:v>
                </c:pt>
                <c:pt idx="240">
                  <c:v>2.0317914646378632E-208</c:v>
                </c:pt>
                <c:pt idx="241">
                  <c:v>3.0257061398334535E-209</c:v>
                </c:pt>
                <c:pt idx="242">
                  <c:v>2.4018626145471706E-210</c:v>
                </c:pt>
                <c:pt idx="243">
                  <c:v>3.1228310923750107E-211</c:v>
                </c:pt>
                <c:pt idx="244">
                  <c:v>6.0386035071261196E-212</c:v>
                </c:pt>
                <c:pt idx="245">
                  <c:v>7.3454326575428802E-213</c:v>
                </c:pt>
                <c:pt idx="246">
                  <c:v>1.0307283861641372E-213</c:v>
                </c:pt>
                <c:pt idx="247">
                  <c:v>1.0741333955188903E-214</c:v>
                </c:pt>
                <c:pt idx="248">
                  <c:v>1.6779171521167116E-215</c:v>
                </c:pt>
                <c:pt idx="249">
                  <c:v>1.4662217172666823E-216</c:v>
                </c:pt>
                <c:pt idx="250">
                  <c:v>3.0192739839868283E-217</c:v>
                </c:pt>
              </c:numCache>
            </c:numRef>
          </c:yVal>
          <c:smooth val="0"/>
          <c:extLst>
            <c:ext xmlns:c16="http://schemas.microsoft.com/office/drawing/2014/chart" uri="{C3380CC4-5D6E-409C-BE32-E72D297353CC}">
              <c16:uniqueId val="{00000000-0C39-4FFB-B281-D61DEE9F6C30}"/>
            </c:ext>
          </c:extLst>
        </c:ser>
        <c:ser>
          <c:idx val="1"/>
          <c:order val="1"/>
          <c:tx>
            <c:strRef>
              <c:f>QuickPlay!$O$65</c:f>
              <c:strCache>
                <c:ptCount val="1"/>
                <c:pt idx="0">
                  <c:v>2</c:v>
                </c:pt>
              </c:strCache>
            </c:strRef>
          </c:tx>
          <c:spPr>
            <a:ln w="25400" cap="rnd">
              <a:noFill/>
              <a:round/>
            </a:ln>
            <a:effectLst/>
          </c:spPr>
          <c:marker>
            <c:symbol val="circle"/>
            <c:size val="5"/>
            <c:spPr>
              <a:solidFill>
                <a:schemeClr val="accent2"/>
              </a:solidFill>
              <a:ln w="9525">
                <a:solidFill>
                  <a:schemeClr val="accent2"/>
                </a:solidFill>
              </a:ln>
              <a:effectLst/>
            </c:spPr>
          </c:marker>
          <c:xVal>
            <c:numRef>
              <c:f>QuickPlay!$M$66:$M$316</c:f>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f>QuickPlay!$O$66:$O$316</c:f>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c:ext xmlns:c16="http://schemas.microsoft.com/office/drawing/2014/chart" uri="{C3380CC4-5D6E-409C-BE32-E72D297353CC}">
              <c16:uniqueId val="{00000001-0C39-4FFB-B281-D61DEE9F6C30}"/>
            </c:ext>
          </c:extLst>
        </c:ser>
        <c:ser>
          <c:idx val="2"/>
          <c:order val="2"/>
          <c:tx>
            <c:strRef>
              <c:f>QuickPlay!$P$65</c:f>
              <c:strCache>
                <c:ptCount val="1"/>
                <c:pt idx="0">
                  <c:v>3</c:v>
                </c:pt>
              </c:strCache>
            </c:strRef>
          </c:tx>
          <c:spPr>
            <a:ln w="25400" cap="rnd">
              <a:noFill/>
              <a:round/>
            </a:ln>
            <a:effectLst/>
          </c:spPr>
          <c:marker>
            <c:symbol val="circle"/>
            <c:size val="5"/>
            <c:spPr>
              <a:solidFill>
                <a:schemeClr val="accent3"/>
              </a:solidFill>
              <a:ln w="9525">
                <a:solidFill>
                  <a:schemeClr val="accent3"/>
                </a:solidFill>
              </a:ln>
              <a:effectLst/>
            </c:spPr>
          </c:marker>
          <c:xVal>
            <c:numRef>
              <c:f>QuickPlay!$M$66:$M$316</c:f>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f>QuickPlay!$P$66:$P$316</c:f>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c:ext xmlns:c16="http://schemas.microsoft.com/office/drawing/2014/chart" uri="{C3380CC4-5D6E-409C-BE32-E72D297353CC}">
              <c16:uniqueId val="{00000002-0C39-4FFB-B281-D61DEE9F6C30}"/>
            </c:ext>
          </c:extLst>
        </c:ser>
        <c:ser>
          <c:idx val="3"/>
          <c:order val="3"/>
          <c:tx>
            <c:strRef>
              <c:f>QuickPlay!$Q$65</c:f>
              <c:strCache>
                <c:ptCount val="1"/>
                <c:pt idx="0">
                  <c:v>4</c:v>
                </c:pt>
              </c:strCache>
            </c:strRef>
          </c:tx>
          <c:spPr>
            <a:ln w="25400" cap="rnd">
              <a:noFill/>
              <a:round/>
            </a:ln>
            <a:effectLst/>
          </c:spPr>
          <c:marker>
            <c:symbol val="circle"/>
            <c:size val="5"/>
            <c:spPr>
              <a:solidFill>
                <a:schemeClr val="accent4"/>
              </a:solidFill>
              <a:ln w="9525">
                <a:solidFill>
                  <a:schemeClr val="accent4"/>
                </a:solidFill>
              </a:ln>
              <a:effectLst/>
            </c:spPr>
          </c:marker>
          <c:xVal>
            <c:numRef>
              <c:f>QuickPlay!$M$66:$M$316</c:f>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f>QuickPlay!$Q$66:$Q$316</c:f>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c:ext xmlns:c16="http://schemas.microsoft.com/office/drawing/2014/chart" uri="{C3380CC4-5D6E-409C-BE32-E72D297353CC}">
              <c16:uniqueId val="{00000003-0C39-4FFB-B281-D61DEE9F6C30}"/>
            </c:ext>
          </c:extLst>
        </c:ser>
        <c:ser>
          <c:idx val="4"/>
          <c:order val="4"/>
          <c:tx>
            <c:strRef>
              <c:f>QuickPlay!$R$65</c:f>
              <c:strCache>
                <c:ptCount val="1"/>
                <c:pt idx="0">
                  <c:v>5</c:v>
                </c:pt>
              </c:strCache>
            </c:strRef>
          </c:tx>
          <c:spPr>
            <a:ln w="25400" cap="rnd">
              <a:noFill/>
              <a:round/>
            </a:ln>
            <a:effectLst/>
          </c:spPr>
          <c:marker>
            <c:symbol val="circle"/>
            <c:size val="5"/>
            <c:spPr>
              <a:solidFill>
                <a:schemeClr val="accent5"/>
              </a:solidFill>
              <a:ln w="9525">
                <a:solidFill>
                  <a:schemeClr val="accent5"/>
                </a:solidFill>
              </a:ln>
              <a:effectLst/>
            </c:spPr>
          </c:marker>
          <c:xVal>
            <c:numRef>
              <c:f>QuickPlay!$M$66:$M$316</c:f>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f>QuickPlay!$R$66:$R$316</c:f>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c:ext xmlns:c16="http://schemas.microsoft.com/office/drawing/2014/chart" uri="{C3380CC4-5D6E-409C-BE32-E72D297353CC}">
              <c16:uniqueId val="{00000004-0C39-4FFB-B281-D61DEE9F6C30}"/>
            </c:ext>
          </c:extLst>
        </c:ser>
        <c:ser>
          <c:idx val="5"/>
          <c:order val="5"/>
          <c:tx>
            <c:strRef>
              <c:f>QuickPlay!$S$65</c:f>
              <c:strCache>
                <c:ptCount val="1"/>
                <c:pt idx="0">
                  <c:v>6</c:v>
                </c:pt>
              </c:strCache>
            </c:strRef>
          </c:tx>
          <c:spPr>
            <a:ln w="25400" cap="rnd">
              <a:noFill/>
              <a:round/>
            </a:ln>
            <a:effectLst/>
          </c:spPr>
          <c:marker>
            <c:symbol val="circle"/>
            <c:size val="5"/>
            <c:spPr>
              <a:solidFill>
                <a:schemeClr val="accent6"/>
              </a:solidFill>
              <a:ln w="9525">
                <a:solidFill>
                  <a:schemeClr val="accent6"/>
                </a:solidFill>
              </a:ln>
              <a:effectLst/>
            </c:spPr>
          </c:marker>
          <c:xVal>
            <c:numRef>
              <c:f>QuickPlay!$M$66:$M$316</c:f>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f>QuickPlay!$S$66:$S$316</c:f>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c:ext xmlns:c16="http://schemas.microsoft.com/office/drawing/2014/chart" uri="{C3380CC4-5D6E-409C-BE32-E72D297353CC}">
              <c16:uniqueId val="{00000005-0C39-4FFB-B281-D61DEE9F6C30}"/>
            </c:ext>
          </c:extLst>
        </c:ser>
        <c:ser>
          <c:idx val="6"/>
          <c:order val="6"/>
          <c:tx>
            <c:strRef>
              <c:f>QuickPlay!$T$65</c:f>
              <c:strCache>
                <c:ptCount val="1"/>
                <c:pt idx="0">
                  <c:v>7</c:v>
                </c:pt>
              </c:strCache>
            </c:strRef>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xVal>
            <c:numRef>
              <c:f>QuickPlay!$M$66:$M$316</c:f>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f>QuickPlay!$T$66:$T$316</c:f>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c:ext xmlns:c16="http://schemas.microsoft.com/office/drawing/2014/chart" uri="{C3380CC4-5D6E-409C-BE32-E72D297353CC}">
              <c16:uniqueId val="{00000006-0C39-4FFB-B281-D61DEE9F6C30}"/>
            </c:ext>
          </c:extLst>
        </c:ser>
        <c:ser>
          <c:idx val="7"/>
          <c:order val="7"/>
          <c:tx>
            <c:strRef>
              <c:f>QuickPlay!$U$65</c:f>
              <c:strCache>
                <c:ptCount val="1"/>
                <c:pt idx="0">
                  <c:v>8</c:v>
                </c:pt>
              </c:strCache>
            </c:strRef>
          </c:tx>
          <c:spPr>
            <a:ln w="25400" cap="rnd">
              <a:noFill/>
              <a:round/>
            </a:ln>
            <a:effectLst/>
          </c:spPr>
          <c:marker>
            <c:symbol val="circle"/>
            <c:size val="5"/>
            <c:spPr>
              <a:solidFill>
                <a:schemeClr val="accent2">
                  <a:lumMod val="60000"/>
                </a:schemeClr>
              </a:solidFill>
              <a:ln w="9525">
                <a:solidFill>
                  <a:schemeClr val="accent2">
                    <a:lumMod val="60000"/>
                  </a:schemeClr>
                </a:solidFill>
              </a:ln>
              <a:effectLst/>
            </c:spPr>
          </c:marker>
          <c:xVal>
            <c:numRef>
              <c:f>QuickPlay!$M$66:$M$316</c:f>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f>QuickPlay!$U$66:$U$316</c:f>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c:ext xmlns:c16="http://schemas.microsoft.com/office/drawing/2014/chart" uri="{C3380CC4-5D6E-409C-BE32-E72D297353CC}">
              <c16:uniqueId val="{00000007-0C39-4FFB-B281-D61DEE9F6C30}"/>
            </c:ext>
          </c:extLst>
        </c:ser>
        <c:ser>
          <c:idx val="8"/>
          <c:order val="8"/>
          <c:tx>
            <c:strRef>
              <c:f>QuickPlay!$V$65</c:f>
              <c:strCache>
                <c:ptCount val="1"/>
                <c:pt idx="0">
                  <c:v>9</c:v>
                </c:pt>
              </c:strCache>
            </c:strRef>
          </c:tx>
          <c:spPr>
            <a:ln w="25400" cap="rnd">
              <a:noFill/>
              <a:round/>
            </a:ln>
            <a:effectLst/>
          </c:spPr>
          <c:marker>
            <c:symbol val="circle"/>
            <c:size val="5"/>
            <c:spPr>
              <a:solidFill>
                <a:schemeClr val="accent3">
                  <a:lumMod val="60000"/>
                </a:schemeClr>
              </a:solidFill>
              <a:ln w="9525">
                <a:solidFill>
                  <a:schemeClr val="accent3">
                    <a:lumMod val="60000"/>
                  </a:schemeClr>
                </a:solidFill>
              </a:ln>
              <a:effectLst/>
            </c:spPr>
          </c:marker>
          <c:xVal>
            <c:numRef>
              <c:f>QuickPlay!$M$66:$M$316</c:f>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f>QuickPlay!$V$66:$V$316</c:f>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c:ext xmlns:c16="http://schemas.microsoft.com/office/drawing/2014/chart" uri="{C3380CC4-5D6E-409C-BE32-E72D297353CC}">
              <c16:uniqueId val="{00000008-0C39-4FFB-B281-D61DEE9F6C30}"/>
            </c:ext>
          </c:extLst>
        </c:ser>
        <c:ser>
          <c:idx val="9"/>
          <c:order val="9"/>
          <c:tx>
            <c:strRef>
              <c:f>QuickPlay!$W$65</c:f>
              <c:strCache>
                <c:ptCount val="1"/>
                <c:pt idx="0">
                  <c:v>10</c:v>
                </c:pt>
              </c:strCache>
            </c:strRef>
          </c:tx>
          <c:spPr>
            <a:ln w="25400" cap="rnd">
              <a:noFill/>
              <a:round/>
            </a:ln>
            <a:effectLst/>
          </c:spPr>
          <c:marker>
            <c:symbol val="circle"/>
            <c:size val="5"/>
            <c:spPr>
              <a:solidFill>
                <a:schemeClr val="accent4">
                  <a:lumMod val="60000"/>
                </a:schemeClr>
              </a:solidFill>
              <a:ln w="9525">
                <a:solidFill>
                  <a:schemeClr val="accent4">
                    <a:lumMod val="60000"/>
                  </a:schemeClr>
                </a:solidFill>
              </a:ln>
              <a:effectLst/>
            </c:spPr>
          </c:marker>
          <c:xVal>
            <c:numRef>
              <c:f>QuickPlay!$M$66:$M$316</c:f>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f>QuickPlay!$W$66:$W$316</c:f>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c:ext xmlns:c16="http://schemas.microsoft.com/office/drawing/2014/chart" uri="{C3380CC4-5D6E-409C-BE32-E72D297353CC}">
              <c16:uniqueId val="{00000009-0C39-4FFB-B281-D61DEE9F6C30}"/>
            </c:ext>
          </c:extLst>
        </c:ser>
        <c:dLbls>
          <c:showLegendKey val="0"/>
          <c:showVal val="0"/>
          <c:showCatName val="0"/>
          <c:showSerName val="0"/>
          <c:showPercent val="0"/>
          <c:showBubbleSize val="0"/>
        </c:dLbls>
        <c:axId val="1143077376"/>
        <c:axId val="1143065312"/>
      </c:scatterChart>
      <c:valAx>
        <c:axId val="1143077376"/>
        <c:scaling>
          <c:orientation val="minMax"/>
          <c:max val="36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 Days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3065312"/>
        <c:crosses val="autoZero"/>
        <c:crossBetween val="midCat"/>
      </c:valAx>
      <c:valAx>
        <c:axId val="114306531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Concentration at Sentinel Well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307737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Future Concentrations at Water Supply Well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Untreated</c:v>
          </c:tx>
          <c:spPr>
            <a:ln w="25400" cap="rnd">
              <a:solidFill>
                <a:schemeClr val="accent1"/>
              </a:solidFill>
              <a:round/>
            </a:ln>
            <a:effectLst/>
          </c:spPr>
          <c:marker>
            <c:symbol val="none"/>
          </c:marker>
          <c:xVal>
            <c:numRef>
              <c:f>QuickPlay!$M$66:$M$316</c:f>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f>'quick game'!$U$17:$U$267</c:f>
              <c:numCache>
                <c:formatCode>General</c:formatCode>
                <c:ptCount val="251"/>
                <c:pt idx="0">
                  <c:v>0</c:v>
                </c:pt>
                <c:pt idx="1">
                  <c:v>0</c:v>
                </c:pt>
                <c:pt idx="2">
                  <c:v>0</c:v>
                </c:pt>
                <c:pt idx="3">
                  <c:v>0</c:v>
                </c:pt>
                <c:pt idx="4">
                  <c:v>0</c:v>
                </c:pt>
                <c:pt idx="5">
                  <c:v>0</c:v>
                </c:pt>
                <c:pt idx="6">
                  <c:v>0</c:v>
                </c:pt>
                <c:pt idx="7">
                  <c:v>3.3133865475809764E-226</c:v>
                </c:pt>
                <c:pt idx="8">
                  <c:v>6.706743908520182E-175</c:v>
                </c:pt>
                <c:pt idx="9">
                  <c:v>9.3805161096159961E-142</c:v>
                </c:pt>
                <c:pt idx="10">
                  <c:v>1.3596307951668386E-118</c:v>
                </c:pt>
                <c:pt idx="11">
                  <c:v>1.6571456727319067E-101</c:v>
                </c:pt>
                <c:pt idx="12">
                  <c:v>2.1602492934209492E-88</c:v>
                </c:pt>
                <c:pt idx="13">
                  <c:v>5.154525501698285E-78</c:v>
                </c:pt>
                <c:pt idx="14">
                  <c:v>1.3275738885371571E-69</c:v>
                </c:pt>
                <c:pt idx="15">
                  <c:v>1.1841602058952942E-62</c:v>
                </c:pt>
                <c:pt idx="16">
                  <c:v>8.1202825030765806E-57</c:v>
                </c:pt>
                <c:pt idx="17">
                  <c:v>7.5238982701928444E-52</c:v>
                </c:pt>
                <c:pt idx="18">
                  <c:v>1.4193588427755457E-47</c:v>
                </c:pt>
                <c:pt idx="19">
                  <c:v>7.3975640742558503E-44</c:v>
                </c:pt>
                <c:pt idx="20">
                  <c:v>1.3432612085493443E-40</c:v>
                </c:pt>
                <c:pt idx="21">
                  <c:v>1.0167395685461761E-37</c:v>
                </c:pt>
                <c:pt idx="22">
                  <c:v>3.6934332978340084E-35</c:v>
                </c:pt>
                <c:pt idx="23">
                  <c:v>7.2037322650919521E-33</c:v>
                </c:pt>
                <c:pt idx="24">
                  <c:v>8.2581867071989923E-31</c:v>
                </c:pt>
                <c:pt idx="25">
                  <c:v>5.9902186478036612E-29</c:v>
                </c:pt>
                <c:pt idx="26">
                  <c:v>2.921483469945028E-27</c:v>
                </c:pt>
                <c:pt idx="27">
                  <c:v>1.0075723635710189E-25</c:v>
                </c:pt>
                <c:pt idx="28">
                  <c:v>2.5633799335455388E-24</c:v>
                </c:pt>
                <c:pt idx="29">
                  <c:v>4.985418543926645E-23</c:v>
                </c:pt>
                <c:pt idx="30">
                  <c:v>7.6401820417707713E-22</c:v>
                </c:pt>
                <c:pt idx="31">
                  <c:v>9.4683670878982731E-21</c:v>
                </c:pt>
                <c:pt idx="32">
                  <c:v>9.7028348423332289E-20</c:v>
                </c:pt>
                <c:pt idx="33">
                  <c:v>8.3820375070320083E-19</c:v>
                </c:pt>
                <c:pt idx="34">
                  <c:v>6.2073892080527721E-18</c:v>
                </c:pt>
                <c:pt idx="35">
                  <c:v>3.9988626895291208E-17</c:v>
                </c:pt>
                <c:pt idx="36">
                  <c:v>2.2699262091636488E-16</c:v>
                </c:pt>
                <c:pt idx="37">
                  <c:v>1.1482862661830244E-15</c:v>
                </c:pt>
                <c:pt idx="38">
                  <c:v>5.2287633820102854E-15</c:v>
                </c:pt>
                <c:pt idx="39">
                  <c:v>2.1623047514983129E-14</c:v>
                </c:pt>
                <c:pt idx="40">
                  <c:v>8.1854171063305469E-14</c:v>
                </c:pt>
                <c:pt idx="41">
                  <c:v>2.8565503570185867E-13</c:v>
                </c:pt>
                <c:pt idx="42">
                  <c:v>9.2485336311949483E-13</c:v>
                </c:pt>
                <c:pt idx="43">
                  <c:v>2.7938839617952196E-12</c:v>
                </c:pt>
                <c:pt idx="44">
                  <c:v>7.9155108062891642E-12</c:v>
                </c:pt>
                <c:pt idx="45">
                  <c:v>2.113005331707076E-11</c:v>
                </c:pt>
                <c:pt idx="46">
                  <c:v>5.3370321813984726E-11</c:v>
                </c:pt>
                <c:pt idx="47">
                  <c:v>1.280369797873628E-10</c:v>
                </c:pt>
                <c:pt idx="48">
                  <c:v>2.9276371995575076E-10</c:v>
                </c:pt>
                <c:pt idx="49">
                  <c:v>6.4006281816264379E-10</c:v>
                </c:pt>
                <c:pt idx="50">
                  <c:v>1.3418697246004934E-9</c:v>
                </c:pt>
                <c:pt idx="51">
                  <c:v>2.7047896617971184E-9</c:v>
                </c:pt>
                <c:pt idx="52">
                  <c:v>5.2547248059745987E-9</c:v>
                </c:pt>
                <c:pt idx="53">
                  <c:v>9.8612573254407974E-9</c:v>
                </c:pt>
                <c:pt idx="54">
                  <c:v>1.7913314227693045E-8</c:v>
                </c:pt>
                <c:pt idx="55">
                  <c:v>3.1557813129426959E-8</c:v>
                </c:pt>
                <c:pt idx="56">
                  <c:v>5.401174439453428E-8</c:v>
                </c:pt>
                <c:pt idx="57">
                  <c:v>8.9955112290213032E-8</c:v>
                </c:pt>
                <c:pt idx="58">
                  <c:v>1.4600711264332362E-7</c:v>
                </c:pt>
                <c:pt idx="59">
                  <c:v>2.3128086734709588E-7</c:v>
                </c:pt>
                <c:pt idx="60">
                  <c:v>3.5800324294965095E-7</c:v>
                </c:pt>
                <c:pt idx="61">
                  <c:v>5.4217631944774124E-7</c:v>
                </c:pt>
                <c:pt idx="62">
                  <c:v>8.0424677988285962E-7</c:v>
                </c:pt>
                <c:pt idx="63">
                  <c:v>1.1697398908574865E-6</c:v>
                </c:pt>
                <c:pt idx="64">
                  <c:v>1.6698069582150525E-6</c:v>
                </c:pt>
                <c:pt idx="65">
                  <c:v>2.3416302520426161E-6</c:v>
                </c:pt>
                <c:pt idx="66">
                  <c:v>3.2286283100430131E-6</c:v>
                </c:pt>
                <c:pt idx="67">
                  <c:v>4.380407865171556E-6</c:v>
                </c:pt>
                <c:pt idx="68">
                  <c:v>5.8524166369499947E-6</c:v>
                </c:pt>
                <c:pt idx="69">
                  <c:v>7.7052636806991386E-6</c:v>
                </c:pt>
                <c:pt idx="70">
                  <c:v>1.0003690280261428E-5</c:v>
                </c:pt>
                <c:pt idx="71">
                  <c:v>1.2815193491784341E-5</c:v>
                </c:pt>
                <c:pt idx="72">
                  <c:v>1.620832510146585E-5</c:v>
                </c:pt>
                <c:pt idx="73">
                  <c:v>2.0250709479052525E-5</c:v>
                </c:pt>
                <c:pt idx="74">
                  <c:v>2.5006843083324535E-5</c:v>
                </c:pt>
                <c:pt idx="75">
                  <c:v>3.0535754793711763E-5</c:v>
                </c:pt>
                <c:pt idx="76">
                  <c:v>3.6888618607449286E-5</c:v>
                </c:pt>
                <c:pt idx="77">
                  <c:v>4.4106417668849228E-5</c:v>
                </c:pt>
                <c:pt idx="78">
                  <c:v>5.2217760573373377E-5</c:v>
                </c:pt>
                <c:pt idx="79">
                  <c:v>6.1236947299325917E-5</c:v>
                </c:pt>
                <c:pt idx="80">
                  <c:v>7.11623732373172E-5</c:v>
                </c:pt>
                <c:pt idx="81">
                  <c:v>8.1975346232075589E-5</c:v>
                </c:pt>
                <c:pt idx="82">
                  <c:v>9.36393742232245E-5</c:v>
                </c:pt>
                <c:pt idx="83">
                  <c:v>1.0609996106984721E-4</c:v>
                </c:pt>
                <c:pt idx="84">
                  <c:v>1.1928492667422822E-4</c:v>
                </c:pt>
                <c:pt idx="85">
                  <c:v>1.3310524580697895E-4</c:v>
                </c:pt>
                <c:pt idx="86">
                  <c:v>1.4745637923812649E-4</c:v>
                </c:pt>
                <c:pt idx="87">
                  <c:v>1.6222005192215736E-4</c:v>
                </c:pt>
                <c:pt idx="88">
                  <c:v>1.7726641690867534E-4</c:v>
                </c:pt>
                <c:pt idx="89">
                  <c:v>1.9245653097331897E-4</c:v>
                </c:pt>
                <c:pt idx="90">
                  <c:v>2.0764505906936134E-4</c:v>
                </c:pt>
                <c:pt idx="91">
                  <c:v>2.2268311973861485E-4</c:v>
                </c:pt>
                <c:pt idx="92">
                  <c:v>2.3742118252316426E-4</c:v>
                </c:pt>
                <c:pt idx="93">
                  <c:v>2.5171193092961291E-4</c:v>
                </c:pt>
                <c:pt idx="94">
                  <c:v>2.654130102038357E-4</c:v>
                </c:pt>
                <c:pt idx="95">
                  <c:v>2.7838958755190777E-4</c:v>
                </c:pt>
                <c:pt idx="96">
                  <c:v>2.9051666289500321E-4</c:v>
                </c:pt>
                <c:pt idx="97">
                  <c:v>3.0168108014344737E-4</c:v>
                </c:pt>
                <c:pt idx="98">
                  <c:v>3.1178320169232039E-4</c:v>
                </c:pt>
                <c:pt idx="99">
                  <c:v>3.2073822178709465E-4</c:v>
                </c:pt>
                <c:pt idx="100">
                  <c:v>3.2847710705076976E-4</c:v>
                </c:pt>
                <c:pt idx="101">
                  <c:v>3.3494716434835165E-4</c:v>
                </c:pt>
                <c:pt idx="102">
                  <c:v>3.4011224692260666E-4</c:v>
                </c:pt>
                <c:pt idx="103">
                  <c:v>3.4395261909165453E-4</c:v>
                </c:pt>
                <c:pt idx="104">
                  <c:v>3.4646450757110905E-4</c:v>
                </c:pt>
                <c:pt idx="105">
                  <c:v>3.4765937357543816E-4</c:v>
                </c:pt>
                <c:pt idx="106">
                  <c:v>3.475629442480208E-4</c:v>
                </c:pt>
                <c:pt idx="107">
                  <c:v>3.4621404471833463E-4</c:v>
                </c:pt>
                <c:pt idx="108">
                  <c:v>3.4366327329483356E-4</c:v>
                </c:pt>
                <c:pt idx="109">
                  <c:v>3.3997156212365942E-4</c:v>
                </c:pt>
                <c:pt idx="110">
                  <c:v>3.3520866425692234E-4</c:v>
                </c:pt>
                <c:pt idx="111">
                  <c:v>3.2945160567912342E-4</c:v>
                </c:pt>
                <c:pt idx="112">
                  <c:v>3.2278313764329004E-4</c:v>
                </c:pt>
                <c:pt idx="113">
                  <c:v>3.1529022087500315E-4</c:v>
                </c:pt>
                <c:pt idx="114">
                  <c:v>3.0706256900908679E-4</c:v>
                </c:pt>
                <c:pt idx="115">
                  <c:v>2.9819127421145823E-4</c:v>
                </c:pt>
                <c:pt idx="116">
                  <c:v>2.8876753346935609E-4</c:v>
                </c:pt>
                <c:pt idx="117">
                  <c:v>2.7888148964636076E-4</c:v>
                </c:pt>
                <c:pt idx="118">
                  <c:v>2.6862119721024822E-4</c:v>
                </c:pt>
                <c:pt idx="119">
                  <c:v>2.5807171864366608E-4</c:v>
                </c:pt>
                <c:pt idx="120">
                  <c:v>2.4731435400869302E-4</c:v>
                </c:pt>
                <c:pt idx="121">
                  <c:v>2.3642600300347239E-4</c:v>
                </c:pt>
                <c:pt idx="122">
                  <c:v>2.2547865614958295E-4</c:v>
                </c:pt>
                <c:pt idx="123">
                  <c:v>2.1453900949248238E-4</c:v>
                </c:pt>
                <c:pt idx="124">
                  <c:v>2.0366819537939143E-4</c:v>
                </c:pt>
                <c:pt idx="125">
                  <c:v>1.929216204823723E-4</c:v>
                </c:pt>
                <c:pt idx="126">
                  <c:v>1.8234890123260605E-4</c:v>
                </c:pt>
                <c:pt idx="127">
                  <c:v>1.719938861914638E-4</c:v>
                </c:pt>
                <c:pt idx="128">
                  <c:v>1.6189475456653614E-4</c:v>
                </c:pt>
                <c:pt idx="129">
                  <c:v>1.5208418004525751E-4</c:v>
                </c:pt>
                <c:pt idx="130">
                  <c:v>1.4258954932293047E-4</c:v>
                </c:pt>
                <c:pt idx="131">
                  <c:v>1.3343322510409329E-4</c:v>
                </c:pt>
                <c:pt idx="132">
                  <c:v>1.2463284391605234E-4</c:v>
                </c:pt>
                <c:pt idx="133">
                  <c:v>1.1620163975331481E-4</c:v>
                </c:pt>
                <c:pt idx="134">
                  <c:v>1.0814878533698459E-4</c:v>
                </c:pt>
                <c:pt idx="135">
                  <c:v>1.0047974359291196E-4</c:v>
                </c:pt>
                <c:pt idx="136">
                  <c:v>9.3196622799257309E-5</c:v>
                </c:pt>
                <c:pt idx="137">
                  <c:v>8.6298529704830298E-5</c:v>
                </c:pt>
                <c:pt idx="138">
                  <c:v>7.9781915754576892E-5</c:v>
                </c:pt>
                <c:pt idx="139">
                  <c:v>7.3640912362102663E-5</c:v>
                </c:pt>
                <c:pt idx="140">
                  <c:v>6.7867651928780388E-5</c:v>
                </c:pt>
                <c:pt idx="141">
                  <c:v>6.2452572015569993E-5</c:v>
                </c:pt>
                <c:pt idx="142">
                  <c:v>5.7384700720822503E-5</c:v>
                </c:pt>
                <c:pt idx="143">
                  <c:v>5.2651921901137387E-5</c:v>
                </c:pt>
                <c:pt idx="144">
                  <c:v>4.824121939105292E-5</c:v>
                </c:pt>
                <c:pt idx="145">
                  <c:v>4.4138899830996529E-5</c:v>
                </c:pt>
                <c:pt idx="146">
                  <c:v>4.0330794103020952E-5</c:v>
                </c:pt>
                <c:pt idx="147">
                  <c:v>3.6802437703053426E-5</c:v>
                </c:pt>
                <c:pt idx="148">
                  <c:v>3.3539230650250911E-5</c:v>
                </c:pt>
                <c:pt idx="149">
                  <c:v>3.0526577752756876E-5</c:v>
                </c:pt>
                <c:pt idx="150">
                  <c:v>2.7750010219307673E-5</c:v>
                </c:pt>
                <c:pt idx="151">
                  <c:v>2.5195289732573432E-5</c:v>
                </c:pt>
                <c:pt idx="152">
                  <c:v>2.2848496187752516E-5</c:v>
                </c:pt>
                <c:pt idx="153">
                  <c:v>2.069610035363882E-5</c:v>
                </c:pt>
                <c:pt idx="154">
                  <c:v>1.872502273785069E-5</c:v>
                </c:pt>
                <c:pt idx="155">
                  <c:v>1.692267993763385E-5</c:v>
                </c:pt>
                <c:pt idx="156">
                  <c:v>1.5277019736810672E-5</c:v>
                </c:pt>
                <c:pt idx="157">
                  <c:v>1.3776546171906746E-5</c:v>
                </c:pt>
                <c:pt idx="158">
                  <c:v>1.2410335739746834E-5</c:v>
                </c:pt>
                <c:pt idx="159">
                  <c:v>1.1168045858018601E-5</c:v>
                </c:pt>
                <c:pt idx="160">
                  <c:v>1.0039916622229243E-5</c:v>
                </c:pt>
                <c:pt idx="161">
                  <c:v>9.0167668295526268E-6</c:v>
                </c:pt>
                <c:pt idx="162">
                  <c:v>8.0899851643602444E-6</c:v>
                </c:pt>
                <c:pt idx="163">
                  <c:v>7.2515173635127687E-6</c:v>
                </c:pt>
                <c:pt idx="164">
                  <c:v>6.4938501032212676E-6</c:v>
                </c:pt>
                <c:pt idx="165">
                  <c:v>5.8099922746624179E-6</c:v>
                </c:pt>
                <c:pt idx="166">
                  <c:v>5.1934542434965795E-6</c:v>
                </c:pt>
                <c:pt idx="167">
                  <c:v>4.6382256197213923E-6</c:v>
                </c:pt>
                <c:pt idx="168">
                  <c:v>4.1387519994342002E-6</c:v>
                </c:pt>
                <c:pt idx="169">
                  <c:v>3.6899110794448944E-6</c:v>
                </c:pt>
                <c:pt idx="170">
                  <c:v>3.2869884895070569E-6</c:v>
                </c:pt>
                <c:pt idx="171">
                  <c:v>2.9256536353273586E-6</c:v>
                </c:pt>
                <c:pt idx="172">
                  <c:v>2.6019357984824048E-6</c:v>
                </c:pt>
                <c:pt idx="173">
                  <c:v>2.3122006968460039E-6</c:v>
                </c:pt>
                <c:pt idx="174">
                  <c:v>2.0531276709745174E-6</c:v>
                </c:pt>
                <c:pt idx="175">
                  <c:v>1.8216876279274676E-6</c:v>
                </c:pt>
                <c:pt idx="176">
                  <c:v>1.6151218439942142E-6</c:v>
                </c:pt>
                <c:pt idx="177">
                  <c:v>1.430921701507656E-6</c:v>
                </c:pt>
                <c:pt idx="178">
                  <c:v>1.2668094120891953E-6</c:v>
                </c:pt>
                <c:pt idx="179">
                  <c:v>1.1207197590134951E-6</c:v>
                </c:pt>
                <c:pt idx="180">
                  <c:v>9.9078287463302142E-7</c:v>
                </c:pt>
                <c:pt idx="181">
                  <c:v>8.7530805469024641E-7</c:v>
                </c:pt>
                <c:pt idx="182">
                  <c:v>7.7276859960640545E-7</c:v>
                </c:pt>
                <c:pt idx="183">
                  <c:v>6.8178766321747625E-7</c:v>
                </c:pt>
                <c:pt idx="184">
                  <c:v>6.0112508169069595E-7</c:v>
                </c:pt>
                <c:pt idx="185">
                  <c:v>5.2966514927378125E-7</c:v>
                </c:pt>
                <c:pt idx="186">
                  <c:v>4.6640530289470233E-7</c:v>
                </c:pt>
                <c:pt idx="187">
                  <c:v>4.1044567424949028E-7</c:v>
                </c:pt>
                <c:pt idx="188">
                  <c:v>3.6097946571263562E-7</c:v>
                </c:pt>
                <c:pt idx="189">
                  <c:v>3.172841050187548E-7</c:v>
                </c:pt>
                <c:pt idx="190">
                  <c:v>2.7871313305100115E-7</c:v>
                </c:pt>
                <c:pt idx="191">
                  <c:v>2.4468877910170692E-7</c:v>
                </c:pt>
                <c:pt idx="192">
                  <c:v>2.1469517852904136E-7</c:v>
                </c:pt>
                <c:pt idx="193">
                  <c:v>1.8827218871854398E-7</c:v>
                </c:pt>
                <c:pt idx="194">
                  <c:v>1.6500976058130052E-7</c:v>
                </c:pt>
                <c:pt idx="195">
                  <c:v>1.4454282440386499E-7</c:v>
                </c:pt>
                <c:pt idx="196">
                  <c:v>1.2654665064200315E-7</c:v>
                </c:pt>
                <c:pt idx="197">
                  <c:v>1.1073264816372543E-7</c:v>
                </c:pt>
                <c:pt idx="198">
                  <c:v>9.6844564448326583E-8</c:v>
                </c:pt>
                <c:pt idx="199">
                  <c:v>8.4655054296511186E-8</c:v>
                </c:pt>
                <c:pt idx="200">
                  <c:v>7.3962585668200167E-8</c:v>
                </c:pt>
                <c:pt idx="201">
                  <c:v>6.4588653311549659E-8</c:v>
                </c:pt>
                <c:pt idx="202">
                  <c:v>5.6375272856559422E-8</c:v>
                </c:pt>
                <c:pt idx="203">
                  <c:v>4.9182730001675376E-8</c:v>
                </c:pt>
                <c:pt idx="204">
                  <c:v>4.2887561308203462E-8</c:v>
                </c:pt>
                <c:pt idx="205">
                  <c:v>3.7380744924887127E-8</c:v>
                </c:pt>
                <c:pt idx="206">
                  <c:v>3.2566081286339962E-8</c:v>
                </c:pt>
                <c:pt idx="207">
                  <c:v>2.8358745459303911E-8</c:v>
                </c:pt>
                <c:pt idx="208">
                  <c:v>2.4683994347223468E-8</c:v>
                </c:pt>
                <c:pt idx="209">
                  <c:v>2.1476013405323242E-8</c:v>
                </c:pt>
                <c:pt idx="210">
                  <c:v>1.8676888865688798E-8</c:v>
                </c:pt>
                <c:pt idx="211">
                  <c:v>1.6235692726286556E-8</c:v>
                </c:pt>
                <c:pt idx="212">
                  <c:v>1.4107668921852886E-8</c:v>
                </c:pt>
                <c:pt idx="213">
                  <c:v>1.2253510171265853E-8</c:v>
                </c:pt>
                <c:pt idx="214">
                  <c:v>1.0638715989007263E-8</c:v>
                </c:pt>
                <c:pt idx="215">
                  <c:v>9.233023261647473E-9</c:v>
                </c:pt>
                <c:pt idx="216">
                  <c:v>8.0099016281740218E-9</c:v>
                </c:pt>
                <c:pt idx="217">
                  <c:v>6.9461066698327999E-9</c:v>
                </c:pt>
                <c:pt idx="218">
                  <c:v>6.0212846153845349E-9</c:v>
                </c:pt>
                <c:pt idx="219">
                  <c:v>5.2176229057257083E-9</c:v>
                </c:pt>
                <c:pt idx="220">
                  <c:v>4.5195415420266782E-9</c:v>
                </c:pt>
                <c:pt idx="221">
                  <c:v>3.9134206681290711E-9</c:v>
                </c:pt>
                <c:pt idx="222">
                  <c:v>3.3873603150051025E-9</c:v>
                </c:pt>
                <c:pt idx="223">
                  <c:v>2.9309686665149077E-9</c:v>
                </c:pt>
                <c:pt idx="224">
                  <c:v>2.5351755952241203E-9</c:v>
                </c:pt>
                <c:pt idx="225">
                  <c:v>2.1920685681719489E-9</c:v>
                </c:pt>
                <c:pt idx="226">
                  <c:v>1.8947483385146913E-9</c:v>
                </c:pt>
                <c:pt idx="227">
                  <c:v>1.637202123004349E-9</c:v>
                </c:pt>
                <c:pt idx="228">
                  <c:v>1.4141922201768866E-9</c:v>
                </c:pt>
                <c:pt idx="229">
                  <c:v>1.2211582526004853E-9</c:v>
                </c:pt>
                <c:pt idx="230">
                  <c:v>1.0541314210441508E-9</c:v>
                </c:pt>
                <c:pt idx="231">
                  <c:v>9.0965934125962753E-10</c:v>
                </c:pt>
                <c:pt idx="232">
                  <c:v>7.8474019732324455E-10</c:v>
                </c:pt>
                <c:pt idx="233">
                  <c:v>6.7676509108751759E-10</c:v>
                </c:pt>
                <c:pt idx="234">
                  <c:v>5.8346759700727607E-10</c:v>
                </c:pt>
                <c:pt idx="235">
                  <c:v>5.0287964703915354E-10</c:v>
                </c:pt>
                <c:pt idx="236">
                  <c:v>4.3329297293183152E-10</c:v>
                </c:pt>
                <c:pt idx="237">
                  <c:v>3.7322542435603865E-10</c:v>
                </c:pt>
                <c:pt idx="238">
                  <c:v>3.2139156217502348E-10</c:v>
                </c:pt>
                <c:pt idx="239">
                  <c:v>2.7667699781785995E-10</c:v>
                </c:pt>
                <c:pt idx="240">
                  <c:v>2.3811601317591246E-10</c:v>
                </c:pt>
                <c:pt idx="241">
                  <c:v>2.0487205158476568E-10</c:v>
                </c:pt>
                <c:pt idx="242">
                  <c:v>1.7622072008022777E-10</c:v>
                </c:pt>
                <c:pt idx="243">
                  <c:v>1.515349869461605E-10</c:v>
                </c:pt>
                <c:pt idx="244">
                  <c:v>1.3027229724892262E-10</c:v>
                </c:pt>
                <c:pt idx="245">
                  <c:v>1.1196336315632869E-10</c:v>
                </c:pt>
                <c:pt idx="246">
                  <c:v>9.6202415885237815E-11</c:v>
                </c:pt>
                <c:pt idx="247">
                  <c:v>8.2638732573724592E-11</c:v>
                </c:pt>
                <c:pt idx="248">
                  <c:v>7.096927464360797E-11</c:v>
                </c:pt>
                <c:pt idx="249">
                  <c:v>6.0932294674974206E-11</c:v>
                </c:pt>
                <c:pt idx="250">
                  <c:v>5.2301786783552974E-11</c:v>
                </c:pt>
              </c:numCache>
            </c:numRef>
          </c:yVal>
          <c:smooth val="0"/>
          <c:extLst>
            <c:ext xmlns:c16="http://schemas.microsoft.com/office/drawing/2014/chart" uri="{C3380CC4-5D6E-409C-BE32-E72D297353CC}">
              <c16:uniqueId val="{00000000-C8B6-4357-9FD5-F67324C83B73}"/>
            </c:ext>
          </c:extLst>
        </c:ser>
        <c:ser>
          <c:idx val="2"/>
          <c:order val="1"/>
          <c:tx>
            <c:v>Treated</c:v>
          </c:tx>
          <c:spPr>
            <a:ln w="25400" cap="rnd">
              <a:solidFill>
                <a:srgbClr val="00B050"/>
              </a:solidFill>
              <a:round/>
            </a:ln>
            <a:effectLst/>
          </c:spPr>
          <c:marker>
            <c:symbol val="none"/>
          </c:marker>
          <c:xVal>
            <c:numRef>
              <c:f>QuickPlay!$M$66:$M$316</c:f>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extLst xmlns:c15="http://schemas.microsoft.com/office/drawing/2012/chart"/>
            </c:numRef>
          </c:xVal>
          <c:yVal>
            <c:numRef>
              <c:f>'quick game'!$AH$17:$AH$267</c:f>
              <c:numCache>
                <c:formatCode>General</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yVal>
          <c:smooth val="0"/>
          <c:extLst xmlns:c15="http://schemas.microsoft.com/office/drawing/2012/chart">
            <c:ext xmlns:c16="http://schemas.microsoft.com/office/drawing/2014/chart" uri="{C3380CC4-5D6E-409C-BE32-E72D297353CC}">
              <c16:uniqueId val="{00000001-C8B6-4357-9FD5-F67324C83B73}"/>
            </c:ext>
          </c:extLst>
        </c:ser>
        <c:ser>
          <c:idx val="1"/>
          <c:order val="9"/>
          <c:tx>
            <c:v>DW Limit</c:v>
          </c:tx>
          <c:spPr>
            <a:ln w="25400" cap="rnd">
              <a:solidFill>
                <a:srgbClr val="FF0000"/>
              </a:solidFill>
              <a:round/>
            </a:ln>
            <a:effectLst/>
          </c:spPr>
          <c:marker>
            <c:symbol val="none"/>
          </c:marker>
          <c:xVal>
            <c:numRef>
              <c:f>'QuickPlay Score'!$AE$28:$AE$29</c:f>
              <c:numCache>
                <c:formatCode>General</c:formatCode>
                <c:ptCount val="2"/>
                <c:pt idx="0">
                  <c:v>360</c:v>
                </c:pt>
                <c:pt idx="1">
                  <c:v>3600</c:v>
                </c:pt>
              </c:numCache>
            </c:numRef>
          </c:xVal>
          <c:yVal>
            <c:numRef>
              <c:f>'QuickPlay Score'!$AF$28:$AF$29</c:f>
              <c:numCache>
                <c:formatCode>General</c:formatCode>
                <c:ptCount val="2"/>
                <c:pt idx="0">
                  <c:v>2E-3</c:v>
                </c:pt>
                <c:pt idx="1">
                  <c:v>2E-3</c:v>
                </c:pt>
              </c:numCache>
            </c:numRef>
          </c:yVal>
          <c:smooth val="0"/>
          <c:extLst>
            <c:ext xmlns:c16="http://schemas.microsoft.com/office/drawing/2014/chart" uri="{C3380CC4-5D6E-409C-BE32-E72D297353CC}">
              <c16:uniqueId val="{00000002-C8B6-4357-9FD5-F67324C83B73}"/>
            </c:ext>
          </c:extLst>
        </c:ser>
        <c:dLbls>
          <c:showLegendKey val="0"/>
          <c:showVal val="0"/>
          <c:showCatName val="0"/>
          <c:showSerName val="0"/>
          <c:showPercent val="0"/>
          <c:showBubbleSize val="0"/>
        </c:dLbls>
        <c:axId val="1143077376"/>
        <c:axId val="1143065312"/>
        <c:extLst>
          <c:ext xmlns:c15="http://schemas.microsoft.com/office/drawing/2012/chart" uri="{02D57815-91ED-43cb-92C2-25804820EDAC}">
            <c15:filteredScatterSeries>
              <c15:ser>
                <c:idx val="3"/>
                <c:order val="2"/>
                <c:tx>
                  <c:strRef>
                    <c:extLst>
                      <c:ext uri="{02D57815-91ED-43cb-92C2-25804820EDAC}">
                        <c15:formulaRef>
                          <c15:sqref>QuickPlay!$Q$65</c15:sqref>
                        </c15:formulaRef>
                      </c:ext>
                    </c:extLst>
                    <c:strCache>
                      <c:ptCount val="1"/>
                      <c:pt idx="0">
                        <c:v>4</c:v>
                      </c:pt>
                    </c:strCache>
                  </c:strRef>
                </c:tx>
                <c:spPr>
                  <a:ln w="25400" cap="rnd">
                    <a:noFill/>
                    <a:round/>
                  </a:ln>
                  <a:effectLst/>
                </c:spPr>
                <c:marker>
                  <c:symbol val="circle"/>
                  <c:size val="5"/>
                  <c:spPr>
                    <a:solidFill>
                      <a:schemeClr val="accent4"/>
                    </a:solidFill>
                    <a:ln w="9525">
                      <a:solidFill>
                        <a:schemeClr val="accent4"/>
                      </a:solidFill>
                    </a:ln>
                    <a:effectLst/>
                  </c:spPr>
                </c:marker>
                <c:xVal>
                  <c:numRef>
                    <c:extLst>
                      <c:ex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c:ext uri="{02D57815-91ED-43cb-92C2-25804820EDAC}">
                        <c15:formulaRef>
                          <c15:sqref>QuickPlay!$Q$66:$Q$316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c:ext xmlns:c16="http://schemas.microsoft.com/office/drawing/2014/chart" uri="{C3380CC4-5D6E-409C-BE32-E72D297353CC}">
                    <c16:uniqueId val="{00000003-C8B6-4357-9FD5-F67324C83B73}"/>
                  </c:ext>
                </c:extLst>
              </c15:ser>
            </c15:filteredScatterSeries>
            <c15:filteredScatterSeries>
              <c15:ser>
                <c:idx val="4"/>
                <c:order val="3"/>
                <c:tx>
                  <c:strRef>
                    <c:extLst xmlns:c15="http://schemas.microsoft.com/office/drawing/2012/chart">
                      <c:ext xmlns:c15="http://schemas.microsoft.com/office/drawing/2012/chart" uri="{02D57815-91ED-43cb-92C2-25804820EDAC}">
                        <c15:formulaRef>
                          <c15:sqref>QuickPlay!$R$65</c15:sqref>
                        </c15:formulaRef>
                      </c:ext>
                    </c:extLst>
                    <c:strCache>
                      <c:ptCount val="1"/>
                      <c:pt idx="0">
                        <c:v>5</c:v>
                      </c:pt>
                    </c:strCache>
                  </c:strRef>
                </c:tx>
                <c:spPr>
                  <a:ln w="25400" cap="rnd">
                    <a:noFill/>
                    <a:round/>
                  </a:ln>
                  <a:effectLst/>
                </c:spPr>
                <c:marker>
                  <c:symbol val="circle"/>
                  <c:size val="5"/>
                  <c:spPr>
                    <a:solidFill>
                      <a:schemeClr val="accent5"/>
                    </a:solidFill>
                    <a:ln w="9525">
                      <a:solidFill>
                        <a:schemeClr val="accent5"/>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QuickPlay!$R$66:$R$316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4-C8B6-4357-9FD5-F67324C83B73}"/>
                  </c:ext>
                </c:extLst>
              </c15:ser>
            </c15:filteredScatterSeries>
            <c15:filteredScatterSeries>
              <c15:ser>
                <c:idx val="5"/>
                <c:order val="4"/>
                <c:tx>
                  <c:strRef>
                    <c:extLst xmlns:c15="http://schemas.microsoft.com/office/drawing/2012/chart">
                      <c:ext xmlns:c15="http://schemas.microsoft.com/office/drawing/2012/chart" uri="{02D57815-91ED-43cb-92C2-25804820EDAC}">
                        <c15:formulaRef>
                          <c15:sqref>QuickPlay!$S$65</c15:sqref>
                        </c15:formulaRef>
                      </c:ext>
                    </c:extLst>
                    <c:strCache>
                      <c:ptCount val="1"/>
                      <c:pt idx="0">
                        <c:v>6</c:v>
                      </c:pt>
                    </c:strCache>
                  </c:strRef>
                </c:tx>
                <c:spPr>
                  <a:ln w="25400" cap="rnd">
                    <a:noFill/>
                    <a:round/>
                  </a:ln>
                  <a:effectLst/>
                </c:spPr>
                <c:marker>
                  <c:symbol val="circle"/>
                  <c:size val="5"/>
                  <c:spPr>
                    <a:solidFill>
                      <a:schemeClr val="accent6"/>
                    </a:solidFill>
                    <a:ln w="9525">
                      <a:solidFill>
                        <a:schemeClr val="accent6"/>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QuickPlay!$S$66:$S$316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5-C8B6-4357-9FD5-F67324C83B73}"/>
                  </c:ext>
                </c:extLst>
              </c15:ser>
            </c15:filteredScatterSeries>
            <c15:filteredScatterSeries>
              <c15:ser>
                <c:idx val="6"/>
                <c:order val="5"/>
                <c:tx>
                  <c:strRef>
                    <c:extLst xmlns:c15="http://schemas.microsoft.com/office/drawing/2012/chart">
                      <c:ext xmlns:c15="http://schemas.microsoft.com/office/drawing/2012/chart" uri="{02D57815-91ED-43cb-92C2-25804820EDAC}">
                        <c15:formulaRef>
                          <c15:sqref>QuickPlay!$T$65</c15:sqref>
                        </c15:formulaRef>
                      </c:ext>
                    </c:extLst>
                    <c:strCache>
                      <c:ptCount val="1"/>
                      <c:pt idx="0">
                        <c:v>7</c:v>
                      </c:pt>
                    </c:strCache>
                  </c:strRef>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QuickPlay!$T$66:$T$316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6-C8B6-4357-9FD5-F67324C83B73}"/>
                  </c:ext>
                </c:extLst>
              </c15:ser>
            </c15:filteredScatterSeries>
            <c15:filteredScatterSeries>
              <c15:ser>
                <c:idx val="7"/>
                <c:order val="6"/>
                <c:tx>
                  <c:strRef>
                    <c:extLst xmlns:c15="http://schemas.microsoft.com/office/drawing/2012/chart">
                      <c:ext xmlns:c15="http://schemas.microsoft.com/office/drawing/2012/chart" uri="{02D57815-91ED-43cb-92C2-25804820EDAC}">
                        <c15:formulaRef>
                          <c15:sqref>QuickPlay!$U$65</c15:sqref>
                        </c15:formulaRef>
                      </c:ext>
                    </c:extLst>
                    <c:strCache>
                      <c:ptCount val="1"/>
                      <c:pt idx="0">
                        <c:v>8</c:v>
                      </c:pt>
                    </c:strCache>
                  </c:strRef>
                </c:tx>
                <c:spPr>
                  <a:ln w="25400" cap="rnd">
                    <a:noFill/>
                    <a:round/>
                  </a:ln>
                  <a:effectLst/>
                </c:spPr>
                <c:marker>
                  <c:symbol val="circle"/>
                  <c:size val="5"/>
                  <c:spPr>
                    <a:solidFill>
                      <a:schemeClr val="accent2">
                        <a:lumMod val="60000"/>
                      </a:schemeClr>
                    </a:solidFill>
                    <a:ln w="9525">
                      <a:solidFill>
                        <a:schemeClr val="accent2">
                          <a:lumMod val="60000"/>
                        </a:schemeClr>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QuickPlay!$U$66:$U$316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7-C8B6-4357-9FD5-F67324C83B73}"/>
                  </c:ext>
                </c:extLst>
              </c15:ser>
            </c15:filteredScatterSeries>
            <c15:filteredScatterSeries>
              <c15:ser>
                <c:idx val="8"/>
                <c:order val="7"/>
                <c:tx>
                  <c:strRef>
                    <c:extLst xmlns:c15="http://schemas.microsoft.com/office/drawing/2012/chart">
                      <c:ext xmlns:c15="http://schemas.microsoft.com/office/drawing/2012/chart" uri="{02D57815-91ED-43cb-92C2-25804820EDAC}">
                        <c15:formulaRef>
                          <c15:sqref>QuickPlay!$V$65</c15:sqref>
                        </c15:formulaRef>
                      </c:ext>
                    </c:extLst>
                    <c:strCache>
                      <c:ptCount val="1"/>
                      <c:pt idx="0">
                        <c:v>9</c:v>
                      </c:pt>
                    </c:strCache>
                  </c:strRef>
                </c:tx>
                <c:spPr>
                  <a:ln w="25400" cap="rnd">
                    <a:noFill/>
                    <a:round/>
                  </a:ln>
                  <a:effectLst/>
                </c:spPr>
                <c:marker>
                  <c:symbol val="circle"/>
                  <c:size val="5"/>
                  <c:spPr>
                    <a:solidFill>
                      <a:schemeClr val="accent3">
                        <a:lumMod val="60000"/>
                      </a:schemeClr>
                    </a:solidFill>
                    <a:ln w="9525">
                      <a:solidFill>
                        <a:schemeClr val="accent3">
                          <a:lumMod val="60000"/>
                        </a:schemeClr>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QuickPlay!$V$66:$V$316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8-C8B6-4357-9FD5-F67324C83B73}"/>
                  </c:ext>
                </c:extLst>
              </c15:ser>
            </c15:filteredScatterSeries>
            <c15:filteredScatterSeries>
              <c15:ser>
                <c:idx val="9"/>
                <c:order val="8"/>
                <c:tx>
                  <c:strRef>
                    <c:extLst xmlns:c15="http://schemas.microsoft.com/office/drawing/2012/chart">
                      <c:ext xmlns:c15="http://schemas.microsoft.com/office/drawing/2012/chart" uri="{02D57815-91ED-43cb-92C2-25804820EDAC}">
                        <c15:formulaRef>
                          <c15:sqref>QuickPlay!$W$65</c15:sqref>
                        </c15:formulaRef>
                      </c:ext>
                    </c:extLst>
                    <c:strCache>
                      <c:ptCount val="1"/>
                      <c:pt idx="0">
                        <c:v>10</c:v>
                      </c:pt>
                    </c:strCache>
                  </c:strRef>
                </c:tx>
                <c:spPr>
                  <a:ln w="25400" cap="rnd">
                    <a:noFill/>
                    <a:round/>
                  </a:ln>
                  <a:effectLst/>
                </c:spPr>
                <c:marker>
                  <c:symbol val="circle"/>
                  <c:size val="5"/>
                  <c:spPr>
                    <a:solidFill>
                      <a:schemeClr val="accent4">
                        <a:lumMod val="60000"/>
                      </a:schemeClr>
                    </a:solidFill>
                    <a:ln w="9525">
                      <a:solidFill>
                        <a:schemeClr val="accent4">
                          <a:lumMod val="60000"/>
                        </a:schemeClr>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QuickPlay!$W$66:$W$316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9-C8B6-4357-9FD5-F67324C83B73}"/>
                  </c:ext>
                </c:extLst>
              </c15:ser>
            </c15:filteredScatterSeries>
          </c:ext>
        </c:extLst>
      </c:scatterChart>
      <c:valAx>
        <c:axId val="1143077376"/>
        <c:scaling>
          <c:orientation val="minMax"/>
          <c:max val="3600"/>
          <c:min val="36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 Days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3065312"/>
        <c:crosses val="autoZero"/>
        <c:crossBetween val="midCat"/>
      </c:valAx>
      <c:valAx>
        <c:axId val="114306531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Concentration at Water Supply Well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3077376"/>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Future Concentrations at Water Supply Well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Untreated</c:v>
          </c:tx>
          <c:spPr>
            <a:ln w="19050" cap="rnd">
              <a:solidFill>
                <a:schemeClr val="accent1"/>
              </a:solidFill>
              <a:round/>
            </a:ln>
            <a:effectLst/>
          </c:spPr>
          <c:marker>
            <c:symbol val="none"/>
          </c:marker>
          <c:xVal>
            <c:numRef>
              <c:f>QuickPlay!$M$66:$M$316</c:f>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f>'quick game'!$Q$17:$Q$267</c:f>
              <c:numCache>
                <c:formatCode>General</c:formatCode>
                <c:ptCount val="251"/>
                <c:pt idx="0">
                  <c:v>0</c:v>
                </c:pt>
                <c:pt idx="1">
                  <c:v>0</c:v>
                </c:pt>
                <c:pt idx="2">
                  <c:v>0</c:v>
                </c:pt>
                <c:pt idx="3">
                  <c:v>0</c:v>
                </c:pt>
                <c:pt idx="4">
                  <c:v>0</c:v>
                </c:pt>
                <c:pt idx="5">
                  <c:v>1.6315385175478874E-265</c:v>
                </c:pt>
                <c:pt idx="6">
                  <c:v>3.4174747110555617E-152</c:v>
                </c:pt>
                <c:pt idx="7">
                  <c:v>3.1001459003571585E-101</c:v>
                </c:pt>
                <c:pt idx="8">
                  <c:v>1.5541636070540645E-72</c:v>
                </c:pt>
                <c:pt idx="9">
                  <c:v>2.6569997156116853E-54</c:v>
                </c:pt>
                <c:pt idx="10">
                  <c:v>8.0183158282535065E-42</c:v>
                </c:pt>
                <c:pt idx="11">
                  <c:v>7.6578153105161637E-33</c:v>
                </c:pt>
                <c:pt idx="12">
                  <c:v>3.7789071464303318E-26</c:v>
                </c:pt>
                <c:pt idx="13">
                  <c:v>4.9496376411563344E-21</c:v>
                </c:pt>
                <c:pt idx="14">
                  <c:v>4.7832717986880294E-17</c:v>
                </c:pt>
                <c:pt idx="15">
                  <c:v>6.6752165338877594E-14</c:v>
                </c:pt>
                <c:pt idx="16">
                  <c:v>2.1293842826447575E-11</c:v>
                </c:pt>
                <c:pt idx="17">
                  <c:v>2.1483818107012006E-9</c:v>
                </c:pt>
                <c:pt idx="18">
                  <c:v>8.6806773984071312E-8</c:v>
                </c:pt>
                <c:pt idx="19">
                  <c:v>1.6745158281825628E-6</c:v>
                </c:pt>
                <c:pt idx="20">
                  <c:v>1.7623332564568593E-5</c:v>
                </c:pt>
                <c:pt idx="21">
                  <c:v>1.1219540355517117E-4</c:v>
                </c:pt>
                <c:pt idx="22">
                  <c:v>4.6854885913869617E-4</c:v>
                </c:pt>
                <c:pt idx="23">
                  <c:v>1.3691773329316851E-3</c:v>
                </c:pt>
                <c:pt idx="24">
                  <c:v>2.9490788260227241E-3</c:v>
                </c:pt>
                <c:pt idx="25">
                  <c:v>4.8848599611978445E-3</c:v>
                </c:pt>
                <c:pt idx="26">
                  <c:v>6.4434352465477249E-3</c:v>
                </c:pt>
                <c:pt idx="27">
                  <c:v>6.9674715846945734E-3</c:v>
                </c:pt>
                <c:pt idx="28">
                  <c:v>6.3280729966419457E-3</c:v>
                </c:pt>
                <c:pt idx="29">
                  <c:v>4.9272550217426296E-3</c:v>
                </c:pt>
                <c:pt idx="30">
                  <c:v>3.3468523957245469E-3</c:v>
                </c:pt>
                <c:pt idx="31">
                  <c:v>2.0129398828719093E-3</c:v>
                </c:pt>
                <c:pt idx="32">
                  <c:v>1.0857956102025505E-3</c:v>
                </c:pt>
                <c:pt idx="33">
                  <c:v>5.3112520409149806E-4</c:v>
                </c:pt>
                <c:pt idx="34">
                  <c:v>2.378793856431891E-4</c:v>
                </c:pt>
                <c:pt idx="35">
                  <c:v>9.8373419992854651E-5</c:v>
                </c:pt>
                <c:pt idx="36">
                  <c:v>3.7840901065408855E-5</c:v>
                </c:pt>
                <c:pt idx="37">
                  <c:v>1.3627869322036945E-5</c:v>
                </c:pt>
                <c:pt idx="38">
                  <c:v>4.6213709213152599E-6</c:v>
                </c:pt>
                <c:pt idx="39">
                  <c:v>1.4832113505157469E-6</c:v>
                </c:pt>
                <c:pt idx="40">
                  <c:v>4.5257994002044551E-7</c:v>
                </c:pt>
                <c:pt idx="41">
                  <c:v>1.3182818342158461E-7</c:v>
                </c:pt>
                <c:pt idx="42">
                  <c:v>3.6789152165620321E-8</c:v>
                </c:pt>
                <c:pt idx="43">
                  <c:v>9.8684273516241369E-9</c:v>
                </c:pt>
                <c:pt idx="44">
                  <c:v>2.5519422719822008E-9</c:v>
                </c:pt>
                <c:pt idx="45">
                  <c:v>6.3788640566878573E-10</c:v>
                </c:pt>
                <c:pt idx="46">
                  <c:v>1.5449399429885262E-10</c:v>
                </c:pt>
                <c:pt idx="47">
                  <c:v>3.6335029530784267E-11</c:v>
                </c:pt>
                <c:pt idx="48">
                  <c:v>8.3147569595055115E-12</c:v>
                </c:pt>
                <c:pt idx="49">
                  <c:v>1.8546934119692198E-12</c:v>
                </c:pt>
                <c:pt idx="50">
                  <c:v>4.0393709597350347E-13</c:v>
                </c:pt>
                <c:pt idx="51">
                  <c:v>8.6026875491876107E-14</c:v>
                </c:pt>
                <c:pt idx="52">
                  <c:v>1.7940668942155187E-14</c:v>
                </c:pt>
                <c:pt idx="53">
                  <c:v>3.668457304436415E-15</c:v>
                </c:pt>
                <c:pt idx="54">
                  <c:v>7.3634408236159258E-16</c:v>
                </c:pt>
                <c:pt idx="55">
                  <c:v>1.4524557641047378E-16</c:v>
                </c:pt>
                <c:pt idx="56">
                  <c:v>2.8182923060664615E-17</c:v>
                </c:pt>
                <c:pt idx="57">
                  <c:v>5.3843551572010103E-18</c:v>
                </c:pt>
                <c:pt idx="58">
                  <c:v>1.0137240520433472E-18</c:v>
                </c:pt>
                <c:pt idx="59">
                  <c:v>1.8823094501771457E-19</c:v>
                </c:pt>
                <c:pt idx="60">
                  <c:v>3.4496078051180251E-20</c:v>
                </c:pt>
                <c:pt idx="61">
                  <c:v>6.2438947757657924E-21</c:v>
                </c:pt>
                <c:pt idx="62">
                  <c:v>1.116934621710184E-21</c:v>
                </c:pt>
                <c:pt idx="63">
                  <c:v>1.9758164368631101E-22</c:v>
                </c:pt>
                <c:pt idx="64">
                  <c:v>3.4582402948753327E-23</c:v>
                </c:pt>
                <c:pt idx="65">
                  <c:v>5.992122365337978E-24</c:v>
                </c:pt>
                <c:pt idx="66">
                  <c:v>1.0283376123964666E-24</c:v>
                </c:pt>
                <c:pt idx="67">
                  <c:v>1.7487167526138637E-25</c:v>
                </c:pt>
                <c:pt idx="68">
                  <c:v>2.9479402952253144E-26</c:v>
                </c:pt>
                <c:pt idx="69">
                  <c:v>4.9284308455782758E-27</c:v>
                </c:pt>
                <c:pt idx="70">
                  <c:v>8.1743671097454889E-28</c:v>
                </c:pt>
                <c:pt idx="71">
                  <c:v>1.3455815012427744E-28</c:v>
                </c:pt>
                <c:pt idx="72">
                  <c:v>2.1989841583950132E-29</c:v>
                </c:pt>
                <c:pt idx="73">
                  <c:v>3.5688459908391093E-30</c:v>
                </c:pt>
                <c:pt idx="74">
                  <c:v>5.7538254578529177E-31</c:v>
                </c:pt>
                <c:pt idx="75">
                  <c:v>9.2178789844766332E-32</c:v>
                </c:pt>
                <c:pt idx="76">
                  <c:v>1.4677978727522817E-32</c:v>
                </c:pt>
                <c:pt idx="77">
                  <c:v>2.3236547996741938E-33</c:v>
                </c:pt>
                <c:pt idx="78">
                  <c:v>3.6580559874170615E-34</c:v>
                </c:pt>
                <c:pt idx="79">
                  <c:v>5.7279635168113345E-35</c:v>
                </c:pt>
                <c:pt idx="80">
                  <c:v>8.9230623522856629E-36</c:v>
                </c:pt>
                <c:pt idx="81">
                  <c:v>1.3831816705280966E-36</c:v>
                </c:pt>
                <c:pt idx="82">
                  <c:v>2.1339264980632187E-37</c:v>
                </c:pt>
                <c:pt idx="83">
                  <c:v>3.2771304069569286E-38</c:v>
                </c:pt>
                <c:pt idx="84">
                  <c:v>5.0106858372399289E-39</c:v>
                </c:pt>
                <c:pt idx="85">
                  <c:v>7.6288880510000022E-40</c:v>
                </c:pt>
                <c:pt idx="86">
                  <c:v>1.1567882686888523E-40</c:v>
                </c:pt>
                <c:pt idx="87">
                  <c:v>1.7471884339343407E-41</c:v>
                </c:pt>
                <c:pt idx="88">
                  <c:v>2.6289385908950577E-42</c:v>
                </c:pt>
                <c:pt idx="89">
                  <c:v>3.941256035951836E-43</c:v>
                </c:pt>
                <c:pt idx="90">
                  <c:v>5.8878714739712691E-44</c:v>
                </c:pt>
                <c:pt idx="91">
                  <c:v>8.7660680025293941E-45</c:v>
                </c:pt>
                <c:pt idx="92">
                  <c:v>1.3008437578781056E-45</c:v>
                </c:pt>
                <c:pt idx="93">
                  <c:v>1.9242782850414646E-46</c:v>
                </c:pt>
                <c:pt idx="94">
                  <c:v>2.8377853685021386E-47</c:v>
                </c:pt>
                <c:pt idx="95">
                  <c:v>4.1725790438529703E-48</c:v>
                </c:pt>
                <c:pt idx="96">
                  <c:v>6.117661749146648E-49</c:v>
                </c:pt>
                <c:pt idx="97">
                  <c:v>8.9446402187446563E-50</c:v>
                </c:pt>
                <c:pt idx="98">
                  <c:v>1.3042947644311544E-50</c:v>
                </c:pt>
                <c:pt idx="99">
                  <c:v>1.8969739660932566E-51</c:v>
                </c:pt>
                <c:pt idx="100">
                  <c:v>2.7520445735972447E-52</c:v>
                </c:pt>
                <c:pt idx="101">
                  <c:v>3.9828346736435627E-53</c:v>
                </c:pt>
                <c:pt idx="102">
                  <c:v>5.7504875030763353E-54</c:v>
                </c:pt>
                <c:pt idx="103">
                  <c:v>8.2836956017570615E-55</c:v>
                </c:pt>
                <c:pt idx="104">
                  <c:v>1.1906412663397916E-55</c:v>
                </c:pt>
                <c:pt idx="105">
                  <c:v>1.7076706190378361E-56</c:v>
                </c:pt>
                <c:pt idx="106">
                  <c:v>2.4441145693585752E-57</c:v>
                </c:pt>
                <c:pt idx="107">
                  <c:v>3.4910824351696378E-58</c:v>
                </c:pt>
                <c:pt idx="108">
                  <c:v>4.9767464472870377E-59</c:v>
                </c:pt>
                <c:pt idx="109">
                  <c:v>7.081130251150336E-60</c:v>
                </c:pt>
                <c:pt idx="110">
                  <c:v>1.0056692170518397E-60</c:v>
                </c:pt>
                <c:pt idx="111">
                  <c:v>1.4256935667018517E-61</c:v>
                </c:pt>
                <c:pt idx="112">
                  <c:v>2.0176125954376279E-62</c:v>
                </c:pt>
                <c:pt idx="113">
                  <c:v>2.8504354540477243E-63</c:v>
                </c:pt>
                <c:pt idx="114">
                  <c:v>4.0203789135554287E-64</c:v>
                </c:pt>
                <c:pt idx="115">
                  <c:v>5.6614133852131404E-65</c:v>
                </c:pt>
                <c:pt idx="116">
                  <c:v>7.9598320561340055E-66</c:v>
                </c:pt>
                <c:pt idx="117">
                  <c:v>1.117435516185642E-66</c:v>
                </c:pt>
                <c:pt idx="118">
                  <c:v>1.5663841821501731E-67</c:v>
                </c:pt>
                <c:pt idx="119">
                  <c:v>2.1925447287048769E-68</c:v>
                </c:pt>
                <c:pt idx="120">
                  <c:v>3.0647108008486665E-69</c:v>
                </c:pt>
                <c:pt idx="121">
                  <c:v>4.277966117743068E-70</c:v>
                </c:pt>
                <c:pt idx="122">
                  <c:v>5.9635845818268332E-71</c:v>
                </c:pt>
                <c:pt idx="123">
                  <c:v>8.3026073978137508E-72</c:v>
                </c:pt>
                <c:pt idx="124">
                  <c:v>1.1544445361358418E-72</c:v>
                </c:pt>
                <c:pt idx="125">
                  <c:v>1.6032342844254496E-73</c:v>
                </c:pt>
                <c:pt idx="126">
                  <c:v>2.2238203297220757E-74</c:v>
                </c:pt>
                <c:pt idx="127">
                  <c:v>3.0810176313857569E-75</c:v>
                </c:pt>
                <c:pt idx="128">
                  <c:v>4.2637627212895383E-76</c:v>
                </c:pt>
                <c:pt idx="129">
                  <c:v>5.893976479241774E-77</c:v>
                </c:pt>
                <c:pt idx="130">
                  <c:v>8.1386443989069949E-78</c:v>
                </c:pt>
                <c:pt idx="131">
                  <c:v>1.1226269342514148E-78</c:v>
                </c:pt>
                <c:pt idx="132">
                  <c:v>1.5469262060200784E-79</c:v>
                </c:pt>
                <c:pt idx="133">
                  <c:v>2.129438934012094E-80</c:v>
                </c:pt>
                <c:pt idx="134">
                  <c:v>2.9284148855451003E-81</c:v>
                </c:pt>
                <c:pt idx="135">
                  <c:v>4.0232951261252058E-82</c:v>
                </c:pt>
                <c:pt idx="136">
                  <c:v>5.5223354882915401E-83</c:v>
                </c:pt>
                <c:pt idx="137">
                  <c:v>7.5729438766060341E-84</c:v>
                </c:pt>
                <c:pt idx="138">
                  <c:v>1.0375688028259175E-84</c:v>
                </c:pt>
                <c:pt idx="139">
                  <c:v>1.4203264460831297E-85</c:v>
                </c:pt>
                <c:pt idx="140">
                  <c:v>1.942616914177819E-86</c:v>
                </c:pt>
                <c:pt idx="141">
                  <c:v>2.654741564578174E-87</c:v>
                </c:pt>
                <c:pt idx="142">
                  <c:v>3.6249460510284823E-88</c:v>
                </c:pt>
                <c:pt idx="143">
                  <c:v>4.9457589572305922E-89</c:v>
                </c:pt>
                <c:pt idx="144">
                  <c:v>6.7425488945973226E-90</c:v>
                </c:pt>
                <c:pt idx="145">
                  <c:v>9.1850698099620289E-91</c:v>
                </c:pt>
                <c:pt idx="146">
                  <c:v>1.250302917041164E-91</c:v>
                </c:pt>
                <c:pt idx="147">
                  <c:v>1.7007069100105613E-92</c:v>
                </c:pt>
                <c:pt idx="148">
                  <c:v>2.3117027124961938E-93</c:v>
                </c:pt>
                <c:pt idx="149">
                  <c:v>3.139998196023031E-94</c:v>
                </c:pt>
                <c:pt idx="150">
                  <c:v>4.262144557650021E-95</c:v>
                </c:pt>
                <c:pt idx="151">
                  <c:v>5.7814208836094109E-96</c:v>
                </c:pt>
                <c:pt idx="152">
                  <c:v>7.8370882095498292E-97</c:v>
                </c:pt>
                <c:pt idx="153">
                  <c:v>1.0616822485431456E-97</c:v>
                </c:pt>
                <c:pt idx="154">
                  <c:v>1.4373410397203443E-98</c:v>
                </c:pt>
                <c:pt idx="155">
                  <c:v>1.9447159049456393E-99</c:v>
                </c:pt>
                <c:pt idx="156">
                  <c:v>2.6295961050574893E-100</c:v>
                </c:pt>
                <c:pt idx="157">
                  <c:v>3.5535611854945571E-101</c:v>
                </c:pt>
                <c:pt idx="158">
                  <c:v>4.7993851322839337E-102</c:v>
                </c:pt>
                <c:pt idx="159">
                  <c:v>6.4782769641986029E-103</c:v>
                </c:pt>
                <c:pt idx="160">
                  <c:v>8.7395776598722852E-104</c:v>
                </c:pt>
                <c:pt idx="161">
                  <c:v>1.1783741258868592E-104</c:v>
                </c:pt>
                <c:pt idx="162">
                  <c:v>1.5879705257484315E-105</c:v>
                </c:pt>
                <c:pt idx="163">
                  <c:v>2.1388125038849124E-106</c:v>
                </c:pt>
                <c:pt idx="164">
                  <c:v>2.8792439614291162E-107</c:v>
                </c:pt>
                <c:pt idx="165">
                  <c:v>3.8740392067248093E-108</c:v>
                </c:pt>
                <c:pt idx="166">
                  <c:v>5.2099501821585945E-109</c:v>
                </c:pt>
                <c:pt idx="167">
                  <c:v>7.003114900620747E-110</c:v>
                </c:pt>
                <c:pt idx="168">
                  <c:v>9.4089479136456208E-111</c:v>
                </c:pt>
                <c:pt idx="169">
                  <c:v>1.2635339574114039E-111</c:v>
                </c:pt>
                <c:pt idx="170">
                  <c:v>1.6960264758689392E-112</c:v>
                </c:pt>
                <c:pt idx="171">
                  <c:v>2.2755265897233482E-113</c:v>
                </c:pt>
                <c:pt idx="172">
                  <c:v>3.051675923216413E-114</c:v>
                </c:pt>
                <c:pt idx="173">
                  <c:v>4.0907756484162033E-115</c:v>
                </c:pt>
                <c:pt idx="174">
                  <c:v>5.4813448630155038E-116</c:v>
                </c:pt>
                <c:pt idx="175">
                  <c:v>7.3415233380458259E-117</c:v>
                </c:pt>
                <c:pt idx="176">
                  <c:v>9.8289274735743404E-118</c:v>
                </c:pt>
                <c:pt idx="177">
                  <c:v>1.3153768304878703E-118</c:v>
                </c:pt>
                <c:pt idx="178">
                  <c:v>1.7596305806901197E-119</c:v>
                </c:pt>
                <c:pt idx="179">
                  <c:v>2.3530065844553386E-120</c:v>
                </c:pt>
                <c:pt idx="180">
                  <c:v>3.1452713108862027E-121</c:v>
                </c:pt>
                <c:pt idx="181">
                  <c:v>4.2027092597178448E-122</c:v>
                </c:pt>
                <c:pt idx="182">
                  <c:v>5.6135773055888578E-123</c:v>
                </c:pt>
                <c:pt idx="183">
                  <c:v>7.4953513701625456E-124</c:v>
                </c:pt>
                <c:pt idx="184">
                  <c:v>1.0004351699441607E-124</c:v>
                </c:pt>
                <c:pt idx="185">
                  <c:v>1.3348523970386658E-125</c:v>
                </c:pt>
                <c:pt idx="186">
                  <c:v>1.7804406334861929E-126</c:v>
                </c:pt>
                <c:pt idx="187">
                  <c:v>2.3739647343188111E-127</c:v>
                </c:pt>
                <c:pt idx="188">
                  <c:v>3.1642882930853174E-128</c:v>
                </c:pt>
                <c:pt idx="189">
                  <c:v>4.2163367267307036E-129</c:v>
                </c:pt>
                <c:pt idx="190">
                  <c:v>5.6163528461473382E-130</c:v>
                </c:pt>
                <c:pt idx="191">
                  <c:v>7.478864694033776E-131</c:v>
                </c:pt>
                <c:pt idx="192">
                  <c:v>9.9559212399755444E-132</c:v>
                </c:pt>
                <c:pt idx="193">
                  <c:v>1.3249331106139426E-132</c:v>
                </c:pt>
                <c:pt idx="194">
                  <c:v>1.762687691660932E-133</c:v>
                </c:pt>
                <c:pt idx="195">
                  <c:v>2.3443791681894984E-134</c:v>
                </c:pt>
                <c:pt idx="196">
                  <c:v>3.1171198348667689E-135</c:v>
                </c:pt>
                <c:pt idx="197">
                  <c:v>4.1433761596539637E-136</c:v>
                </c:pt>
                <c:pt idx="198">
                  <c:v>5.5059524811082141E-137</c:v>
                </c:pt>
                <c:pt idx="199">
                  <c:v>7.3145861184895591E-138</c:v>
                </c:pt>
                <c:pt idx="200">
                  <c:v>9.714673032909663E-139</c:v>
                </c:pt>
                <c:pt idx="201">
                  <c:v>1.2898809850994359E-139</c:v>
                </c:pt>
                <c:pt idx="202">
                  <c:v>1.7122058073680021E-140</c:v>
                </c:pt>
                <c:pt idx="203">
                  <c:v>2.2722126658223143E-141</c:v>
                </c:pt>
                <c:pt idx="204">
                  <c:v>3.0146052310690266E-142</c:v>
                </c:pt>
                <c:pt idx="205">
                  <c:v>3.9985462318613587E-143</c:v>
                </c:pt>
                <c:pt idx="206">
                  <c:v>5.3023171538980601E-144</c:v>
                </c:pt>
                <c:pt idx="207">
                  <c:v>7.0294744551127556E-145</c:v>
                </c:pt>
                <c:pt idx="208">
                  <c:v>9.3169813583869728E-146</c:v>
                </c:pt>
                <c:pt idx="209">
                  <c:v>1.2345947166113878E-146</c:v>
                </c:pt>
                <c:pt idx="210">
                  <c:v>1.6355807572164073E-147</c:v>
                </c:pt>
                <c:pt idx="211">
                  <c:v>2.1663045062408018E-148</c:v>
                </c:pt>
                <c:pt idx="212">
                  <c:v>2.8685898517595013E-149</c:v>
                </c:pt>
                <c:pt idx="213">
                  <c:v>3.7976972312532691E-150</c:v>
                </c:pt>
                <c:pt idx="214">
                  <c:v>5.0266262749708302E-151</c:v>
                </c:pt>
                <c:pt idx="215">
                  <c:v>6.6517919903505467E-152</c:v>
                </c:pt>
                <c:pt idx="216">
                  <c:v>8.8005116840257061E-153</c:v>
                </c:pt>
                <c:pt idx="217">
                  <c:v>1.1640878591431542E-153</c:v>
                </c:pt>
                <c:pt idx="218">
                  <c:v>1.5394780890727004E-154</c:v>
                </c:pt>
                <c:pt idx="219">
                  <c:v>2.0355065291432185E-155</c:v>
                </c:pt>
                <c:pt idx="220">
                  <c:v>2.6908160953476795E-156</c:v>
                </c:pt>
                <c:pt idx="221">
                  <c:v>3.5563896098712301E-157</c:v>
                </c:pt>
                <c:pt idx="222">
                  <c:v>4.6994787863264042E-158</c:v>
                </c:pt>
                <c:pt idx="223">
                  <c:v>6.2087807164902443E-159</c:v>
                </c:pt>
                <c:pt idx="224">
                  <c:v>8.2012569118102395E-160</c:v>
                </c:pt>
                <c:pt idx="225">
                  <c:v>1.0831114743650753E-160</c:v>
                </c:pt>
                <c:pt idx="226">
                  <c:v>1.4301635242622129E-161</c:v>
                </c:pt>
                <c:pt idx="227">
                  <c:v>1.8880747024105011E-162</c:v>
                </c:pt>
                <c:pt idx="228">
                  <c:v>2.4921529848581229E-163</c:v>
                </c:pt>
                <c:pt idx="229">
                  <c:v>3.2889204339801437E-164</c:v>
                </c:pt>
                <c:pt idx="230">
                  <c:v>4.3396654697971403E-165</c:v>
                </c:pt>
                <c:pt idx="231">
                  <c:v>5.725117566599918E-166</c:v>
                </c:pt>
                <c:pt idx="232">
                  <c:v>7.5515981867978637E-167</c:v>
                </c:pt>
                <c:pt idx="233">
                  <c:v>9.9591130401797715E-168</c:v>
                </c:pt>
                <c:pt idx="234">
                  <c:v>1.3131996954836154E-168</c:v>
                </c:pt>
                <c:pt idx="235">
                  <c:v>1.7312914702852116E-169</c:v>
                </c:pt>
                <c:pt idx="236">
                  <c:v>2.2821273395247983E-170</c:v>
                </c:pt>
                <c:pt idx="237">
                  <c:v>3.0077433387426817E-171</c:v>
                </c:pt>
                <c:pt idx="238">
                  <c:v>3.9634539743638725E-172</c:v>
                </c:pt>
                <c:pt idx="239">
                  <c:v>5.2220367639925061E-173</c:v>
                </c:pt>
                <c:pt idx="240">
                  <c:v>6.8792325206377886E-174</c:v>
                </c:pt>
                <c:pt idx="241">
                  <c:v>9.0609742064862421E-175</c:v>
                </c:pt>
                <c:pt idx="242">
                  <c:v>1.1932886446086194E-175</c:v>
                </c:pt>
                <c:pt idx="243">
                  <c:v>1.5712767450144158E-176</c:v>
                </c:pt>
                <c:pt idx="244">
                  <c:v>2.0686987760846961E-177</c:v>
                </c:pt>
                <c:pt idx="245">
                  <c:v>2.7232032413283711E-178</c:v>
                </c:pt>
                <c:pt idx="246">
                  <c:v>3.5842796484174082E-179</c:v>
                </c:pt>
                <c:pt idx="247">
                  <c:v>4.7169746980459242E-180</c:v>
                </c:pt>
                <c:pt idx="248">
                  <c:v>6.2067723854323942E-181</c:v>
                </c:pt>
                <c:pt idx="249">
                  <c:v>8.1660018447090757E-182</c:v>
                </c:pt>
                <c:pt idx="250">
                  <c:v>1.0742250286597028E-182</c:v>
                </c:pt>
              </c:numCache>
            </c:numRef>
          </c:yVal>
          <c:smooth val="0"/>
          <c:extLst>
            <c:ext xmlns:c16="http://schemas.microsoft.com/office/drawing/2014/chart" uri="{C3380CC4-5D6E-409C-BE32-E72D297353CC}">
              <c16:uniqueId val="{00000000-E3F1-4C52-A104-D9AB4A1E73A6}"/>
            </c:ext>
          </c:extLst>
        </c:ser>
        <c:ser>
          <c:idx val="2"/>
          <c:order val="1"/>
          <c:tx>
            <c:v>Treated</c:v>
          </c:tx>
          <c:spPr>
            <a:ln w="19050" cap="rnd">
              <a:solidFill>
                <a:srgbClr val="00B050"/>
              </a:solidFill>
              <a:round/>
            </a:ln>
            <a:effectLst/>
          </c:spPr>
          <c:marker>
            <c:symbol val="none"/>
          </c:marker>
          <c:xVal>
            <c:numRef>
              <c:f>QuickPlay!$M$66:$M$316</c:f>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extLst xmlns:c15="http://schemas.microsoft.com/office/drawing/2012/chart"/>
            </c:numRef>
          </c:xVal>
          <c:yVal>
            <c:numRef>
              <c:f>'quick game'!$AD$17:$AD$267</c:f>
              <c:numCache>
                <c:formatCode>General</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1.4434352465477248E-3</c:v>
                </c:pt>
                <c:pt idx="27">
                  <c:v>1.9674715846945733E-3</c:v>
                </c:pt>
                <c:pt idx="28">
                  <c:v>1.3280729966419456E-3</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yVal>
          <c:smooth val="0"/>
          <c:extLst xmlns:c15="http://schemas.microsoft.com/office/drawing/2012/chart">
            <c:ext xmlns:c16="http://schemas.microsoft.com/office/drawing/2014/chart" uri="{C3380CC4-5D6E-409C-BE32-E72D297353CC}">
              <c16:uniqueId val="{00000001-E3F1-4C52-A104-D9AB4A1E73A6}"/>
            </c:ext>
          </c:extLst>
        </c:ser>
        <c:ser>
          <c:idx val="1"/>
          <c:order val="9"/>
          <c:tx>
            <c:v>DW Limit</c:v>
          </c:tx>
          <c:spPr>
            <a:ln w="25400" cap="rnd">
              <a:solidFill>
                <a:srgbClr val="FF0000"/>
              </a:solidFill>
              <a:round/>
            </a:ln>
            <a:effectLst/>
          </c:spPr>
          <c:marker>
            <c:symbol val="none"/>
          </c:marker>
          <c:xVal>
            <c:numRef>
              <c:f>'QuickPlay Score'!$AE$28:$AE$29</c:f>
              <c:numCache>
                <c:formatCode>General</c:formatCode>
                <c:ptCount val="2"/>
                <c:pt idx="0">
                  <c:v>360</c:v>
                </c:pt>
                <c:pt idx="1">
                  <c:v>3600</c:v>
                </c:pt>
              </c:numCache>
            </c:numRef>
          </c:xVal>
          <c:yVal>
            <c:numRef>
              <c:f>'QuickPlay Score'!$AF$28:$AF$29</c:f>
              <c:numCache>
                <c:formatCode>General</c:formatCode>
                <c:ptCount val="2"/>
                <c:pt idx="0">
                  <c:v>2E-3</c:v>
                </c:pt>
                <c:pt idx="1">
                  <c:v>2E-3</c:v>
                </c:pt>
              </c:numCache>
            </c:numRef>
          </c:yVal>
          <c:smooth val="0"/>
          <c:extLst>
            <c:ext xmlns:c16="http://schemas.microsoft.com/office/drawing/2014/chart" uri="{C3380CC4-5D6E-409C-BE32-E72D297353CC}">
              <c16:uniqueId val="{00000002-E3F1-4C52-A104-D9AB4A1E73A6}"/>
            </c:ext>
          </c:extLst>
        </c:ser>
        <c:dLbls>
          <c:showLegendKey val="0"/>
          <c:showVal val="0"/>
          <c:showCatName val="0"/>
          <c:showSerName val="0"/>
          <c:showPercent val="0"/>
          <c:showBubbleSize val="0"/>
        </c:dLbls>
        <c:axId val="1143077376"/>
        <c:axId val="1143065312"/>
        <c:extLst>
          <c:ext xmlns:c15="http://schemas.microsoft.com/office/drawing/2012/chart" uri="{02D57815-91ED-43cb-92C2-25804820EDAC}">
            <c15:filteredScatterSeries>
              <c15:ser>
                <c:idx val="3"/>
                <c:order val="2"/>
                <c:tx>
                  <c:strRef>
                    <c:extLst>
                      <c:ext uri="{02D57815-91ED-43cb-92C2-25804820EDAC}">
                        <c15:formulaRef>
                          <c15:sqref>QuickPlay!$Q$65</c15:sqref>
                        </c15:formulaRef>
                      </c:ext>
                    </c:extLst>
                    <c:strCache>
                      <c:ptCount val="1"/>
                      <c:pt idx="0">
                        <c:v>4</c:v>
                      </c:pt>
                    </c:strCache>
                  </c:strRef>
                </c:tx>
                <c:spPr>
                  <a:ln w="25400" cap="rnd">
                    <a:noFill/>
                    <a:round/>
                  </a:ln>
                  <a:effectLst/>
                </c:spPr>
                <c:marker>
                  <c:symbol val="circle"/>
                  <c:size val="5"/>
                  <c:spPr>
                    <a:solidFill>
                      <a:schemeClr val="accent4"/>
                    </a:solidFill>
                    <a:ln w="9525">
                      <a:solidFill>
                        <a:schemeClr val="accent4"/>
                      </a:solidFill>
                    </a:ln>
                    <a:effectLst/>
                  </c:spPr>
                </c:marker>
                <c:xVal>
                  <c:numRef>
                    <c:extLst>
                      <c:ex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c:ext uri="{02D57815-91ED-43cb-92C2-25804820EDAC}">
                        <c15:formulaRef>
                          <c15:sqref>QuickPlay!$Q$66:$Q$316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c:ext xmlns:c16="http://schemas.microsoft.com/office/drawing/2014/chart" uri="{C3380CC4-5D6E-409C-BE32-E72D297353CC}">
                    <c16:uniqueId val="{00000003-E3F1-4C52-A104-D9AB4A1E73A6}"/>
                  </c:ext>
                </c:extLst>
              </c15:ser>
            </c15:filteredScatterSeries>
            <c15:filteredScatterSeries>
              <c15:ser>
                <c:idx val="4"/>
                <c:order val="3"/>
                <c:tx>
                  <c:strRef>
                    <c:extLst xmlns:c15="http://schemas.microsoft.com/office/drawing/2012/chart">
                      <c:ext xmlns:c15="http://schemas.microsoft.com/office/drawing/2012/chart" uri="{02D57815-91ED-43cb-92C2-25804820EDAC}">
                        <c15:formulaRef>
                          <c15:sqref>QuickPlay!$R$65</c15:sqref>
                        </c15:formulaRef>
                      </c:ext>
                    </c:extLst>
                    <c:strCache>
                      <c:ptCount val="1"/>
                      <c:pt idx="0">
                        <c:v>5</c:v>
                      </c:pt>
                    </c:strCache>
                  </c:strRef>
                </c:tx>
                <c:spPr>
                  <a:ln w="25400" cap="rnd">
                    <a:solidFill>
                      <a:schemeClr val="accent5"/>
                    </a:solidFill>
                    <a:round/>
                  </a:ln>
                  <a:effectLst/>
                </c:spPr>
                <c:marker>
                  <c:symbol val="none"/>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QuickPlay!$R$66:$R$316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4-E3F1-4C52-A104-D9AB4A1E73A6}"/>
                  </c:ext>
                </c:extLst>
              </c15:ser>
            </c15:filteredScatterSeries>
            <c15:filteredScatterSeries>
              <c15:ser>
                <c:idx val="5"/>
                <c:order val="4"/>
                <c:tx>
                  <c:strRef>
                    <c:extLst xmlns:c15="http://schemas.microsoft.com/office/drawing/2012/chart">
                      <c:ext xmlns:c15="http://schemas.microsoft.com/office/drawing/2012/chart" uri="{02D57815-91ED-43cb-92C2-25804820EDAC}">
                        <c15:formulaRef>
                          <c15:sqref>QuickPlay!$S$65</c15:sqref>
                        </c15:formulaRef>
                      </c:ext>
                    </c:extLst>
                    <c:strCache>
                      <c:ptCount val="1"/>
                      <c:pt idx="0">
                        <c:v>6</c:v>
                      </c:pt>
                    </c:strCache>
                  </c:strRef>
                </c:tx>
                <c:spPr>
                  <a:ln w="25400" cap="rnd">
                    <a:noFill/>
                    <a:round/>
                  </a:ln>
                  <a:effectLst/>
                </c:spPr>
                <c:marker>
                  <c:symbol val="circle"/>
                  <c:size val="5"/>
                  <c:spPr>
                    <a:solidFill>
                      <a:schemeClr val="accent6"/>
                    </a:solidFill>
                    <a:ln w="9525">
                      <a:solidFill>
                        <a:schemeClr val="accent6"/>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QuickPlay!$S$66:$S$316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5-E3F1-4C52-A104-D9AB4A1E73A6}"/>
                  </c:ext>
                </c:extLst>
              </c15:ser>
            </c15:filteredScatterSeries>
            <c15:filteredScatterSeries>
              <c15:ser>
                <c:idx val="6"/>
                <c:order val="5"/>
                <c:tx>
                  <c:strRef>
                    <c:extLst xmlns:c15="http://schemas.microsoft.com/office/drawing/2012/chart">
                      <c:ext xmlns:c15="http://schemas.microsoft.com/office/drawing/2012/chart" uri="{02D57815-91ED-43cb-92C2-25804820EDAC}">
                        <c15:formulaRef>
                          <c15:sqref>QuickPlay!$T$65</c15:sqref>
                        </c15:formulaRef>
                      </c:ext>
                    </c:extLst>
                    <c:strCache>
                      <c:ptCount val="1"/>
                      <c:pt idx="0">
                        <c:v>7</c:v>
                      </c:pt>
                    </c:strCache>
                  </c:strRef>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QuickPlay!$T$66:$T$316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6-E3F1-4C52-A104-D9AB4A1E73A6}"/>
                  </c:ext>
                </c:extLst>
              </c15:ser>
            </c15:filteredScatterSeries>
            <c15:filteredScatterSeries>
              <c15:ser>
                <c:idx val="7"/>
                <c:order val="6"/>
                <c:tx>
                  <c:strRef>
                    <c:extLst xmlns:c15="http://schemas.microsoft.com/office/drawing/2012/chart">
                      <c:ext xmlns:c15="http://schemas.microsoft.com/office/drawing/2012/chart" uri="{02D57815-91ED-43cb-92C2-25804820EDAC}">
                        <c15:formulaRef>
                          <c15:sqref>QuickPlay!$U$65</c15:sqref>
                        </c15:formulaRef>
                      </c:ext>
                    </c:extLst>
                    <c:strCache>
                      <c:ptCount val="1"/>
                      <c:pt idx="0">
                        <c:v>8</c:v>
                      </c:pt>
                    </c:strCache>
                  </c:strRef>
                </c:tx>
                <c:spPr>
                  <a:ln w="25400" cap="rnd">
                    <a:noFill/>
                    <a:round/>
                  </a:ln>
                  <a:effectLst/>
                </c:spPr>
                <c:marker>
                  <c:symbol val="circle"/>
                  <c:size val="5"/>
                  <c:spPr>
                    <a:solidFill>
                      <a:schemeClr val="accent2">
                        <a:lumMod val="60000"/>
                      </a:schemeClr>
                    </a:solidFill>
                    <a:ln w="9525">
                      <a:solidFill>
                        <a:schemeClr val="accent2">
                          <a:lumMod val="60000"/>
                        </a:schemeClr>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QuickPlay!$U$66:$U$316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7-E3F1-4C52-A104-D9AB4A1E73A6}"/>
                  </c:ext>
                </c:extLst>
              </c15:ser>
            </c15:filteredScatterSeries>
            <c15:filteredScatterSeries>
              <c15:ser>
                <c:idx val="8"/>
                <c:order val="7"/>
                <c:tx>
                  <c:strRef>
                    <c:extLst xmlns:c15="http://schemas.microsoft.com/office/drawing/2012/chart">
                      <c:ext xmlns:c15="http://schemas.microsoft.com/office/drawing/2012/chart" uri="{02D57815-91ED-43cb-92C2-25804820EDAC}">
                        <c15:formulaRef>
                          <c15:sqref>QuickPlay!$V$65</c15:sqref>
                        </c15:formulaRef>
                      </c:ext>
                    </c:extLst>
                    <c:strCache>
                      <c:ptCount val="1"/>
                      <c:pt idx="0">
                        <c:v>9</c:v>
                      </c:pt>
                    </c:strCache>
                  </c:strRef>
                </c:tx>
                <c:spPr>
                  <a:ln w="25400" cap="rnd">
                    <a:noFill/>
                    <a:round/>
                  </a:ln>
                  <a:effectLst/>
                </c:spPr>
                <c:marker>
                  <c:symbol val="circle"/>
                  <c:size val="5"/>
                  <c:spPr>
                    <a:solidFill>
                      <a:schemeClr val="accent3">
                        <a:lumMod val="60000"/>
                      </a:schemeClr>
                    </a:solidFill>
                    <a:ln w="9525">
                      <a:solidFill>
                        <a:schemeClr val="accent3">
                          <a:lumMod val="60000"/>
                        </a:schemeClr>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QuickPlay!$V$66:$V$316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8-E3F1-4C52-A104-D9AB4A1E73A6}"/>
                  </c:ext>
                </c:extLst>
              </c15:ser>
            </c15:filteredScatterSeries>
            <c15:filteredScatterSeries>
              <c15:ser>
                <c:idx val="9"/>
                <c:order val="8"/>
                <c:tx>
                  <c:strRef>
                    <c:extLst xmlns:c15="http://schemas.microsoft.com/office/drawing/2012/chart">
                      <c:ext xmlns:c15="http://schemas.microsoft.com/office/drawing/2012/chart" uri="{02D57815-91ED-43cb-92C2-25804820EDAC}">
                        <c15:formulaRef>
                          <c15:sqref>QuickPlay!$W$65</c15:sqref>
                        </c15:formulaRef>
                      </c:ext>
                    </c:extLst>
                    <c:strCache>
                      <c:ptCount val="1"/>
                      <c:pt idx="0">
                        <c:v>10</c:v>
                      </c:pt>
                    </c:strCache>
                  </c:strRef>
                </c:tx>
                <c:spPr>
                  <a:ln w="25400" cap="rnd">
                    <a:noFill/>
                    <a:round/>
                  </a:ln>
                  <a:effectLst/>
                </c:spPr>
                <c:marker>
                  <c:symbol val="circle"/>
                  <c:size val="5"/>
                  <c:spPr>
                    <a:solidFill>
                      <a:schemeClr val="accent4">
                        <a:lumMod val="60000"/>
                      </a:schemeClr>
                    </a:solidFill>
                    <a:ln w="9525">
                      <a:solidFill>
                        <a:schemeClr val="accent4">
                          <a:lumMod val="60000"/>
                        </a:schemeClr>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QuickPlay!$W$66:$W$316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9-E3F1-4C52-A104-D9AB4A1E73A6}"/>
                  </c:ext>
                </c:extLst>
              </c15:ser>
            </c15:filteredScatterSeries>
          </c:ext>
        </c:extLst>
      </c:scatterChart>
      <c:valAx>
        <c:axId val="1143077376"/>
        <c:scaling>
          <c:orientation val="minMax"/>
          <c:max val="3600"/>
          <c:min val="36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 Days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3065312"/>
        <c:crosses val="autoZero"/>
        <c:crossBetween val="midCat"/>
      </c:valAx>
      <c:valAx>
        <c:axId val="114306531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Concentration at Water Supply Well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3077376"/>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78937007874017"/>
          <c:y val="5.0925925925925923E-2"/>
          <c:w val="0.60762597657748918"/>
          <c:h val="0.6896571774682011"/>
        </c:manualLayout>
      </c:layout>
      <c:scatterChart>
        <c:scatterStyle val="lineMarker"/>
        <c:varyColors val="0"/>
        <c:ser>
          <c:idx val="0"/>
          <c:order val="0"/>
          <c:tx>
            <c:v>Utility Function</c:v>
          </c:tx>
          <c:spPr>
            <a:ln w="19050" cap="rnd">
              <a:solidFill>
                <a:schemeClr val="accent1"/>
              </a:solidFill>
              <a:round/>
            </a:ln>
            <a:effectLst/>
          </c:spPr>
          <c:marker>
            <c:symbol val="none"/>
          </c:marker>
          <c:xVal>
            <c:numRef>
              <c:f>'Game Level 0.1'!$A$72:$A$75</c:f>
              <c:numCache>
                <c:formatCode>General</c:formatCode>
                <c:ptCount val="4"/>
                <c:pt idx="0">
                  <c:v>0</c:v>
                </c:pt>
                <c:pt idx="1">
                  <c:v>1E-3</c:v>
                </c:pt>
                <c:pt idx="2">
                  <c:v>0.01</c:v>
                </c:pt>
                <c:pt idx="3">
                  <c:v>0.02</c:v>
                </c:pt>
              </c:numCache>
            </c:numRef>
          </c:xVal>
          <c:yVal>
            <c:numRef>
              <c:f>'Game Level 0.1'!$B$72:$B$75</c:f>
              <c:numCache>
                <c:formatCode>General</c:formatCode>
                <c:ptCount val="4"/>
                <c:pt idx="0">
                  <c:v>1</c:v>
                </c:pt>
                <c:pt idx="1">
                  <c:v>1</c:v>
                </c:pt>
                <c:pt idx="2">
                  <c:v>0</c:v>
                </c:pt>
                <c:pt idx="3">
                  <c:v>0</c:v>
                </c:pt>
              </c:numCache>
            </c:numRef>
          </c:yVal>
          <c:smooth val="0"/>
          <c:extLst>
            <c:ext xmlns:c16="http://schemas.microsoft.com/office/drawing/2014/chart" uri="{C3380CC4-5D6E-409C-BE32-E72D297353CC}">
              <c16:uniqueId val="{00000000-41F9-496E-9098-080F981118DF}"/>
            </c:ext>
          </c:extLst>
        </c:ser>
        <c:ser>
          <c:idx val="1"/>
          <c:order val="1"/>
          <c:tx>
            <c:v>Utility Threshold</c:v>
          </c:tx>
          <c:spPr>
            <a:ln w="19050" cap="rnd">
              <a:solidFill>
                <a:srgbClr val="FF0000"/>
              </a:solidFill>
              <a:prstDash val="dash"/>
              <a:round/>
            </a:ln>
            <a:effectLst/>
          </c:spPr>
          <c:marker>
            <c:symbol val="none"/>
          </c:marker>
          <c:xVal>
            <c:numRef>
              <c:f>'Game Level 0.1'!$A$78:$A$79</c:f>
              <c:numCache>
                <c:formatCode>General</c:formatCode>
                <c:ptCount val="2"/>
                <c:pt idx="0">
                  <c:v>0</c:v>
                </c:pt>
                <c:pt idx="1">
                  <c:v>0.02</c:v>
                </c:pt>
              </c:numCache>
            </c:numRef>
          </c:xVal>
          <c:yVal>
            <c:numRef>
              <c:f>'Game Level 0.1'!$B$78:$B$79</c:f>
              <c:numCache>
                <c:formatCode>General</c:formatCode>
                <c:ptCount val="2"/>
                <c:pt idx="0">
                  <c:v>0.9</c:v>
                </c:pt>
                <c:pt idx="1">
                  <c:v>0.9</c:v>
                </c:pt>
              </c:numCache>
            </c:numRef>
          </c:yVal>
          <c:smooth val="0"/>
          <c:extLst>
            <c:ext xmlns:c16="http://schemas.microsoft.com/office/drawing/2014/chart" uri="{C3380CC4-5D6E-409C-BE32-E72D297353CC}">
              <c16:uniqueId val="{00000001-41F9-496E-9098-080F981118DF}"/>
            </c:ext>
          </c:extLst>
        </c:ser>
        <c:dLbls>
          <c:showLegendKey val="0"/>
          <c:showVal val="0"/>
          <c:showCatName val="0"/>
          <c:showSerName val="0"/>
          <c:showPercent val="0"/>
          <c:showBubbleSize val="0"/>
        </c:dLbls>
        <c:axId val="1317590928"/>
        <c:axId val="1317592592"/>
      </c:scatterChart>
      <c:valAx>
        <c:axId val="13175909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Maximum Concentration at Supply Well</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7592592"/>
        <c:crosses val="autoZero"/>
        <c:crossBetween val="midCat"/>
      </c:valAx>
      <c:valAx>
        <c:axId val="1317592592"/>
        <c:scaling>
          <c:orientation val="minMax"/>
          <c:max val="1"/>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Utility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7590928"/>
        <c:crosses val="autoZero"/>
        <c:crossBetween val="midCat"/>
      </c:valAx>
      <c:spPr>
        <a:noFill/>
        <a:ln>
          <a:noFill/>
        </a:ln>
        <a:effectLst/>
      </c:spPr>
    </c:plotArea>
    <c:legend>
      <c:legendPos val="r"/>
      <c:layout>
        <c:manualLayout>
          <c:xMode val="edge"/>
          <c:yMode val="edge"/>
          <c:x val="0.68967898598547261"/>
          <c:y val="9.9355886002536128E-2"/>
          <c:w val="0.27690104526407883"/>
          <c:h val="0.67308055723803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At</a:t>
            </a:r>
            <a:r>
              <a:rPr lang="en-US" baseline="0"/>
              <a:t> Observation Point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848594768350585"/>
          <c:y val="0.25999421028253816"/>
          <c:w val="0.74730396060043058"/>
          <c:h val="0.49741662806855019"/>
        </c:manualLayout>
      </c:layout>
      <c:scatterChart>
        <c:scatterStyle val="lineMarker"/>
        <c:varyColors val="0"/>
        <c:ser>
          <c:idx val="2"/>
          <c:order val="0"/>
          <c:tx>
            <c:v>Model</c:v>
          </c:tx>
          <c:spPr>
            <a:ln w="19050" cap="rnd">
              <a:solidFill>
                <a:schemeClr val="accent3"/>
              </a:solidFill>
              <a:round/>
            </a:ln>
            <a:effectLst/>
          </c:spPr>
          <c:marker>
            <c:symbol val="none"/>
          </c:marker>
          <c:xVal>
            <c:numRef>
              <c:f>'Game Level 0.2'!$N$85:$N$335</c:f>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numCache>
            </c:numRef>
          </c:xVal>
          <c:yVal>
            <c:numRef>
              <c:f>'Game Level 0.2'!$O$85:$O$335</c:f>
              <c:numCache>
                <c:formatCode>General</c:formatCode>
                <c:ptCount val="251"/>
                <c:pt idx="0">
                  <c:v>0</c:v>
                </c:pt>
                <c:pt idx="1">
                  <c:v>0</c:v>
                </c:pt>
                <c:pt idx="2">
                  <c:v>0</c:v>
                </c:pt>
                <c:pt idx="3">
                  <c:v>0</c:v>
                </c:pt>
                <c:pt idx="4">
                  <c:v>4.6664155135825788E-11</c:v>
                </c:pt>
                <c:pt idx="5">
                  <c:v>1.4170979934763227E-3</c:v>
                </c:pt>
                <c:pt idx="6">
                  <c:v>4.9276761897522052E-2</c:v>
                </c:pt>
                <c:pt idx="7">
                  <c:v>0.15832039657769198</c:v>
                </c:pt>
                <c:pt idx="8">
                  <c:v>0.22496424160134415</c:v>
                </c:pt>
                <c:pt idx="9">
                  <c:v>0.22124796828024945</c:v>
                </c:pt>
                <c:pt idx="10">
                  <c:v>0.17927384017012898</c:v>
                </c:pt>
                <c:pt idx="11">
                  <c:v>0.12978541990318743</c:v>
                </c:pt>
                <c:pt idx="12">
                  <c:v>8.7584732131319218E-2</c:v>
                </c:pt>
                <c:pt idx="13">
                  <c:v>5.6443500228964209E-2</c:v>
                </c:pt>
                <c:pt idx="14">
                  <c:v>3.5248907523115561E-2</c:v>
                </c:pt>
                <c:pt idx="15">
                  <c:v>2.1531720747647084E-2</c:v>
                </c:pt>
                <c:pt idx="16">
                  <c:v>1.2944982895024121E-2</c:v>
                </c:pt>
                <c:pt idx="17">
                  <c:v>7.6922686735467682E-3</c:v>
                </c:pt>
                <c:pt idx="18">
                  <c:v>4.5313953387910296E-3</c:v>
                </c:pt>
                <c:pt idx="19">
                  <c:v>2.6519475652760191E-3</c:v>
                </c:pt>
                <c:pt idx="20">
                  <c:v>1.544314948817229E-3</c:v>
                </c:pt>
                <c:pt idx="21">
                  <c:v>8.95887363110256E-4</c:v>
                </c:pt>
                <c:pt idx="22">
                  <c:v>5.1820546735398829E-4</c:v>
                </c:pt>
                <c:pt idx="23">
                  <c:v>2.9907201823039983E-4</c:v>
                </c:pt>
                <c:pt idx="24">
                  <c:v>1.7230673978785042E-4</c:v>
                </c:pt>
                <c:pt idx="25">
                  <c:v>9.9142297979329762E-5</c:v>
                </c:pt>
                <c:pt idx="26">
                  <c:v>5.6988285968708576E-5</c:v>
                </c:pt>
                <c:pt idx="27">
                  <c:v>3.2733521676247766E-5</c:v>
                </c:pt>
                <c:pt idx="28">
                  <c:v>1.8791806180682311E-5</c:v>
                </c:pt>
                <c:pt idx="29">
                  <c:v>1.0784090579529382E-5</c:v>
                </c:pt>
                <c:pt idx="30">
                  <c:v>6.1872041309641016E-6</c:v>
                </c:pt>
                <c:pt idx="31">
                  <c:v>3.5493349924064364E-6</c:v>
                </c:pt>
                <c:pt idx="32">
                  <c:v>2.036001512582068E-6</c:v>
                </c:pt>
                <c:pt idx="33">
                  <c:v>1.1679322044281262E-6</c:v>
                </c:pt>
                <c:pt idx="34">
                  <c:v>6.7002309299376548E-7</c:v>
                </c:pt>
                <c:pt idx="35">
                  <c:v>3.8442714378235697E-7</c:v>
                </c:pt>
                <c:pt idx="36">
                  <c:v>2.2060035776542246E-7</c:v>
                </c:pt>
                <c:pt idx="37">
                  <c:v>1.2661318636804287E-7</c:v>
                </c:pt>
                <c:pt idx="38">
                  <c:v>7.2684590173158125E-8</c:v>
                </c:pt>
                <c:pt idx="39">
                  <c:v>4.1735388832653684E-8</c:v>
                </c:pt>
                <c:pt idx="40">
                  <c:v>2.3970196318577057E-8</c:v>
                </c:pt>
                <c:pt idx="41">
                  <c:v>1.3770464599072063E-8</c:v>
                </c:pt>
                <c:pt idx="42">
                  <c:v>7.9129632470012851E-9</c:v>
                </c:pt>
                <c:pt idx="43">
                  <c:v>4.5482669774682117E-9</c:v>
                </c:pt>
                <c:pt idx="44">
                  <c:v>2.6149950273004098E-9</c:v>
                </c:pt>
                <c:pt idx="45">
                  <c:v>1.5038866132093316E-9</c:v>
                </c:pt>
                <c:pt idx="46">
                  <c:v>8.6512577693371561E-10</c:v>
                </c:pt>
                <c:pt idx="47">
                  <c:v>4.9780986427740167E-10</c:v>
                </c:pt>
                <c:pt idx="48">
                  <c:v>2.8652834774485893E-10</c:v>
                </c:pt>
                <c:pt idx="49">
                  <c:v>1.649646867360245E-10</c:v>
                </c:pt>
                <c:pt idx="50">
                  <c:v>9.5002021843092393E-11</c:v>
                </c:pt>
                <c:pt idx="51">
                  <c:v>5.4725802399064906E-11</c:v>
                </c:pt>
                <c:pt idx="52">
                  <c:v>3.1533170318794097E-11</c:v>
                </c:pt>
                <c:pt idx="53">
                  <c:v>1.8174312018411074E-11</c:v>
                </c:pt>
                <c:pt idx="54">
                  <c:v>1.0477596950973843E-11</c:v>
                </c:pt>
                <c:pt idx="55">
                  <c:v>6.0419508842294278E-12</c:v>
                </c:pt>
                <c:pt idx="56">
                  <c:v>3.4850005013687966E-12</c:v>
                </c:pt>
                <c:pt idx="57">
                  <c:v>2.0106522096777496E-12</c:v>
                </c:pt>
                <c:pt idx="58">
                  <c:v>1.1603200244850458E-12</c:v>
                </c:pt>
                <c:pt idx="59">
                  <c:v>6.697667419132174E-13</c:v>
                </c:pt>
                <c:pt idx="60">
                  <c:v>3.8669855603041731E-13</c:v>
                </c:pt>
                <c:pt idx="61">
                  <c:v>2.2331758229502736E-13</c:v>
                </c:pt>
                <c:pt idx="62">
                  <c:v>1.2899500479244609E-13</c:v>
                </c:pt>
                <c:pt idx="63">
                  <c:v>7.4528211031200748E-14</c:v>
                </c:pt>
                <c:pt idx="64">
                  <c:v>4.3068977232670442E-14</c:v>
                </c:pt>
                <c:pt idx="65">
                  <c:v>2.4894460834140064E-14</c:v>
                </c:pt>
                <c:pt idx="66">
                  <c:v>1.4392407915227468E-14</c:v>
                </c:pt>
                <c:pt idx="67">
                  <c:v>8.3225238613612105E-15</c:v>
                </c:pt>
                <c:pt idx="68">
                  <c:v>4.8135535058527078E-15</c:v>
                </c:pt>
                <c:pt idx="69">
                  <c:v>2.7846079567622483E-15</c:v>
                </c:pt>
                <c:pt idx="70">
                  <c:v>1.6111952807904245E-15</c:v>
                </c:pt>
                <c:pt idx="71">
                  <c:v>9.3243069198741231E-16</c:v>
                </c:pt>
                <c:pt idx="72">
                  <c:v>5.3971889121748318E-16</c:v>
                </c:pt>
                <c:pt idx="73">
                  <c:v>3.1246387247794271E-16</c:v>
                </c:pt>
                <c:pt idx="74">
                  <c:v>1.8093043083408577E-16</c:v>
                </c:pt>
                <c:pt idx="75">
                  <c:v>1.0478558753785478E-16</c:v>
                </c:pt>
                <c:pt idx="76">
                  <c:v>6.069713080439347E-17</c:v>
                </c:pt>
                <c:pt idx="77">
                  <c:v>3.5164951359783581E-17</c:v>
                </c:pt>
                <c:pt idx="78">
                  <c:v>2.0376319232671868E-17</c:v>
                </c:pt>
                <c:pt idx="79">
                  <c:v>1.1809022342930165E-17</c:v>
                </c:pt>
                <c:pt idx="80">
                  <c:v>6.8449978054516817E-18</c:v>
                </c:pt>
                <c:pt idx="81">
                  <c:v>3.9682821194430669E-18</c:v>
                </c:pt>
                <c:pt idx="82">
                  <c:v>2.3009138156143028E-18</c:v>
                </c:pt>
                <c:pt idx="83">
                  <c:v>1.3343369236725542E-18</c:v>
                </c:pt>
                <c:pt idx="84">
                  <c:v>7.7392126683904684E-19</c:v>
                </c:pt>
                <c:pt idx="85">
                  <c:v>4.4894485107761762E-19</c:v>
                </c:pt>
                <c:pt idx="86">
                  <c:v>2.6046716669867534E-19</c:v>
                </c:pt>
                <c:pt idx="87">
                  <c:v>1.5113867835400143E-19</c:v>
                </c:pt>
                <c:pt idx="88">
                  <c:v>8.7712156894068298E-20</c:v>
                </c:pt>
                <c:pt idx="89">
                  <c:v>5.0910154626137759E-20</c:v>
                </c:pt>
                <c:pt idx="90">
                  <c:v>2.9553467243793353E-20</c:v>
                </c:pt>
                <c:pt idx="91">
                  <c:v>1.7158164648706046E-20</c:v>
                </c:pt>
                <c:pt idx="92">
                  <c:v>9.9630103387570084E-21</c:v>
                </c:pt>
                <c:pt idx="93">
                  <c:v>5.7858438123060035E-21</c:v>
                </c:pt>
                <c:pt idx="94">
                  <c:v>3.3604562353511239E-21</c:v>
                </c:pt>
                <c:pt idx="95">
                  <c:v>1.9520199667761651E-21</c:v>
                </c:pt>
                <c:pt idx="96">
                  <c:v>1.1340281202119502E-21</c:v>
                </c:pt>
                <c:pt idx="97">
                  <c:v>6.5889475680454262E-22</c:v>
                </c:pt>
                <c:pt idx="98">
                  <c:v>3.8287769195140887E-22</c:v>
                </c:pt>
                <c:pt idx="99">
                  <c:v>2.2251280209751924E-22</c:v>
                </c:pt>
                <c:pt idx="100">
                  <c:v>1.2933022523092789E-22</c:v>
                </c:pt>
                <c:pt idx="101">
                  <c:v>7.5178618226953938E-23</c:v>
                </c:pt>
                <c:pt idx="102">
                  <c:v>4.3705603330803868E-23</c:v>
                </c:pt>
                <c:pt idx="103">
                  <c:v>2.5411341634783826E-23</c:v>
                </c:pt>
                <c:pt idx="104">
                  <c:v>1.4776276234841179E-23</c:v>
                </c:pt>
                <c:pt idx="105">
                  <c:v>8.5930748152298902E-24</c:v>
                </c:pt>
                <c:pt idx="106">
                  <c:v>4.9977858151503913E-24</c:v>
                </c:pt>
                <c:pt idx="107">
                  <c:v>2.9070428235541416E-24</c:v>
                </c:pt>
                <c:pt idx="108">
                  <c:v>1.6910998978059366E-24</c:v>
                </c:pt>
                <c:pt idx="109">
                  <c:v>9.8385355569146924E-25</c:v>
                </c:pt>
                <c:pt idx="110">
                  <c:v>5.7244577022447876E-25</c:v>
                </c:pt>
                <c:pt idx="111">
                  <c:v>3.3310433464003681E-25</c:v>
                </c:pt>
                <c:pt idx="112">
                  <c:v>1.9385081046803182E-25</c:v>
                </c:pt>
                <c:pt idx="113">
                  <c:v>1.1282250461995342E-25</c:v>
                </c:pt>
                <c:pt idx="114">
                  <c:v>6.566954685020131E-26</c:v>
                </c:pt>
                <c:pt idx="115">
                  <c:v>3.8227145629085138E-26</c:v>
                </c:pt>
                <c:pt idx="116">
                  <c:v>2.2254544293775761E-26</c:v>
                </c:pt>
                <c:pt idx="117">
                  <c:v>1.2956984822502798E-26</c:v>
                </c:pt>
                <c:pt idx="118">
                  <c:v>7.5444405890542827E-27</c:v>
                </c:pt>
                <c:pt idx="119">
                  <c:v>4.3932653458415552E-27</c:v>
                </c:pt>
                <c:pt idx="120">
                  <c:v>2.5584950871394354E-27</c:v>
                </c:pt>
              </c:numCache>
            </c:numRef>
          </c:yVal>
          <c:smooth val="0"/>
          <c:extLst>
            <c:ext xmlns:c16="http://schemas.microsoft.com/office/drawing/2014/chart" uri="{C3380CC4-5D6E-409C-BE32-E72D297353CC}">
              <c16:uniqueId val="{00000000-61E6-45B3-8029-1CFF41F31FFE}"/>
            </c:ext>
          </c:extLst>
        </c:ser>
        <c:ser>
          <c:idx val="1"/>
          <c:order val="1"/>
          <c:tx>
            <c:v>Data</c:v>
          </c:tx>
          <c:spPr>
            <a:ln w="19050" cap="rnd">
              <a:noFill/>
              <a:round/>
            </a:ln>
            <a:effectLst/>
          </c:spPr>
          <c:marker>
            <c:symbol val="diamond"/>
            <c:size val="5"/>
            <c:spPr>
              <a:noFill/>
              <a:ln w="9525">
                <a:solidFill>
                  <a:schemeClr val="accent2"/>
                </a:solidFill>
              </a:ln>
              <a:effectLst/>
            </c:spPr>
          </c:marker>
          <c:xVal>
            <c:numRef>
              <c:f>'Game Level 0.2'!$F$73:$F$123</c:f>
              <c:numCache>
                <c:formatCode>General</c:formatCode>
                <c:ptCount val="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numCache>
            </c:numRef>
          </c:xVal>
          <c:yVal>
            <c:numRef>
              <c:f>'Game Level 0.2'!$G$73:$G$123</c:f>
              <c:numCache>
                <c:formatCode>General</c:formatCode>
                <c:ptCount val="51"/>
                <c:pt idx="0">
                  <c:v>0</c:v>
                </c:pt>
                <c:pt idx="1">
                  <c:v>0</c:v>
                </c:pt>
                <c:pt idx="2">
                  <c:v>0</c:v>
                </c:pt>
                <c:pt idx="3">
                  <c:v>0</c:v>
                </c:pt>
                <c:pt idx="4">
                  <c:v>2.5397610728048824E-13</c:v>
                </c:pt>
                <c:pt idx="5">
                  <c:v>1.8803900654406201E-4</c:v>
                </c:pt>
                <c:pt idx="6">
                  <c:v>1.5626431048230673E-2</c:v>
                </c:pt>
                <c:pt idx="7">
                  <c:v>7.865561133111354E-2</c:v>
                </c:pt>
                <c:pt idx="8">
                  <c:v>0.15058563601525018</c:v>
                </c:pt>
                <c:pt idx="9">
                  <c:v>0.18586772262949794</c:v>
                </c:pt>
                <c:pt idx="10">
                  <c:v>0.18177904516669244</c:v>
                </c:pt>
                <c:pt idx="11">
                  <c:v>0.15510869647453307</c:v>
                </c:pt>
                <c:pt idx="12">
                  <c:v>0.12147168129802678</c:v>
                </c:pt>
                <c:pt idx="13">
                  <c:v>8.9876034111444306E-2</c:v>
                </c:pt>
                <c:pt idx="14">
                  <c:v>6.3946172755950451E-2</c:v>
                </c:pt>
                <c:pt idx="15">
                  <c:v>4.4248867521862821E-2</c:v>
                </c:pt>
                <c:pt idx="16">
                  <c:v>3.0004295507650987E-2</c:v>
                </c:pt>
                <c:pt idx="17">
                  <c:v>2.0040803471105418E-2</c:v>
                </c:pt>
                <c:pt idx="18">
                  <c:v>1.3234095222405172E-2</c:v>
                </c:pt>
                <c:pt idx="19">
                  <c:v>8.6631760962580535E-3</c:v>
                </c:pt>
                <c:pt idx="20">
                  <c:v>5.6327125821043931E-3</c:v>
                </c:pt>
                <c:pt idx="21">
                  <c:v>3.6429797097962619E-3</c:v>
                </c:pt>
                <c:pt idx="22">
                  <c:v>2.346298166751561E-3</c:v>
                </c:pt>
                <c:pt idx="23">
                  <c:v>1.5061701975842541E-3</c:v>
                </c:pt>
                <c:pt idx="24">
                  <c:v>9.643255479878022E-4</c:v>
                </c:pt>
                <c:pt idx="25">
                  <c:v>6.1611836051193121E-4</c:v>
                </c:pt>
                <c:pt idx="26">
                  <c:v>3.9298870525877438E-4</c:v>
                </c:pt>
                <c:pt idx="27">
                  <c:v>2.5033373329473352E-4</c:v>
                </c:pt>
                <c:pt idx="28">
                  <c:v>1.5929475600018252E-4</c:v>
                </c:pt>
                <c:pt idx="29">
                  <c:v>1.0127991563839982E-4</c:v>
                </c:pt>
                <c:pt idx="30">
                  <c:v>6.4352300423082973E-5</c:v>
                </c:pt>
                <c:pt idx="31">
                  <c:v>4.0868493006618862E-5</c:v>
                </c:pt>
                <c:pt idx="32">
                  <c:v>2.5944805593510663E-5</c:v>
                </c:pt>
                <c:pt idx="33">
                  <c:v>1.6466209242285256E-5</c:v>
                </c:pt>
                <c:pt idx="34">
                  <c:v>1.0448521598583236E-5</c:v>
                </c:pt>
                <c:pt idx="35">
                  <c:v>6.6292509255873775E-6</c:v>
                </c:pt>
                <c:pt idx="36">
                  <c:v>4.2057916466449343E-6</c:v>
                </c:pt>
                <c:pt idx="37">
                  <c:v>2.6682455443960982E-6</c:v>
                </c:pt>
                <c:pt idx="38">
                  <c:v>1.6928408238764515E-6</c:v>
                </c:pt>
                <c:pt idx="39">
                  <c:v>1.0740719354717617E-6</c:v>
                </c:pt>
                <c:pt idx="40">
                  <c:v>6.8153741309101733E-7</c:v>
                </c:pt>
                <c:pt idx="41">
                  <c:v>4.3250908833080514E-7</c:v>
                </c:pt>
                <c:pt idx="42">
                  <c:v>2.7451012230719816E-7</c:v>
                </c:pt>
                <c:pt idx="43">
                  <c:v>1.7425530257634862E-7</c:v>
                </c:pt>
                <c:pt idx="44">
                  <c:v>1.1063278465364001E-7</c:v>
                </c:pt>
                <c:pt idx="45">
                  <c:v>7.025164982095636E-8</c:v>
                </c:pt>
                <c:pt idx="46">
                  <c:v>4.4617764371846769E-8</c:v>
                </c:pt>
                <c:pt idx="47">
                  <c:v>2.834266421567136E-8</c:v>
                </c:pt>
                <c:pt idx="48">
                  <c:v>1.8007668038423117E-8</c:v>
                </c:pt>
                <c:pt idx="49">
                  <c:v>1.1443530212915205E-8</c:v>
                </c:pt>
                <c:pt idx="50">
                  <c:v>7.2736037588798738E-9</c:v>
                </c:pt>
              </c:numCache>
            </c:numRef>
          </c:yVal>
          <c:smooth val="0"/>
          <c:extLst>
            <c:ext xmlns:c16="http://schemas.microsoft.com/office/drawing/2014/chart" uri="{C3380CC4-5D6E-409C-BE32-E72D297353CC}">
              <c16:uniqueId val="{00000001-61E6-45B3-8029-1CFF41F31FFE}"/>
            </c:ext>
          </c:extLst>
        </c:ser>
        <c:dLbls>
          <c:showLegendKey val="0"/>
          <c:showVal val="0"/>
          <c:showCatName val="0"/>
          <c:showSerName val="0"/>
          <c:showPercent val="0"/>
          <c:showBubbleSize val="0"/>
        </c:dLbls>
        <c:axId val="1423866928"/>
        <c:axId val="1423869424"/>
      </c:scatterChart>
      <c:valAx>
        <c:axId val="1423866928"/>
        <c:scaling>
          <c:orientation val="minMax"/>
          <c:max val="360"/>
          <c:min val="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3869424"/>
        <c:crosses val="autoZero"/>
        <c:crossBetween val="midCat"/>
      </c:valAx>
      <c:valAx>
        <c:axId val="14238694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Concentration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3866928"/>
        <c:crosses val="autoZero"/>
        <c:crossBetween val="midCat"/>
      </c:valAx>
      <c:spPr>
        <a:noFill/>
        <a:ln>
          <a:noFill/>
        </a:ln>
        <a:effectLst/>
      </c:spPr>
    </c:plotArea>
    <c:legend>
      <c:legendPos val="r"/>
      <c:layout>
        <c:manualLayout>
          <c:xMode val="edge"/>
          <c:yMode val="edge"/>
          <c:x val="0.78366491262710736"/>
          <c:y val="3.801354793886054E-2"/>
          <c:w val="0.2013417827098273"/>
          <c:h val="0.2481635016211208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78937007874017"/>
          <c:y val="5.0925925925925923E-2"/>
          <c:w val="0.60762597657748918"/>
          <c:h val="0.6896571774682011"/>
        </c:manualLayout>
      </c:layout>
      <c:scatterChart>
        <c:scatterStyle val="lineMarker"/>
        <c:varyColors val="0"/>
        <c:ser>
          <c:idx val="0"/>
          <c:order val="0"/>
          <c:tx>
            <c:v>Utility Function</c:v>
          </c:tx>
          <c:spPr>
            <a:ln w="19050" cap="rnd">
              <a:solidFill>
                <a:schemeClr val="accent1"/>
              </a:solidFill>
              <a:round/>
            </a:ln>
            <a:effectLst/>
          </c:spPr>
          <c:marker>
            <c:symbol val="none"/>
          </c:marker>
          <c:xVal>
            <c:numRef>
              <c:f>'Game Level 0.3'!$A$72:$A$75</c:f>
              <c:numCache>
                <c:formatCode>General</c:formatCode>
                <c:ptCount val="4"/>
                <c:pt idx="0">
                  <c:v>0</c:v>
                </c:pt>
                <c:pt idx="1">
                  <c:v>1E-3</c:v>
                </c:pt>
                <c:pt idx="2">
                  <c:v>0.01</c:v>
                </c:pt>
                <c:pt idx="3">
                  <c:v>0.02</c:v>
                </c:pt>
              </c:numCache>
            </c:numRef>
          </c:xVal>
          <c:yVal>
            <c:numRef>
              <c:f>'Game Level 0.3'!$B$72:$B$75</c:f>
              <c:numCache>
                <c:formatCode>General</c:formatCode>
                <c:ptCount val="4"/>
                <c:pt idx="0">
                  <c:v>1</c:v>
                </c:pt>
                <c:pt idx="1">
                  <c:v>1</c:v>
                </c:pt>
                <c:pt idx="2">
                  <c:v>0</c:v>
                </c:pt>
                <c:pt idx="3">
                  <c:v>0</c:v>
                </c:pt>
              </c:numCache>
            </c:numRef>
          </c:yVal>
          <c:smooth val="0"/>
          <c:extLst>
            <c:ext xmlns:c16="http://schemas.microsoft.com/office/drawing/2014/chart" uri="{C3380CC4-5D6E-409C-BE32-E72D297353CC}">
              <c16:uniqueId val="{00000000-ECEF-4D14-AE48-341E3CB696D9}"/>
            </c:ext>
          </c:extLst>
        </c:ser>
        <c:ser>
          <c:idx val="1"/>
          <c:order val="1"/>
          <c:tx>
            <c:v>POC Threshold</c:v>
          </c:tx>
          <c:spPr>
            <a:ln w="19050" cap="rnd">
              <a:solidFill>
                <a:srgbClr val="FF0000"/>
              </a:solidFill>
              <a:prstDash val="dash"/>
              <a:round/>
            </a:ln>
            <a:effectLst/>
          </c:spPr>
          <c:marker>
            <c:symbol val="none"/>
          </c:marker>
          <c:xVal>
            <c:numRef>
              <c:f>'Game Level 0.3'!$A$78:$A$79</c:f>
              <c:numCache>
                <c:formatCode>General</c:formatCode>
                <c:ptCount val="2"/>
                <c:pt idx="0">
                  <c:v>0</c:v>
                </c:pt>
                <c:pt idx="1">
                  <c:v>0.02</c:v>
                </c:pt>
              </c:numCache>
            </c:numRef>
          </c:xVal>
          <c:yVal>
            <c:numRef>
              <c:f>'Game Level 0.3'!$B$78:$B$79</c:f>
              <c:numCache>
                <c:formatCode>General</c:formatCode>
                <c:ptCount val="2"/>
                <c:pt idx="0">
                  <c:v>0.9</c:v>
                </c:pt>
                <c:pt idx="1">
                  <c:v>0.9</c:v>
                </c:pt>
              </c:numCache>
            </c:numRef>
          </c:yVal>
          <c:smooth val="0"/>
          <c:extLst>
            <c:ext xmlns:c16="http://schemas.microsoft.com/office/drawing/2014/chart" uri="{C3380CC4-5D6E-409C-BE32-E72D297353CC}">
              <c16:uniqueId val="{00000001-ECEF-4D14-AE48-341E3CB696D9}"/>
            </c:ext>
          </c:extLst>
        </c:ser>
        <c:ser>
          <c:idx val="2"/>
          <c:order val="2"/>
          <c:tx>
            <c:v>Predicted U</c:v>
          </c:tx>
          <c:spPr>
            <a:ln w="19050" cap="rnd">
              <a:solidFill>
                <a:srgbClr val="00B050"/>
              </a:solidFill>
              <a:prstDash val="dash"/>
              <a:round/>
            </a:ln>
            <a:effectLst/>
          </c:spPr>
          <c:marker>
            <c:symbol val="none"/>
          </c:marker>
          <c:xVal>
            <c:numRef>
              <c:f>'Game Level 0.3'!$A$78:$A$79</c:f>
              <c:numCache>
                <c:formatCode>General</c:formatCode>
                <c:ptCount val="2"/>
                <c:pt idx="0">
                  <c:v>0</c:v>
                </c:pt>
                <c:pt idx="1">
                  <c:v>0.02</c:v>
                </c:pt>
              </c:numCache>
            </c:numRef>
          </c:xVal>
          <c:yVal>
            <c:numRef>
              <c:f>'Game Level 0.3'!$C$78:$C$79</c:f>
              <c:numCache>
                <c:formatCode>General</c:formatCode>
                <c:ptCount val="2"/>
                <c:pt idx="0">
                  <c:v>0.65711840569434032</c:v>
                </c:pt>
                <c:pt idx="1">
                  <c:v>0.65711840569434032</c:v>
                </c:pt>
              </c:numCache>
            </c:numRef>
          </c:yVal>
          <c:smooth val="0"/>
          <c:extLst>
            <c:ext xmlns:c16="http://schemas.microsoft.com/office/drawing/2014/chart" uri="{C3380CC4-5D6E-409C-BE32-E72D297353CC}">
              <c16:uniqueId val="{00000001-9426-445C-B1A5-F654850A3E4D}"/>
            </c:ext>
          </c:extLst>
        </c:ser>
        <c:dLbls>
          <c:showLegendKey val="0"/>
          <c:showVal val="0"/>
          <c:showCatName val="0"/>
          <c:showSerName val="0"/>
          <c:showPercent val="0"/>
          <c:showBubbleSize val="0"/>
        </c:dLbls>
        <c:axId val="1317590928"/>
        <c:axId val="1317592592"/>
      </c:scatterChart>
      <c:valAx>
        <c:axId val="13175909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Maximum C at POI</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7592592"/>
        <c:crosses val="autoZero"/>
        <c:crossBetween val="midCat"/>
      </c:valAx>
      <c:valAx>
        <c:axId val="1317592592"/>
        <c:scaling>
          <c:orientation val="minMax"/>
          <c:max val="1"/>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Utility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7590928"/>
        <c:crosses val="autoZero"/>
        <c:crossBetween val="midCat"/>
      </c:valAx>
      <c:spPr>
        <a:noFill/>
        <a:ln>
          <a:noFill/>
        </a:ln>
        <a:effectLst/>
      </c:spPr>
    </c:plotArea>
    <c:legend>
      <c:legendPos val="r"/>
      <c:layout>
        <c:manualLayout>
          <c:xMode val="edge"/>
          <c:yMode val="edge"/>
          <c:x val="0.68178222343348338"/>
          <c:y val="0.12808652635892631"/>
          <c:w val="0.31447596178634829"/>
          <c:h val="0.569705236659543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At</a:t>
            </a:r>
            <a:r>
              <a:rPr lang="en-US" baseline="0"/>
              <a:t> Observation Point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848594768350585"/>
          <c:y val="0.25999421028253816"/>
          <c:w val="0.74730396060043058"/>
          <c:h val="0.49741662806855019"/>
        </c:manualLayout>
      </c:layout>
      <c:scatterChart>
        <c:scatterStyle val="lineMarker"/>
        <c:varyColors val="0"/>
        <c:ser>
          <c:idx val="2"/>
          <c:order val="0"/>
          <c:tx>
            <c:v>Model</c:v>
          </c:tx>
          <c:spPr>
            <a:ln w="19050" cap="rnd">
              <a:solidFill>
                <a:schemeClr val="accent3"/>
              </a:solidFill>
              <a:round/>
            </a:ln>
            <a:effectLst/>
          </c:spPr>
          <c:marker>
            <c:symbol val="none"/>
          </c:marker>
          <c:xVal>
            <c:numRef>
              <c:f>'Game Level 0.3'!$N$85:$N$335</c:f>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numCache>
            </c:numRef>
          </c:xVal>
          <c:yVal>
            <c:numRef>
              <c:f>'Game Level 0.3'!$O$85:$O$335</c:f>
              <c:numCache>
                <c:formatCode>General</c:formatCode>
                <c:ptCount val="251"/>
                <c:pt idx="0">
                  <c:v>0</c:v>
                </c:pt>
                <c:pt idx="1">
                  <c:v>0</c:v>
                </c:pt>
                <c:pt idx="2">
                  <c:v>0</c:v>
                </c:pt>
                <c:pt idx="3">
                  <c:v>0</c:v>
                </c:pt>
                <c:pt idx="4">
                  <c:v>4.6664155135825788E-11</c:v>
                </c:pt>
                <c:pt idx="5">
                  <c:v>1.4170979934763227E-3</c:v>
                </c:pt>
                <c:pt idx="6">
                  <c:v>4.9276761897522052E-2</c:v>
                </c:pt>
                <c:pt idx="7">
                  <c:v>0.15832039657769198</c:v>
                </c:pt>
                <c:pt idx="8">
                  <c:v>0.22496424160134415</c:v>
                </c:pt>
                <c:pt idx="9">
                  <c:v>0.22124796828024945</c:v>
                </c:pt>
                <c:pt idx="10">
                  <c:v>0.17927384017012898</c:v>
                </c:pt>
                <c:pt idx="11">
                  <c:v>0.12978541990318743</c:v>
                </c:pt>
                <c:pt idx="12">
                  <c:v>8.7584732131319218E-2</c:v>
                </c:pt>
                <c:pt idx="13">
                  <c:v>5.6443500228964209E-2</c:v>
                </c:pt>
                <c:pt idx="14">
                  <c:v>3.5248907523115561E-2</c:v>
                </c:pt>
                <c:pt idx="15">
                  <c:v>2.1531720747647084E-2</c:v>
                </c:pt>
                <c:pt idx="16">
                  <c:v>1.2944982895024121E-2</c:v>
                </c:pt>
                <c:pt idx="17">
                  <c:v>7.6922686735467682E-3</c:v>
                </c:pt>
                <c:pt idx="18">
                  <c:v>4.5313953387910296E-3</c:v>
                </c:pt>
                <c:pt idx="19">
                  <c:v>2.6519475652760191E-3</c:v>
                </c:pt>
                <c:pt idx="20">
                  <c:v>1.544314948817229E-3</c:v>
                </c:pt>
                <c:pt idx="21">
                  <c:v>8.95887363110256E-4</c:v>
                </c:pt>
                <c:pt idx="22">
                  <c:v>5.1820546735398829E-4</c:v>
                </c:pt>
                <c:pt idx="23">
                  <c:v>2.9907201823039983E-4</c:v>
                </c:pt>
                <c:pt idx="24">
                  <c:v>1.7230673978785042E-4</c:v>
                </c:pt>
                <c:pt idx="25">
                  <c:v>9.9142297979329762E-5</c:v>
                </c:pt>
                <c:pt idx="26">
                  <c:v>5.6988285968708576E-5</c:v>
                </c:pt>
                <c:pt idx="27">
                  <c:v>3.2733521676247766E-5</c:v>
                </c:pt>
                <c:pt idx="28">
                  <c:v>1.8791806180682311E-5</c:v>
                </c:pt>
                <c:pt idx="29">
                  <c:v>1.0784090579529382E-5</c:v>
                </c:pt>
                <c:pt idx="30">
                  <c:v>6.1872041309641016E-6</c:v>
                </c:pt>
                <c:pt idx="31">
                  <c:v>3.5493349924064364E-6</c:v>
                </c:pt>
                <c:pt idx="32">
                  <c:v>2.036001512582068E-6</c:v>
                </c:pt>
                <c:pt idx="33">
                  <c:v>1.1679322044281262E-6</c:v>
                </c:pt>
                <c:pt idx="34">
                  <c:v>6.7002309299376548E-7</c:v>
                </c:pt>
                <c:pt idx="35">
                  <c:v>3.8442714378235697E-7</c:v>
                </c:pt>
                <c:pt idx="36">
                  <c:v>2.2060035776542246E-7</c:v>
                </c:pt>
                <c:pt idx="37">
                  <c:v>1.2661318636804287E-7</c:v>
                </c:pt>
                <c:pt idx="38">
                  <c:v>7.2684590173158125E-8</c:v>
                </c:pt>
                <c:pt idx="39">
                  <c:v>4.1735388832653684E-8</c:v>
                </c:pt>
                <c:pt idx="40">
                  <c:v>2.3970196318577057E-8</c:v>
                </c:pt>
                <c:pt idx="41">
                  <c:v>1.3770464599072063E-8</c:v>
                </c:pt>
                <c:pt idx="42">
                  <c:v>7.9129632470012851E-9</c:v>
                </c:pt>
                <c:pt idx="43">
                  <c:v>4.5482669774682117E-9</c:v>
                </c:pt>
                <c:pt idx="44">
                  <c:v>2.6149950273004098E-9</c:v>
                </c:pt>
                <c:pt idx="45">
                  <c:v>1.5038866132093316E-9</c:v>
                </c:pt>
                <c:pt idx="46">
                  <c:v>8.6512577693371561E-10</c:v>
                </c:pt>
                <c:pt idx="47">
                  <c:v>4.9780986427740167E-10</c:v>
                </c:pt>
                <c:pt idx="48">
                  <c:v>2.8652834774485893E-10</c:v>
                </c:pt>
                <c:pt idx="49">
                  <c:v>1.649646867360245E-10</c:v>
                </c:pt>
                <c:pt idx="50">
                  <c:v>9.5002021843092393E-11</c:v>
                </c:pt>
                <c:pt idx="51">
                  <c:v>5.4725802399064906E-11</c:v>
                </c:pt>
                <c:pt idx="52">
                  <c:v>3.1533170318794097E-11</c:v>
                </c:pt>
                <c:pt idx="53">
                  <c:v>1.8174312018411074E-11</c:v>
                </c:pt>
                <c:pt idx="54">
                  <c:v>1.0477596950973843E-11</c:v>
                </c:pt>
                <c:pt idx="55">
                  <c:v>6.0419508842294278E-12</c:v>
                </c:pt>
                <c:pt idx="56">
                  <c:v>3.4850005013687966E-12</c:v>
                </c:pt>
                <c:pt idx="57">
                  <c:v>2.0106522096777496E-12</c:v>
                </c:pt>
                <c:pt idx="58">
                  <c:v>1.1603200244850458E-12</c:v>
                </c:pt>
                <c:pt idx="59">
                  <c:v>6.697667419132174E-13</c:v>
                </c:pt>
                <c:pt idx="60">
                  <c:v>3.8669855603041731E-13</c:v>
                </c:pt>
                <c:pt idx="61">
                  <c:v>2.2331758229502736E-13</c:v>
                </c:pt>
                <c:pt idx="62">
                  <c:v>1.2899500479244609E-13</c:v>
                </c:pt>
                <c:pt idx="63">
                  <c:v>7.4528211031200748E-14</c:v>
                </c:pt>
                <c:pt idx="64">
                  <c:v>4.3068977232670442E-14</c:v>
                </c:pt>
                <c:pt idx="65">
                  <c:v>2.4894460834140064E-14</c:v>
                </c:pt>
                <c:pt idx="66">
                  <c:v>1.4392407915227468E-14</c:v>
                </c:pt>
                <c:pt idx="67">
                  <c:v>8.3225238613612105E-15</c:v>
                </c:pt>
                <c:pt idx="68">
                  <c:v>4.8135535058527078E-15</c:v>
                </c:pt>
                <c:pt idx="69">
                  <c:v>2.7846079567622483E-15</c:v>
                </c:pt>
                <c:pt idx="70">
                  <c:v>1.6111952807904245E-15</c:v>
                </c:pt>
                <c:pt idx="71">
                  <c:v>9.3243069198741231E-16</c:v>
                </c:pt>
                <c:pt idx="72">
                  <c:v>5.3971889121748318E-16</c:v>
                </c:pt>
                <c:pt idx="73">
                  <c:v>3.1246387247794271E-16</c:v>
                </c:pt>
                <c:pt idx="74">
                  <c:v>1.8093043083408577E-16</c:v>
                </c:pt>
                <c:pt idx="75">
                  <c:v>1.0478558753785478E-16</c:v>
                </c:pt>
                <c:pt idx="76">
                  <c:v>6.069713080439347E-17</c:v>
                </c:pt>
                <c:pt idx="77">
                  <c:v>3.5164951359783581E-17</c:v>
                </c:pt>
                <c:pt idx="78">
                  <c:v>2.0376319232671868E-17</c:v>
                </c:pt>
                <c:pt idx="79">
                  <c:v>1.1809022342930165E-17</c:v>
                </c:pt>
                <c:pt idx="80">
                  <c:v>6.8449978054516817E-18</c:v>
                </c:pt>
                <c:pt idx="81">
                  <c:v>3.9682821194430669E-18</c:v>
                </c:pt>
                <c:pt idx="82">
                  <c:v>2.3009138156143028E-18</c:v>
                </c:pt>
                <c:pt idx="83">
                  <c:v>1.3343369236725542E-18</c:v>
                </c:pt>
                <c:pt idx="84">
                  <c:v>7.7392126683904684E-19</c:v>
                </c:pt>
                <c:pt idx="85">
                  <c:v>4.4894485107761762E-19</c:v>
                </c:pt>
                <c:pt idx="86">
                  <c:v>2.6046716669867534E-19</c:v>
                </c:pt>
                <c:pt idx="87">
                  <c:v>1.5113867835400143E-19</c:v>
                </c:pt>
                <c:pt idx="88">
                  <c:v>8.7712156894068298E-20</c:v>
                </c:pt>
                <c:pt idx="89">
                  <c:v>5.0910154626137759E-20</c:v>
                </c:pt>
                <c:pt idx="90">
                  <c:v>2.9553467243793353E-20</c:v>
                </c:pt>
                <c:pt idx="91">
                  <c:v>1.7158164648706046E-20</c:v>
                </c:pt>
                <c:pt idx="92">
                  <c:v>9.9630103387570084E-21</c:v>
                </c:pt>
                <c:pt idx="93">
                  <c:v>5.7858438123060035E-21</c:v>
                </c:pt>
                <c:pt idx="94">
                  <c:v>3.3604562353511239E-21</c:v>
                </c:pt>
                <c:pt idx="95">
                  <c:v>1.9520199667761651E-21</c:v>
                </c:pt>
                <c:pt idx="96">
                  <c:v>1.1340281202119502E-21</c:v>
                </c:pt>
                <c:pt idx="97">
                  <c:v>6.5889475680454262E-22</c:v>
                </c:pt>
                <c:pt idx="98">
                  <c:v>3.8287769195140887E-22</c:v>
                </c:pt>
                <c:pt idx="99">
                  <c:v>2.2251280209751924E-22</c:v>
                </c:pt>
                <c:pt idx="100">
                  <c:v>1.2933022523092789E-22</c:v>
                </c:pt>
                <c:pt idx="101">
                  <c:v>7.5178618226953938E-23</c:v>
                </c:pt>
                <c:pt idx="102">
                  <c:v>4.3705603330803868E-23</c:v>
                </c:pt>
                <c:pt idx="103">
                  <c:v>2.5411341634783826E-23</c:v>
                </c:pt>
                <c:pt idx="104">
                  <c:v>1.4776276234841179E-23</c:v>
                </c:pt>
                <c:pt idx="105">
                  <c:v>8.5930748152298902E-24</c:v>
                </c:pt>
                <c:pt idx="106">
                  <c:v>4.9977858151503913E-24</c:v>
                </c:pt>
                <c:pt idx="107">
                  <c:v>2.9070428235541416E-24</c:v>
                </c:pt>
                <c:pt idx="108">
                  <c:v>1.6910998978059366E-24</c:v>
                </c:pt>
                <c:pt idx="109">
                  <c:v>9.8385355569146924E-25</c:v>
                </c:pt>
                <c:pt idx="110">
                  <c:v>5.7244577022447876E-25</c:v>
                </c:pt>
                <c:pt idx="111">
                  <c:v>3.3310433464003681E-25</c:v>
                </c:pt>
                <c:pt idx="112">
                  <c:v>1.9385081046803182E-25</c:v>
                </c:pt>
                <c:pt idx="113">
                  <c:v>1.1282250461995342E-25</c:v>
                </c:pt>
                <c:pt idx="114">
                  <c:v>6.566954685020131E-26</c:v>
                </c:pt>
                <c:pt idx="115">
                  <c:v>3.8227145629085138E-26</c:v>
                </c:pt>
                <c:pt idx="116">
                  <c:v>2.2254544293775761E-26</c:v>
                </c:pt>
                <c:pt idx="117">
                  <c:v>1.2956984822502798E-26</c:v>
                </c:pt>
                <c:pt idx="118">
                  <c:v>7.5444405890542827E-27</c:v>
                </c:pt>
                <c:pt idx="119">
                  <c:v>4.3932653458415552E-27</c:v>
                </c:pt>
                <c:pt idx="120">
                  <c:v>2.5584950871394354E-27</c:v>
                </c:pt>
              </c:numCache>
            </c:numRef>
          </c:yVal>
          <c:smooth val="0"/>
          <c:extLst>
            <c:ext xmlns:c16="http://schemas.microsoft.com/office/drawing/2014/chart" uri="{C3380CC4-5D6E-409C-BE32-E72D297353CC}">
              <c16:uniqueId val="{00000000-ECFE-4606-B22D-3741CE0B2E09}"/>
            </c:ext>
          </c:extLst>
        </c:ser>
        <c:ser>
          <c:idx val="1"/>
          <c:order val="1"/>
          <c:tx>
            <c:v>Data</c:v>
          </c:tx>
          <c:spPr>
            <a:ln w="19050" cap="rnd">
              <a:noFill/>
              <a:round/>
            </a:ln>
            <a:effectLst/>
          </c:spPr>
          <c:marker>
            <c:symbol val="diamond"/>
            <c:size val="5"/>
            <c:spPr>
              <a:noFill/>
              <a:ln w="9525">
                <a:solidFill>
                  <a:schemeClr val="accent2"/>
                </a:solidFill>
              </a:ln>
              <a:effectLst/>
            </c:spPr>
          </c:marker>
          <c:xVal>
            <c:numRef>
              <c:f>'Game Level 0.3'!$F$73:$F$123</c:f>
              <c:numCache>
                <c:formatCode>General</c:formatCode>
                <c:ptCount val="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numCache>
            </c:numRef>
          </c:xVal>
          <c:yVal>
            <c:numRef>
              <c:f>'Game Level 0.3'!$G$73:$G$123</c:f>
              <c:numCache>
                <c:formatCode>General</c:formatCode>
                <c:ptCount val="51"/>
                <c:pt idx="0">
                  <c:v>0</c:v>
                </c:pt>
                <c:pt idx="1">
                  <c:v>0</c:v>
                </c:pt>
                <c:pt idx="2">
                  <c:v>0</c:v>
                </c:pt>
                <c:pt idx="3">
                  <c:v>0</c:v>
                </c:pt>
                <c:pt idx="4">
                  <c:v>2.5397610728048824E-13</c:v>
                </c:pt>
                <c:pt idx="5">
                  <c:v>1.8803900654406201E-4</c:v>
                </c:pt>
                <c:pt idx="6">
                  <c:v>1.5626431048230673E-2</c:v>
                </c:pt>
                <c:pt idx="7">
                  <c:v>7.865561133111354E-2</c:v>
                </c:pt>
                <c:pt idx="8">
                  <c:v>0.15058563601525018</c:v>
                </c:pt>
                <c:pt idx="9">
                  <c:v>0.18586772262949794</c:v>
                </c:pt>
                <c:pt idx="10">
                  <c:v>0.18177904516669244</c:v>
                </c:pt>
                <c:pt idx="11">
                  <c:v>0.15510869647453307</c:v>
                </c:pt>
                <c:pt idx="12">
                  <c:v>0.12147168129802678</c:v>
                </c:pt>
                <c:pt idx="13">
                  <c:v>8.9876034111444306E-2</c:v>
                </c:pt>
                <c:pt idx="14">
                  <c:v>6.3946172755950451E-2</c:v>
                </c:pt>
                <c:pt idx="15">
                  <c:v>4.4248867521862821E-2</c:v>
                </c:pt>
                <c:pt idx="16">
                  <c:v>3.0004295507650987E-2</c:v>
                </c:pt>
                <c:pt idx="17">
                  <c:v>2.0040803471105418E-2</c:v>
                </c:pt>
                <c:pt idx="18">
                  <c:v>1.3234095222405172E-2</c:v>
                </c:pt>
                <c:pt idx="19">
                  <c:v>8.6631760962580535E-3</c:v>
                </c:pt>
                <c:pt idx="20">
                  <c:v>5.6327125821043931E-3</c:v>
                </c:pt>
                <c:pt idx="21">
                  <c:v>3.6429797097962619E-3</c:v>
                </c:pt>
                <c:pt idx="22">
                  <c:v>2.346298166751561E-3</c:v>
                </c:pt>
                <c:pt idx="23">
                  <c:v>1.5061701975842541E-3</c:v>
                </c:pt>
                <c:pt idx="24">
                  <c:v>9.643255479878022E-4</c:v>
                </c:pt>
                <c:pt idx="25">
                  <c:v>6.1611836051193121E-4</c:v>
                </c:pt>
                <c:pt idx="26">
                  <c:v>3.9298870525877438E-4</c:v>
                </c:pt>
                <c:pt idx="27">
                  <c:v>2.5033373329473352E-4</c:v>
                </c:pt>
                <c:pt idx="28">
                  <c:v>1.5929475600018252E-4</c:v>
                </c:pt>
                <c:pt idx="29">
                  <c:v>1.0127991563839982E-4</c:v>
                </c:pt>
                <c:pt idx="30">
                  <c:v>6.4352300423082973E-5</c:v>
                </c:pt>
                <c:pt idx="31">
                  <c:v>4.0868493006618862E-5</c:v>
                </c:pt>
                <c:pt idx="32">
                  <c:v>2.5944805593510663E-5</c:v>
                </c:pt>
                <c:pt idx="33">
                  <c:v>1.6466209242285256E-5</c:v>
                </c:pt>
                <c:pt idx="34">
                  <c:v>1.0448521598583236E-5</c:v>
                </c:pt>
                <c:pt idx="35">
                  <c:v>6.6292509255873775E-6</c:v>
                </c:pt>
                <c:pt idx="36">
                  <c:v>4.2057916466449343E-6</c:v>
                </c:pt>
                <c:pt idx="37">
                  <c:v>2.6682455443960982E-6</c:v>
                </c:pt>
                <c:pt idx="38">
                  <c:v>1.6928408238764515E-6</c:v>
                </c:pt>
                <c:pt idx="39">
                  <c:v>1.0740719354717617E-6</c:v>
                </c:pt>
                <c:pt idx="40">
                  <c:v>6.8153741309101733E-7</c:v>
                </c:pt>
                <c:pt idx="41">
                  <c:v>4.3250908833080514E-7</c:v>
                </c:pt>
                <c:pt idx="42">
                  <c:v>2.7451012230719816E-7</c:v>
                </c:pt>
                <c:pt idx="43">
                  <c:v>1.7425530257634862E-7</c:v>
                </c:pt>
                <c:pt idx="44">
                  <c:v>1.1063278465364001E-7</c:v>
                </c:pt>
                <c:pt idx="45">
                  <c:v>7.025164982095636E-8</c:v>
                </c:pt>
                <c:pt idx="46">
                  <c:v>4.4617764371846769E-8</c:v>
                </c:pt>
                <c:pt idx="47">
                  <c:v>2.834266421567136E-8</c:v>
                </c:pt>
                <c:pt idx="48">
                  <c:v>1.8007668038423117E-8</c:v>
                </c:pt>
                <c:pt idx="49">
                  <c:v>1.1443530212915205E-8</c:v>
                </c:pt>
                <c:pt idx="50">
                  <c:v>7.2736037588798738E-9</c:v>
                </c:pt>
              </c:numCache>
            </c:numRef>
          </c:yVal>
          <c:smooth val="0"/>
          <c:extLst>
            <c:ext xmlns:c16="http://schemas.microsoft.com/office/drawing/2014/chart" uri="{C3380CC4-5D6E-409C-BE32-E72D297353CC}">
              <c16:uniqueId val="{00000001-ECFE-4606-B22D-3741CE0B2E09}"/>
            </c:ext>
          </c:extLst>
        </c:ser>
        <c:dLbls>
          <c:showLegendKey val="0"/>
          <c:showVal val="0"/>
          <c:showCatName val="0"/>
          <c:showSerName val="0"/>
          <c:showPercent val="0"/>
          <c:showBubbleSize val="0"/>
        </c:dLbls>
        <c:axId val="1423866928"/>
        <c:axId val="1423869424"/>
      </c:scatterChart>
      <c:valAx>
        <c:axId val="1423866928"/>
        <c:scaling>
          <c:orientation val="minMax"/>
          <c:max val="360"/>
          <c:min val="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3869424"/>
        <c:crosses val="autoZero"/>
        <c:crossBetween val="midCat"/>
      </c:valAx>
      <c:valAx>
        <c:axId val="14238694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Concentration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3866928"/>
        <c:crosses val="autoZero"/>
        <c:crossBetween val="midCat"/>
      </c:valAx>
      <c:spPr>
        <a:noFill/>
        <a:ln>
          <a:noFill/>
        </a:ln>
        <a:effectLst/>
      </c:spPr>
    </c:plotArea>
    <c:legend>
      <c:legendPos val="r"/>
      <c:layout>
        <c:manualLayout>
          <c:xMode val="edge"/>
          <c:yMode val="edge"/>
          <c:x val="0.78366491262710736"/>
          <c:y val="3.801354793886054E-2"/>
          <c:w val="0.2013417827098273"/>
          <c:h val="0.2481635016211208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At</a:t>
            </a:r>
            <a:r>
              <a:rPr lang="en-US" baseline="0"/>
              <a:t> Point of Impact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spPr>
            <a:ln w="19050" cap="rnd">
              <a:solidFill>
                <a:schemeClr val="accent2"/>
              </a:solidFill>
              <a:round/>
            </a:ln>
            <a:effectLst/>
          </c:spPr>
          <c:marker>
            <c:symbol val="none"/>
          </c:marker>
          <c:xVal>
            <c:numRef>
              <c:f>'Game Level 0.3'!$N$85:$N$335</c:f>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numCache>
            </c:numRef>
          </c:xVal>
          <c:yVal>
            <c:numRef>
              <c:f>'Game Level 0.3'!$R$85:$R$335</c:f>
              <c:numCache>
                <c:formatCode>General</c:formatCode>
                <c:ptCount val="251"/>
                <c:pt idx="0">
                  <c:v>0</c:v>
                </c:pt>
                <c:pt idx="1">
                  <c:v>0</c:v>
                </c:pt>
                <c:pt idx="2">
                  <c:v>0</c:v>
                </c:pt>
                <c:pt idx="3">
                  <c:v>0</c:v>
                </c:pt>
                <c:pt idx="4">
                  <c:v>0</c:v>
                </c:pt>
                <c:pt idx="5">
                  <c:v>0</c:v>
                </c:pt>
                <c:pt idx="6">
                  <c:v>7.3659774454624948E-200</c:v>
                </c:pt>
                <c:pt idx="7">
                  <c:v>7.2524327998855579E-140</c:v>
                </c:pt>
                <c:pt idx="8">
                  <c:v>1.012197505054097E-105</c:v>
                </c:pt>
                <c:pt idx="9">
                  <c:v>9.8398208329060107E-84</c:v>
                </c:pt>
                <c:pt idx="10">
                  <c:v>1.9865253483204344E-68</c:v>
                </c:pt>
                <c:pt idx="11">
                  <c:v>3.4498652868297156E-57</c:v>
                </c:pt>
                <c:pt idx="12">
                  <c:v>1.3208395119159341E-48</c:v>
                </c:pt>
                <c:pt idx="13">
                  <c:v>7.4600299102419575E-42</c:v>
                </c:pt>
                <c:pt idx="14">
                  <c:v>2.038074675278135E-36</c:v>
                </c:pt>
                <c:pt idx="15">
                  <c:v>5.8759940484480935E-32</c:v>
                </c:pt>
                <c:pt idx="16">
                  <c:v>3.0482010424738536E-28</c:v>
                </c:pt>
                <c:pt idx="17">
                  <c:v>4.1490143791624061E-25</c:v>
                </c:pt>
                <c:pt idx="18">
                  <c:v>1.9493779084365114E-22</c:v>
                </c:pt>
                <c:pt idx="19">
                  <c:v>3.8776037682489581E-20</c:v>
                </c:pt>
                <c:pt idx="20">
                  <c:v>3.8133674178858973E-18</c:v>
                </c:pt>
                <c:pt idx="21">
                  <c:v>2.0903655851588267E-16</c:v>
                </c:pt>
                <c:pt idx="22">
                  <c:v>7.0180637480587873E-15</c:v>
                </c:pt>
                <c:pt idx="23">
                  <c:v>1.5555125971527721E-13</c:v>
                </c:pt>
                <c:pt idx="24">
                  <c:v>2.4179934332678494E-12</c:v>
                </c:pt>
                <c:pt idx="25">
                  <c:v>2.7692970288084385E-11</c:v>
                </c:pt>
                <c:pt idx="26">
                  <c:v>2.4335481590375462E-10</c:v>
                </c:pt>
                <c:pt idx="27">
                  <c:v>1.6970923777921869E-9</c:v>
                </c:pt>
                <c:pt idx="28">
                  <c:v>9.6611056821922062E-9</c:v>
                </c:pt>
                <c:pt idx="29">
                  <c:v>4.5978000074757179E-8</c:v>
                </c:pt>
                <c:pt idx="30">
                  <c:v>1.866663852253176E-7</c:v>
                </c:pt>
                <c:pt idx="31">
                  <c:v>6.5779730684079894E-7</c:v>
                </c:pt>
                <c:pt idx="32">
                  <c:v>2.0421790982188575E-6</c:v>
                </c:pt>
                <c:pt idx="33">
                  <c:v>5.6580043619308095E-6</c:v>
                </c:pt>
                <c:pt idx="34">
                  <c:v>1.4146897414487164E-5</c:v>
                </c:pt>
                <c:pt idx="35">
                  <c:v>3.2235380119496432E-5</c:v>
                </c:pt>
                <c:pt idx="36">
                  <c:v>6.7515274428161503E-5</c:v>
                </c:pt>
                <c:pt idx="37">
                  <c:v>1.3096318810791824E-4</c:v>
                </c:pt>
                <c:pt idx="38">
                  <c:v>2.3685095105160708E-4</c:v>
                </c:pt>
                <c:pt idx="39">
                  <c:v>4.0174842001138597E-4</c:v>
                </c:pt>
                <c:pt idx="40">
                  <c:v>6.4250886746238054E-4</c:v>
                </c:pt>
                <c:pt idx="41">
                  <c:v>9.7341602120891197E-4</c:v>
                </c:pt>
                <c:pt idx="42">
                  <c:v>1.4029693448469785E-3</c:v>
                </c:pt>
                <c:pt idx="43">
                  <c:v>1.9309826158657869E-3</c:v>
                </c:pt>
                <c:pt idx="44">
                  <c:v>2.5466914678844424E-3</c:v>
                </c:pt>
                <c:pt idx="45">
                  <c:v>3.2283908241892787E-3</c:v>
                </c:pt>
                <c:pt idx="46">
                  <c:v>3.9448022339900789E-3</c:v>
                </c:pt>
                <c:pt idx="47">
                  <c:v>4.657998458014595E-3</c:v>
                </c:pt>
                <c:pt idx="48">
                  <c:v>5.3273919065668675E-3</c:v>
                </c:pt>
                <c:pt idx="49">
                  <c:v>5.9141032413424144E-3</c:v>
                </c:pt>
                <c:pt idx="50">
                  <c:v>6.3849996181914986E-3</c:v>
                </c:pt>
                <c:pt idx="51">
                  <c:v>6.7158140846162069E-3</c:v>
                </c:pt>
                <c:pt idx="52">
                  <c:v>6.8929792510319925E-3</c:v>
                </c:pt>
                <c:pt idx="53">
                  <c:v>6.9140656512490638E-3</c:v>
                </c:pt>
                <c:pt idx="54">
                  <c:v>6.7869491465974933E-3</c:v>
                </c:pt>
                <c:pt idx="55">
                  <c:v>6.5280012901074314E-3</c:v>
                </c:pt>
                <c:pt idx="56">
                  <c:v>6.1596838178956826E-3</c:v>
                </c:pt>
                <c:pt idx="57">
                  <c:v>5.7079364826229792E-3</c:v>
                </c:pt>
                <c:pt idx="58">
                  <c:v>5.1996940014256551E-3</c:v>
                </c:pt>
                <c:pt idx="59">
                  <c:v>4.660777438181659E-3</c:v>
                </c:pt>
                <c:pt idx="60">
                  <c:v>4.114302227141692E-3</c:v>
                </c:pt>
                <c:pt idx="61">
                  <c:v>3.5796488199715771E-3</c:v>
                </c:pt>
                <c:pt idx="62">
                  <c:v>3.0719651887908934E-3</c:v>
                </c:pt>
                <c:pt idx="63">
                  <c:v>2.602118716566083E-3</c:v>
                </c:pt>
                <c:pt idx="64">
                  <c:v>2.1769882245167922E-3</c:v>
                </c:pt>
                <c:pt idx="65">
                  <c:v>1.7999811141803099E-3</c:v>
                </c:pt>
                <c:pt idx="66">
                  <c:v>1.4716700743843843E-3</c:v>
                </c:pt>
                <c:pt idx="67">
                  <c:v>1.1904624614050958E-3</c:v>
                </c:pt>
                <c:pt idx="68">
                  <c:v>9.5323799451714334E-4</c:v>
                </c:pt>
                <c:pt idx="69">
                  <c:v>7.5591279452103433E-4</c:v>
                </c:pt>
                <c:pt idx="70">
                  <c:v>5.939074191983353E-4</c:v>
                </c:pt>
                <c:pt idx="71">
                  <c:v>4.6251207925040322E-4</c:v>
                </c:pt>
                <c:pt idx="72">
                  <c:v>3.5715330420483399E-4</c:v>
                </c:pt>
                <c:pt idx="73">
                  <c:v>2.735732928838838E-4</c:v>
                </c:pt>
                <c:pt idx="74">
                  <c:v>2.0793672604680122E-4</c:v>
                </c:pt>
                <c:pt idx="75">
                  <c:v>1.5688078196407978E-4</c:v>
                </c:pt>
                <c:pt idx="76">
                  <c:v>1.1752330384788581E-4</c:v>
                </c:pt>
                <c:pt idx="77">
                  <c:v>8.7442233997902849E-5</c:v>
                </c:pt>
                <c:pt idx="78">
                  <c:v>6.46371115708251E-5</c:v>
                </c:pt>
                <c:pt idx="79">
                  <c:v>4.7481027549351799E-5</c:v>
                </c:pt>
                <c:pt idx="80">
                  <c:v>3.4669197317904843E-5</c:v>
                </c:pt>
                <c:pt idx="81">
                  <c:v>2.516838848339688E-5</c:v>
                </c:pt>
                <c:pt idx="82">
                  <c:v>1.816988442877233E-5</c:v>
                </c:pt>
                <c:pt idx="83">
                  <c:v>1.3047470690229688E-5</c:v>
                </c:pt>
                <c:pt idx="84">
                  <c:v>9.3210657149679888E-6</c:v>
                </c:pt>
                <c:pt idx="85">
                  <c:v>6.6260273668832971E-6</c:v>
                </c:pt>
                <c:pt idx="86">
                  <c:v>4.6877945983616461E-6</c:v>
                </c:pt>
                <c:pt idx="87">
                  <c:v>3.3013158424700827E-6</c:v>
                </c:pt>
                <c:pt idx="88">
                  <c:v>2.3146247755078678E-6</c:v>
                </c:pt>
                <c:pt idx="89">
                  <c:v>1.6159116943391621E-6</c:v>
                </c:pt>
                <c:pt idx="90">
                  <c:v>1.1234751096619361E-6</c:v>
                </c:pt>
                <c:pt idx="91">
                  <c:v>7.7800141650189228E-7</c:v>
                </c:pt>
                <c:pt idx="92">
                  <c:v>5.3669541511834371E-7</c:v>
                </c:pt>
                <c:pt idx="93">
                  <c:v>3.6886099811451886E-7</c:v>
                </c:pt>
                <c:pt idx="94">
                  <c:v>2.5260340869192173E-7</c:v>
                </c:pt>
                <c:pt idx="95">
                  <c:v>1.7238884897852568E-7</c:v>
                </c:pt>
                <c:pt idx="96">
                  <c:v>1.1725253593244787E-7</c:v>
                </c:pt>
                <c:pt idx="97">
                  <c:v>7.949245520567853E-8</c:v>
                </c:pt>
                <c:pt idx="98">
                  <c:v>5.372366426693895E-8</c:v>
                </c:pt>
                <c:pt idx="99">
                  <c:v>3.6198029627614459E-8</c:v>
                </c:pt>
                <c:pt idx="100">
                  <c:v>2.4317870841199373E-8</c:v>
                </c:pt>
                <c:pt idx="101">
                  <c:v>1.6290239664892427E-8</c:v>
                </c:pt>
                <c:pt idx="102">
                  <c:v>1.0882509934582843E-8</c:v>
                </c:pt>
                <c:pt idx="103">
                  <c:v>7.2504865563098694E-9</c:v>
                </c:pt>
                <c:pt idx="104">
                  <c:v>4.8181136979293398E-9</c:v>
                </c:pt>
                <c:pt idx="105">
                  <c:v>3.1936894207366716E-9</c:v>
                </c:pt>
                <c:pt idx="106">
                  <c:v>2.1117701796026915E-9</c:v>
                </c:pt>
                <c:pt idx="107">
                  <c:v>1.393061498543458E-9</c:v>
                </c:pt>
                <c:pt idx="108">
                  <c:v>9.1684032367196991E-10</c:v>
                </c:pt>
                <c:pt idx="109">
                  <c:v>6.0206844760160418E-10</c:v>
                </c:pt>
                <c:pt idx="110">
                  <c:v>3.9450693708896379E-10</c:v>
                </c:pt>
                <c:pt idx="111">
                  <c:v>2.5795672723895659E-10</c:v>
                </c:pt>
                <c:pt idx="112">
                  <c:v>1.6832488858026441E-10</c:v>
                </c:pt>
                <c:pt idx="113">
                  <c:v>1.0961852419675351E-10</c:v>
                </c:pt>
                <c:pt idx="114">
                  <c:v>7.1248818990683784E-11</c:v>
                </c:pt>
                <c:pt idx="115">
                  <c:v>4.622241067026165E-11</c:v>
                </c:pt>
                <c:pt idx="116">
                  <c:v>2.9931672631345127E-11</c:v>
                </c:pt>
                <c:pt idx="117">
                  <c:v>1.9347922211405928E-11</c:v>
                </c:pt>
                <c:pt idx="118">
                  <c:v>1.2484850634743402E-11</c:v>
                </c:pt>
                <c:pt idx="119">
                  <c:v>8.042629052801014E-12</c:v>
                </c:pt>
                <c:pt idx="120">
                  <c:v>5.1724666442271014E-12</c:v>
                </c:pt>
              </c:numCache>
            </c:numRef>
          </c:yVal>
          <c:smooth val="0"/>
          <c:extLst>
            <c:ext xmlns:c16="http://schemas.microsoft.com/office/drawing/2014/chart" uri="{C3380CC4-5D6E-409C-BE32-E72D297353CC}">
              <c16:uniqueId val="{00000000-B6CA-45A3-88E9-5D5EF1D331BE}"/>
            </c:ext>
          </c:extLst>
        </c:ser>
        <c:dLbls>
          <c:showLegendKey val="0"/>
          <c:showVal val="0"/>
          <c:showCatName val="0"/>
          <c:showSerName val="0"/>
          <c:showPercent val="0"/>
          <c:showBubbleSize val="0"/>
        </c:dLbls>
        <c:axId val="1423866928"/>
        <c:axId val="1423869424"/>
      </c:scatterChart>
      <c:valAx>
        <c:axId val="1423866928"/>
        <c:scaling>
          <c:orientation val="minMax"/>
          <c:max val="3600"/>
          <c:min val="36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3869424"/>
        <c:crosses val="autoZero"/>
        <c:crossBetween val="midCat"/>
      </c:valAx>
      <c:valAx>
        <c:axId val="14238694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Concentration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38669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8100" cap="flat" cmpd="sng" algn="ctr">
      <a:solidFill>
        <a:srgbClr val="FF0000"/>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At</a:t>
            </a:r>
            <a:r>
              <a:rPr lang="en-US" baseline="0"/>
              <a:t> Point of Impact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0944459200485618"/>
          <c:y val="0.27474074074074073"/>
          <c:w val="0.65786591102777769"/>
          <c:h val="0.39634587343248762"/>
        </c:manualLayout>
      </c:layout>
      <c:scatterChart>
        <c:scatterStyle val="lineMarker"/>
        <c:varyColors val="0"/>
        <c:ser>
          <c:idx val="1"/>
          <c:order val="0"/>
          <c:tx>
            <c:v>Model</c:v>
          </c:tx>
          <c:spPr>
            <a:ln w="19050" cap="rnd">
              <a:solidFill>
                <a:schemeClr val="accent2"/>
              </a:solidFill>
              <a:round/>
            </a:ln>
            <a:effectLst/>
          </c:spPr>
          <c:marker>
            <c:symbol val="none"/>
          </c:marker>
          <c:xVal>
            <c:numRef>
              <c:f>'Game Level 0.4'!$N$85:$N$335</c:f>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numCache>
            </c:numRef>
          </c:xVal>
          <c:yVal>
            <c:numRef>
              <c:f>'Game Level 0.4'!$R$85:$R$335</c:f>
              <c:numCache>
                <c:formatCode>General</c:formatCode>
                <c:ptCount val="251"/>
                <c:pt idx="0">
                  <c:v>0</c:v>
                </c:pt>
                <c:pt idx="1">
                  <c:v>0</c:v>
                </c:pt>
                <c:pt idx="2">
                  <c:v>0</c:v>
                </c:pt>
                <c:pt idx="3">
                  <c:v>0</c:v>
                </c:pt>
                <c:pt idx="4">
                  <c:v>0</c:v>
                </c:pt>
                <c:pt idx="5">
                  <c:v>0</c:v>
                </c:pt>
                <c:pt idx="6">
                  <c:v>7.3659774454624948E-200</c:v>
                </c:pt>
                <c:pt idx="7">
                  <c:v>7.2524327998855579E-140</c:v>
                </c:pt>
                <c:pt idx="8">
                  <c:v>1.012197505054097E-105</c:v>
                </c:pt>
                <c:pt idx="9">
                  <c:v>9.8398208329060107E-84</c:v>
                </c:pt>
                <c:pt idx="10">
                  <c:v>1.9865253483204344E-68</c:v>
                </c:pt>
                <c:pt idx="11">
                  <c:v>3.4498652868297156E-57</c:v>
                </c:pt>
                <c:pt idx="12">
                  <c:v>1.3208395119159341E-48</c:v>
                </c:pt>
                <c:pt idx="13">
                  <c:v>7.4600299102419575E-42</c:v>
                </c:pt>
                <c:pt idx="14">
                  <c:v>2.038074675278135E-36</c:v>
                </c:pt>
                <c:pt idx="15">
                  <c:v>5.8759940484480935E-32</c:v>
                </c:pt>
                <c:pt idx="16">
                  <c:v>3.0482010424738536E-28</c:v>
                </c:pt>
                <c:pt idx="17">
                  <c:v>4.1490143791624061E-25</c:v>
                </c:pt>
                <c:pt idx="18">
                  <c:v>1.9493779084365114E-22</c:v>
                </c:pt>
                <c:pt idx="19">
                  <c:v>3.8776037682489581E-20</c:v>
                </c:pt>
                <c:pt idx="20">
                  <c:v>3.8133674178858973E-18</c:v>
                </c:pt>
                <c:pt idx="21">
                  <c:v>2.0903655851588267E-16</c:v>
                </c:pt>
                <c:pt idx="22">
                  <c:v>7.0180637480587873E-15</c:v>
                </c:pt>
                <c:pt idx="23">
                  <c:v>1.5555125971527721E-13</c:v>
                </c:pt>
                <c:pt idx="24">
                  <c:v>2.4179934332678494E-12</c:v>
                </c:pt>
                <c:pt idx="25">
                  <c:v>2.7692970288084385E-11</c:v>
                </c:pt>
                <c:pt idx="26">
                  <c:v>2.4335481590375462E-10</c:v>
                </c:pt>
                <c:pt idx="27">
                  <c:v>1.6970923777921869E-9</c:v>
                </c:pt>
                <c:pt idx="28">
                  <c:v>9.6611056821922062E-9</c:v>
                </c:pt>
                <c:pt idx="29">
                  <c:v>4.5978000074757179E-8</c:v>
                </c:pt>
                <c:pt idx="30">
                  <c:v>1.866663852253176E-7</c:v>
                </c:pt>
                <c:pt idx="31">
                  <c:v>6.5779730684079894E-7</c:v>
                </c:pt>
                <c:pt idx="32">
                  <c:v>2.0421790982188575E-6</c:v>
                </c:pt>
                <c:pt idx="33">
                  <c:v>5.6580043619308095E-6</c:v>
                </c:pt>
                <c:pt idx="34">
                  <c:v>1.4146897414487164E-5</c:v>
                </c:pt>
                <c:pt idx="35">
                  <c:v>3.2235380119496432E-5</c:v>
                </c:pt>
                <c:pt idx="36">
                  <c:v>6.7515274428161503E-5</c:v>
                </c:pt>
                <c:pt idx="37">
                  <c:v>1.3096318810791824E-4</c:v>
                </c:pt>
                <c:pt idx="38">
                  <c:v>2.3685095105160708E-4</c:v>
                </c:pt>
                <c:pt idx="39">
                  <c:v>4.0174842001138597E-4</c:v>
                </c:pt>
                <c:pt idx="40">
                  <c:v>6.4250886746238054E-4</c:v>
                </c:pt>
                <c:pt idx="41">
                  <c:v>9.7341602120891197E-4</c:v>
                </c:pt>
                <c:pt idx="42">
                  <c:v>1.4029693448469785E-3</c:v>
                </c:pt>
                <c:pt idx="43">
                  <c:v>1.9309826158657869E-3</c:v>
                </c:pt>
                <c:pt idx="44">
                  <c:v>2.5466914678844424E-3</c:v>
                </c:pt>
                <c:pt idx="45">
                  <c:v>3.2283908241892787E-3</c:v>
                </c:pt>
                <c:pt idx="46">
                  <c:v>3.9448022339900789E-3</c:v>
                </c:pt>
                <c:pt idx="47">
                  <c:v>4.657998458014595E-3</c:v>
                </c:pt>
                <c:pt idx="48">
                  <c:v>5.3273919065668675E-3</c:v>
                </c:pt>
                <c:pt idx="49">
                  <c:v>5.9141032413424144E-3</c:v>
                </c:pt>
                <c:pt idx="50">
                  <c:v>6.3849996181914986E-3</c:v>
                </c:pt>
                <c:pt idx="51">
                  <c:v>6.7158140846162069E-3</c:v>
                </c:pt>
                <c:pt idx="52">
                  <c:v>6.8929792510319925E-3</c:v>
                </c:pt>
                <c:pt idx="53">
                  <c:v>6.9140656512490638E-3</c:v>
                </c:pt>
                <c:pt idx="54">
                  <c:v>6.7869491465974933E-3</c:v>
                </c:pt>
                <c:pt idx="55">
                  <c:v>6.5280012901074314E-3</c:v>
                </c:pt>
                <c:pt idx="56">
                  <c:v>6.1596838178956826E-3</c:v>
                </c:pt>
                <c:pt idx="57">
                  <c:v>5.7079364826229792E-3</c:v>
                </c:pt>
                <c:pt idx="58">
                  <c:v>5.1996940014256551E-3</c:v>
                </c:pt>
                <c:pt idx="59">
                  <c:v>4.660777438181659E-3</c:v>
                </c:pt>
                <c:pt idx="60">
                  <c:v>4.114302227141692E-3</c:v>
                </c:pt>
                <c:pt idx="61">
                  <c:v>3.5796488199715771E-3</c:v>
                </c:pt>
                <c:pt idx="62">
                  <c:v>3.0719651887908934E-3</c:v>
                </c:pt>
                <c:pt idx="63">
                  <c:v>2.602118716566083E-3</c:v>
                </c:pt>
                <c:pt idx="64">
                  <c:v>2.1769882245167922E-3</c:v>
                </c:pt>
                <c:pt idx="65">
                  <c:v>1.7999811141803099E-3</c:v>
                </c:pt>
                <c:pt idx="66">
                  <c:v>1.4716700743843843E-3</c:v>
                </c:pt>
                <c:pt idx="67">
                  <c:v>1.1904624614050958E-3</c:v>
                </c:pt>
                <c:pt idx="68">
                  <c:v>9.5323799451714334E-4</c:v>
                </c:pt>
                <c:pt idx="69">
                  <c:v>7.5591279452103433E-4</c:v>
                </c:pt>
                <c:pt idx="70">
                  <c:v>5.939074191983353E-4</c:v>
                </c:pt>
                <c:pt idx="71">
                  <c:v>4.6251207925040322E-4</c:v>
                </c:pt>
                <c:pt idx="72">
                  <c:v>3.5715330420483399E-4</c:v>
                </c:pt>
                <c:pt idx="73">
                  <c:v>2.735732928838838E-4</c:v>
                </c:pt>
                <c:pt idx="74">
                  <c:v>2.0793672604680122E-4</c:v>
                </c:pt>
                <c:pt idx="75">
                  <c:v>1.5688078196407978E-4</c:v>
                </c:pt>
                <c:pt idx="76">
                  <c:v>1.1752330384788581E-4</c:v>
                </c:pt>
                <c:pt idx="77">
                  <c:v>8.7442233997902849E-5</c:v>
                </c:pt>
                <c:pt idx="78">
                  <c:v>6.46371115708251E-5</c:v>
                </c:pt>
                <c:pt idx="79">
                  <c:v>4.7481027549351799E-5</c:v>
                </c:pt>
                <c:pt idx="80">
                  <c:v>3.4669197317904843E-5</c:v>
                </c:pt>
                <c:pt idx="81">
                  <c:v>2.516838848339688E-5</c:v>
                </c:pt>
                <c:pt idx="82">
                  <c:v>1.816988442877233E-5</c:v>
                </c:pt>
                <c:pt idx="83">
                  <c:v>1.3047470690229688E-5</c:v>
                </c:pt>
                <c:pt idx="84">
                  <c:v>9.3210657149679888E-6</c:v>
                </c:pt>
                <c:pt idx="85">
                  <c:v>6.6260273668832971E-6</c:v>
                </c:pt>
                <c:pt idx="86">
                  <c:v>4.6877945983616461E-6</c:v>
                </c:pt>
                <c:pt idx="87">
                  <c:v>3.3013158424700827E-6</c:v>
                </c:pt>
                <c:pt idx="88">
                  <c:v>2.3146247755078678E-6</c:v>
                </c:pt>
                <c:pt idx="89">
                  <c:v>1.6159116943391621E-6</c:v>
                </c:pt>
                <c:pt idx="90">
                  <c:v>1.1234751096619361E-6</c:v>
                </c:pt>
                <c:pt idx="91">
                  <c:v>7.7800141650189228E-7</c:v>
                </c:pt>
                <c:pt idx="92">
                  <c:v>5.3669541511834371E-7</c:v>
                </c:pt>
                <c:pt idx="93">
                  <c:v>3.6886099811451886E-7</c:v>
                </c:pt>
                <c:pt idx="94">
                  <c:v>2.5260340869192173E-7</c:v>
                </c:pt>
                <c:pt idx="95">
                  <c:v>1.7238884897852568E-7</c:v>
                </c:pt>
                <c:pt idx="96">
                  <c:v>1.1725253593244787E-7</c:v>
                </c:pt>
                <c:pt idx="97">
                  <c:v>7.949245520567853E-8</c:v>
                </c:pt>
                <c:pt idx="98">
                  <c:v>5.372366426693895E-8</c:v>
                </c:pt>
                <c:pt idx="99">
                  <c:v>3.6198029627614459E-8</c:v>
                </c:pt>
                <c:pt idx="100">
                  <c:v>2.4317870841199373E-8</c:v>
                </c:pt>
                <c:pt idx="101">
                  <c:v>1.6290239664892427E-8</c:v>
                </c:pt>
                <c:pt idx="102">
                  <c:v>1.0882509934582843E-8</c:v>
                </c:pt>
                <c:pt idx="103">
                  <c:v>7.2504865563098694E-9</c:v>
                </c:pt>
                <c:pt idx="104">
                  <c:v>4.8181136979293398E-9</c:v>
                </c:pt>
                <c:pt idx="105">
                  <c:v>3.1936894207366716E-9</c:v>
                </c:pt>
                <c:pt idx="106">
                  <c:v>2.1117701796026915E-9</c:v>
                </c:pt>
                <c:pt idx="107">
                  <c:v>1.393061498543458E-9</c:v>
                </c:pt>
                <c:pt idx="108">
                  <c:v>9.1684032367196991E-10</c:v>
                </c:pt>
                <c:pt idx="109">
                  <c:v>6.0206844760160418E-10</c:v>
                </c:pt>
                <c:pt idx="110">
                  <c:v>3.9450693708896379E-10</c:v>
                </c:pt>
                <c:pt idx="111">
                  <c:v>2.5795672723895659E-10</c:v>
                </c:pt>
                <c:pt idx="112">
                  <c:v>1.6832488858026441E-10</c:v>
                </c:pt>
                <c:pt idx="113">
                  <c:v>1.0961852419675351E-10</c:v>
                </c:pt>
                <c:pt idx="114">
                  <c:v>7.1248818990683784E-11</c:v>
                </c:pt>
                <c:pt idx="115">
                  <c:v>4.622241067026165E-11</c:v>
                </c:pt>
                <c:pt idx="116">
                  <c:v>2.9931672631345127E-11</c:v>
                </c:pt>
                <c:pt idx="117">
                  <c:v>1.9347922211405928E-11</c:v>
                </c:pt>
                <c:pt idx="118">
                  <c:v>1.2484850634743402E-11</c:v>
                </c:pt>
                <c:pt idx="119">
                  <c:v>8.042629052801014E-12</c:v>
                </c:pt>
                <c:pt idx="120">
                  <c:v>5.1724666442271014E-12</c:v>
                </c:pt>
              </c:numCache>
            </c:numRef>
          </c:yVal>
          <c:smooth val="0"/>
          <c:extLst>
            <c:ext xmlns:c16="http://schemas.microsoft.com/office/drawing/2014/chart" uri="{C3380CC4-5D6E-409C-BE32-E72D297353CC}">
              <c16:uniqueId val="{00000000-EFEB-4A90-9DEE-0D86156E4B08}"/>
            </c:ext>
          </c:extLst>
        </c:ser>
        <c:ser>
          <c:idx val="0"/>
          <c:order val="1"/>
          <c:tx>
            <c:v>Truth</c:v>
          </c:tx>
          <c:spPr>
            <a:ln w="19050" cap="rnd">
              <a:solidFill>
                <a:schemeClr val="accent1"/>
              </a:solidFill>
              <a:round/>
            </a:ln>
            <a:effectLst/>
          </c:spPr>
          <c:marker>
            <c:symbol val="none"/>
          </c:marker>
          <c:xVal>
            <c:numRef>
              <c:f>'Game Level 0.4'!$N$85:$N$205</c:f>
              <c:numCache>
                <c:formatCode>General</c:formatCode>
                <c:ptCount val="12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numCache>
            </c:numRef>
          </c:xVal>
          <c:yVal>
            <c:numRef>
              <c:f>'Game Level 0.4'!$V$86:$V$206</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numCache>
            </c:numRef>
          </c:yVal>
          <c:smooth val="0"/>
          <c:extLst>
            <c:ext xmlns:c16="http://schemas.microsoft.com/office/drawing/2014/chart" uri="{C3380CC4-5D6E-409C-BE32-E72D297353CC}">
              <c16:uniqueId val="{00000001-B37A-41CC-8946-194912A35116}"/>
            </c:ext>
          </c:extLst>
        </c:ser>
        <c:dLbls>
          <c:showLegendKey val="0"/>
          <c:showVal val="0"/>
          <c:showCatName val="0"/>
          <c:showSerName val="0"/>
          <c:showPercent val="0"/>
          <c:showBubbleSize val="0"/>
        </c:dLbls>
        <c:axId val="1423866928"/>
        <c:axId val="1423869424"/>
      </c:scatterChart>
      <c:valAx>
        <c:axId val="1423866928"/>
        <c:scaling>
          <c:orientation val="minMax"/>
          <c:max val="3600"/>
          <c:min val="36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3869424"/>
        <c:crosses val="autoZero"/>
        <c:crossBetween val="midCat"/>
      </c:valAx>
      <c:valAx>
        <c:axId val="14238694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Concentration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3866928"/>
        <c:crosses val="autoZero"/>
        <c:crossBetween val="midCat"/>
      </c:valAx>
      <c:spPr>
        <a:noFill/>
        <a:ln>
          <a:noFill/>
        </a:ln>
        <a:effectLst/>
      </c:spPr>
    </c:plotArea>
    <c:legend>
      <c:legendPos val="r"/>
      <c:layout>
        <c:manualLayout>
          <c:xMode val="edge"/>
          <c:yMode val="edge"/>
          <c:x val="0.76777982289057534"/>
          <c:y val="0.29385068533100034"/>
          <c:w val="0.19889517259757478"/>
          <c:h val="0.250001749781277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At</a:t>
            </a:r>
            <a:r>
              <a:rPr lang="en-US" baseline="0"/>
              <a:t> Observation Point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848594768350585"/>
          <c:y val="0.25999421028253816"/>
          <c:w val="0.74730396060043058"/>
          <c:h val="0.49741662806855019"/>
        </c:manualLayout>
      </c:layout>
      <c:scatterChart>
        <c:scatterStyle val="lineMarker"/>
        <c:varyColors val="0"/>
        <c:ser>
          <c:idx val="2"/>
          <c:order val="0"/>
          <c:tx>
            <c:v>Model</c:v>
          </c:tx>
          <c:spPr>
            <a:ln w="19050" cap="rnd">
              <a:solidFill>
                <a:schemeClr val="accent2"/>
              </a:solidFill>
              <a:round/>
            </a:ln>
            <a:effectLst/>
          </c:spPr>
          <c:marker>
            <c:symbol val="none"/>
          </c:marker>
          <c:xVal>
            <c:numRef>
              <c:f>'Game Level 0.4'!$N$85:$N$335</c:f>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numCache>
            </c:numRef>
          </c:xVal>
          <c:yVal>
            <c:numRef>
              <c:f>'Game Level 0.4'!$O$85:$O$335</c:f>
              <c:numCache>
                <c:formatCode>General</c:formatCode>
                <c:ptCount val="251"/>
                <c:pt idx="0">
                  <c:v>0</c:v>
                </c:pt>
                <c:pt idx="1">
                  <c:v>0</c:v>
                </c:pt>
                <c:pt idx="2">
                  <c:v>0</c:v>
                </c:pt>
                <c:pt idx="3">
                  <c:v>0</c:v>
                </c:pt>
                <c:pt idx="4">
                  <c:v>4.6664155135825788E-11</c:v>
                </c:pt>
                <c:pt idx="5">
                  <c:v>1.4170979934763227E-3</c:v>
                </c:pt>
                <c:pt idx="6">
                  <c:v>4.9276761897522052E-2</c:v>
                </c:pt>
                <c:pt idx="7">
                  <c:v>0.15832039657769198</c:v>
                </c:pt>
                <c:pt idx="8">
                  <c:v>0.22496424160134415</c:v>
                </c:pt>
                <c:pt idx="9">
                  <c:v>0.22124796828024945</c:v>
                </c:pt>
                <c:pt idx="10">
                  <c:v>0.17927384017012898</c:v>
                </c:pt>
                <c:pt idx="11">
                  <c:v>0.12978541990318743</c:v>
                </c:pt>
                <c:pt idx="12">
                  <c:v>8.7584732131319218E-2</c:v>
                </c:pt>
                <c:pt idx="13">
                  <c:v>5.6443500228964209E-2</c:v>
                </c:pt>
                <c:pt idx="14">
                  <c:v>3.5248907523115561E-2</c:v>
                </c:pt>
                <c:pt idx="15">
                  <c:v>2.1531720747647084E-2</c:v>
                </c:pt>
                <c:pt idx="16">
                  <c:v>1.2944982895024121E-2</c:v>
                </c:pt>
                <c:pt idx="17">
                  <c:v>7.6922686735467682E-3</c:v>
                </c:pt>
                <c:pt idx="18">
                  <c:v>4.5313953387910296E-3</c:v>
                </c:pt>
                <c:pt idx="19">
                  <c:v>2.6519475652760191E-3</c:v>
                </c:pt>
                <c:pt idx="20">
                  <c:v>1.544314948817229E-3</c:v>
                </c:pt>
                <c:pt idx="21">
                  <c:v>8.95887363110256E-4</c:v>
                </c:pt>
                <c:pt idx="22">
                  <c:v>5.1820546735398829E-4</c:v>
                </c:pt>
                <c:pt idx="23">
                  <c:v>2.9907201823039983E-4</c:v>
                </c:pt>
                <c:pt idx="24">
                  <c:v>1.7230673978785042E-4</c:v>
                </c:pt>
                <c:pt idx="25">
                  <c:v>9.9142297979329762E-5</c:v>
                </c:pt>
                <c:pt idx="26">
                  <c:v>5.6988285968708576E-5</c:v>
                </c:pt>
                <c:pt idx="27">
                  <c:v>3.2733521676247766E-5</c:v>
                </c:pt>
                <c:pt idx="28">
                  <c:v>1.8791806180682311E-5</c:v>
                </c:pt>
                <c:pt idx="29">
                  <c:v>1.0784090579529382E-5</c:v>
                </c:pt>
                <c:pt idx="30">
                  <c:v>6.1872041309641016E-6</c:v>
                </c:pt>
                <c:pt idx="31">
                  <c:v>3.5493349924064364E-6</c:v>
                </c:pt>
                <c:pt idx="32">
                  <c:v>2.036001512582068E-6</c:v>
                </c:pt>
                <c:pt idx="33">
                  <c:v>1.1679322044281262E-6</c:v>
                </c:pt>
                <c:pt idx="34">
                  <c:v>6.7002309299376548E-7</c:v>
                </c:pt>
                <c:pt idx="35">
                  <c:v>3.8442714378235697E-7</c:v>
                </c:pt>
                <c:pt idx="36">
                  <c:v>2.2060035776542246E-7</c:v>
                </c:pt>
                <c:pt idx="37">
                  <c:v>1.2661318636804287E-7</c:v>
                </c:pt>
                <c:pt idx="38">
                  <c:v>7.2684590173158125E-8</c:v>
                </c:pt>
                <c:pt idx="39">
                  <c:v>4.1735388832653684E-8</c:v>
                </c:pt>
                <c:pt idx="40">
                  <c:v>2.3970196318577057E-8</c:v>
                </c:pt>
                <c:pt idx="41">
                  <c:v>1.3770464599072063E-8</c:v>
                </c:pt>
                <c:pt idx="42">
                  <c:v>7.9129632470012851E-9</c:v>
                </c:pt>
                <c:pt idx="43">
                  <c:v>4.5482669774682117E-9</c:v>
                </c:pt>
                <c:pt idx="44">
                  <c:v>2.6149950273004098E-9</c:v>
                </c:pt>
                <c:pt idx="45">
                  <c:v>1.5038866132093316E-9</c:v>
                </c:pt>
                <c:pt idx="46">
                  <c:v>8.6512577693371561E-10</c:v>
                </c:pt>
                <c:pt idx="47">
                  <c:v>4.9780986427740167E-10</c:v>
                </c:pt>
                <c:pt idx="48">
                  <c:v>2.8652834774485893E-10</c:v>
                </c:pt>
                <c:pt idx="49">
                  <c:v>1.649646867360245E-10</c:v>
                </c:pt>
                <c:pt idx="50">
                  <c:v>9.5002021843092393E-11</c:v>
                </c:pt>
                <c:pt idx="51">
                  <c:v>5.4725802399064906E-11</c:v>
                </c:pt>
                <c:pt idx="52">
                  <c:v>3.1533170318794097E-11</c:v>
                </c:pt>
                <c:pt idx="53">
                  <c:v>1.8174312018411074E-11</c:v>
                </c:pt>
                <c:pt idx="54">
                  <c:v>1.0477596950973843E-11</c:v>
                </c:pt>
                <c:pt idx="55">
                  <c:v>6.0419508842294278E-12</c:v>
                </c:pt>
                <c:pt idx="56">
                  <c:v>3.4850005013687966E-12</c:v>
                </c:pt>
                <c:pt idx="57">
                  <c:v>2.0106522096777496E-12</c:v>
                </c:pt>
                <c:pt idx="58">
                  <c:v>1.1603200244850458E-12</c:v>
                </c:pt>
                <c:pt idx="59">
                  <c:v>6.697667419132174E-13</c:v>
                </c:pt>
                <c:pt idx="60">
                  <c:v>3.8669855603041731E-13</c:v>
                </c:pt>
                <c:pt idx="61">
                  <c:v>2.2331758229502736E-13</c:v>
                </c:pt>
                <c:pt idx="62">
                  <c:v>1.2899500479244609E-13</c:v>
                </c:pt>
                <c:pt idx="63">
                  <c:v>7.4528211031200748E-14</c:v>
                </c:pt>
                <c:pt idx="64">
                  <c:v>4.3068977232670442E-14</c:v>
                </c:pt>
                <c:pt idx="65">
                  <c:v>2.4894460834140064E-14</c:v>
                </c:pt>
                <c:pt idx="66">
                  <c:v>1.4392407915227468E-14</c:v>
                </c:pt>
                <c:pt idx="67">
                  <c:v>8.3225238613612105E-15</c:v>
                </c:pt>
                <c:pt idx="68">
                  <c:v>4.8135535058527078E-15</c:v>
                </c:pt>
                <c:pt idx="69">
                  <c:v>2.7846079567622483E-15</c:v>
                </c:pt>
                <c:pt idx="70">
                  <c:v>1.6111952807904245E-15</c:v>
                </c:pt>
                <c:pt idx="71">
                  <c:v>9.3243069198741231E-16</c:v>
                </c:pt>
                <c:pt idx="72">
                  <c:v>5.3971889121748318E-16</c:v>
                </c:pt>
                <c:pt idx="73">
                  <c:v>3.1246387247794271E-16</c:v>
                </c:pt>
                <c:pt idx="74">
                  <c:v>1.8093043083408577E-16</c:v>
                </c:pt>
                <c:pt idx="75">
                  <c:v>1.0478558753785478E-16</c:v>
                </c:pt>
                <c:pt idx="76">
                  <c:v>6.069713080439347E-17</c:v>
                </c:pt>
                <c:pt idx="77">
                  <c:v>3.5164951359783581E-17</c:v>
                </c:pt>
                <c:pt idx="78">
                  <c:v>2.0376319232671868E-17</c:v>
                </c:pt>
                <c:pt idx="79">
                  <c:v>1.1809022342930165E-17</c:v>
                </c:pt>
                <c:pt idx="80">
                  <c:v>6.8449978054516817E-18</c:v>
                </c:pt>
                <c:pt idx="81">
                  <c:v>3.9682821194430669E-18</c:v>
                </c:pt>
                <c:pt idx="82">
                  <c:v>2.3009138156143028E-18</c:v>
                </c:pt>
                <c:pt idx="83">
                  <c:v>1.3343369236725542E-18</c:v>
                </c:pt>
                <c:pt idx="84">
                  <c:v>7.7392126683904684E-19</c:v>
                </c:pt>
                <c:pt idx="85">
                  <c:v>4.4894485107761762E-19</c:v>
                </c:pt>
                <c:pt idx="86">
                  <c:v>2.6046716669867534E-19</c:v>
                </c:pt>
                <c:pt idx="87">
                  <c:v>1.5113867835400143E-19</c:v>
                </c:pt>
                <c:pt idx="88">
                  <c:v>8.7712156894068298E-20</c:v>
                </c:pt>
                <c:pt idx="89">
                  <c:v>5.0910154626137759E-20</c:v>
                </c:pt>
                <c:pt idx="90">
                  <c:v>2.9553467243793353E-20</c:v>
                </c:pt>
                <c:pt idx="91">
                  <c:v>1.7158164648706046E-20</c:v>
                </c:pt>
                <c:pt idx="92">
                  <c:v>9.9630103387570084E-21</c:v>
                </c:pt>
                <c:pt idx="93">
                  <c:v>5.7858438123060035E-21</c:v>
                </c:pt>
                <c:pt idx="94">
                  <c:v>3.3604562353511239E-21</c:v>
                </c:pt>
                <c:pt idx="95">
                  <c:v>1.9520199667761651E-21</c:v>
                </c:pt>
                <c:pt idx="96">
                  <c:v>1.1340281202119502E-21</c:v>
                </c:pt>
                <c:pt idx="97">
                  <c:v>6.5889475680454262E-22</c:v>
                </c:pt>
                <c:pt idx="98">
                  <c:v>3.8287769195140887E-22</c:v>
                </c:pt>
                <c:pt idx="99">
                  <c:v>2.2251280209751924E-22</c:v>
                </c:pt>
                <c:pt idx="100">
                  <c:v>1.2933022523092789E-22</c:v>
                </c:pt>
                <c:pt idx="101">
                  <c:v>7.5178618226953938E-23</c:v>
                </c:pt>
                <c:pt idx="102">
                  <c:v>4.3705603330803868E-23</c:v>
                </c:pt>
                <c:pt idx="103">
                  <c:v>2.5411341634783826E-23</c:v>
                </c:pt>
                <c:pt idx="104">
                  <c:v>1.4776276234841179E-23</c:v>
                </c:pt>
                <c:pt idx="105">
                  <c:v>8.5930748152298902E-24</c:v>
                </c:pt>
                <c:pt idx="106">
                  <c:v>4.9977858151503913E-24</c:v>
                </c:pt>
                <c:pt idx="107">
                  <c:v>2.9070428235541416E-24</c:v>
                </c:pt>
                <c:pt idx="108">
                  <c:v>1.6910998978059366E-24</c:v>
                </c:pt>
                <c:pt idx="109">
                  <c:v>9.8385355569146924E-25</c:v>
                </c:pt>
                <c:pt idx="110">
                  <c:v>5.7244577022447876E-25</c:v>
                </c:pt>
                <c:pt idx="111">
                  <c:v>3.3310433464003681E-25</c:v>
                </c:pt>
                <c:pt idx="112">
                  <c:v>1.9385081046803182E-25</c:v>
                </c:pt>
                <c:pt idx="113">
                  <c:v>1.1282250461995342E-25</c:v>
                </c:pt>
                <c:pt idx="114">
                  <c:v>6.566954685020131E-26</c:v>
                </c:pt>
                <c:pt idx="115">
                  <c:v>3.8227145629085138E-26</c:v>
                </c:pt>
                <c:pt idx="116">
                  <c:v>2.2254544293775761E-26</c:v>
                </c:pt>
                <c:pt idx="117">
                  <c:v>1.2956984822502798E-26</c:v>
                </c:pt>
                <c:pt idx="118">
                  <c:v>7.5444405890542827E-27</c:v>
                </c:pt>
                <c:pt idx="119">
                  <c:v>4.3932653458415552E-27</c:v>
                </c:pt>
                <c:pt idx="120">
                  <c:v>2.5584950871394354E-27</c:v>
                </c:pt>
              </c:numCache>
            </c:numRef>
          </c:yVal>
          <c:smooth val="0"/>
          <c:extLst>
            <c:ext xmlns:c16="http://schemas.microsoft.com/office/drawing/2014/chart" uri="{C3380CC4-5D6E-409C-BE32-E72D297353CC}">
              <c16:uniqueId val="{00000000-6882-4375-AA31-ED02A2509582}"/>
            </c:ext>
          </c:extLst>
        </c:ser>
        <c:ser>
          <c:idx val="1"/>
          <c:order val="1"/>
          <c:tx>
            <c:v>Data</c:v>
          </c:tx>
          <c:spPr>
            <a:ln w="19050" cap="rnd">
              <a:noFill/>
              <a:round/>
            </a:ln>
            <a:effectLst/>
          </c:spPr>
          <c:marker>
            <c:symbol val="diamond"/>
            <c:size val="5"/>
            <c:spPr>
              <a:noFill/>
              <a:ln w="9525">
                <a:solidFill>
                  <a:schemeClr val="accent2"/>
                </a:solidFill>
              </a:ln>
              <a:effectLst/>
            </c:spPr>
          </c:marker>
          <c:xVal>
            <c:numRef>
              <c:f>'Game Level 0.4'!$F$73:$F$123</c:f>
              <c:numCache>
                <c:formatCode>General</c:formatCode>
                <c:ptCount val="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numCache>
            </c:numRef>
          </c:xVal>
          <c:yVal>
            <c:numRef>
              <c:f>'Game Level 0.4'!$G$73:$G$123</c:f>
              <c:numCache>
                <c:formatCode>General</c:formatCode>
                <c:ptCount val="51"/>
                <c:pt idx="0">
                  <c:v>0</c:v>
                </c:pt>
                <c:pt idx="1">
                  <c:v>0</c:v>
                </c:pt>
                <c:pt idx="2">
                  <c:v>0</c:v>
                </c:pt>
                <c:pt idx="3">
                  <c:v>0</c:v>
                </c:pt>
                <c:pt idx="4">
                  <c:v>2.5397610728048824E-13</c:v>
                </c:pt>
                <c:pt idx="5">
                  <c:v>1.8803900654406201E-4</c:v>
                </c:pt>
                <c:pt idx="6">
                  <c:v>1.5626431048230673E-2</c:v>
                </c:pt>
                <c:pt idx="7">
                  <c:v>7.865561133111354E-2</c:v>
                </c:pt>
                <c:pt idx="8">
                  <c:v>0.15058563601525018</c:v>
                </c:pt>
                <c:pt idx="9">
                  <c:v>0.18586772262949794</c:v>
                </c:pt>
                <c:pt idx="10">
                  <c:v>0.18177904516669244</c:v>
                </c:pt>
                <c:pt idx="11">
                  <c:v>0.15510869647453307</c:v>
                </c:pt>
                <c:pt idx="12">
                  <c:v>0.12147168129802678</c:v>
                </c:pt>
                <c:pt idx="13">
                  <c:v>8.9876034111444306E-2</c:v>
                </c:pt>
                <c:pt idx="14">
                  <c:v>6.3946172755950451E-2</c:v>
                </c:pt>
                <c:pt idx="15">
                  <c:v>4.4248867521862821E-2</c:v>
                </c:pt>
                <c:pt idx="16">
                  <c:v>3.0004295507650987E-2</c:v>
                </c:pt>
                <c:pt idx="17">
                  <c:v>2.0040803471105418E-2</c:v>
                </c:pt>
                <c:pt idx="18">
                  <c:v>1.3234095222405172E-2</c:v>
                </c:pt>
                <c:pt idx="19">
                  <c:v>8.6631760962580535E-3</c:v>
                </c:pt>
                <c:pt idx="20">
                  <c:v>5.6327125821043931E-3</c:v>
                </c:pt>
                <c:pt idx="21">
                  <c:v>3.6429797097962619E-3</c:v>
                </c:pt>
                <c:pt idx="22">
                  <c:v>2.346298166751561E-3</c:v>
                </c:pt>
                <c:pt idx="23">
                  <c:v>1.5061701975842541E-3</c:v>
                </c:pt>
                <c:pt idx="24">
                  <c:v>9.643255479878022E-4</c:v>
                </c:pt>
                <c:pt idx="25">
                  <c:v>6.1611836051193121E-4</c:v>
                </c:pt>
                <c:pt idx="26">
                  <c:v>3.9298870525877438E-4</c:v>
                </c:pt>
                <c:pt idx="27">
                  <c:v>2.5033373329473352E-4</c:v>
                </c:pt>
                <c:pt idx="28">
                  <c:v>1.5929475600018252E-4</c:v>
                </c:pt>
                <c:pt idx="29">
                  <c:v>1.0127991563839982E-4</c:v>
                </c:pt>
                <c:pt idx="30">
                  <c:v>6.4352300423082973E-5</c:v>
                </c:pt>
                <c:pt idx="31">
                  <c:v>4.0868493006618862E-5</c:v>
                </c:pt>
                <c:pt idx="32">
                  <c:v>2.5944805593510663E-5</c:v>
                </c:pt>
                <c:pt idx="33">
                  <c:v>1.6466209242285256E-5</c:v>
                </c:pt>
                <c:pt idx="34">
                  <c:v>1.0448521598583236E-5</c:v>
                </c:pt>
                <c:pt idx="35">
                  <c:v>6.6292509255873775E-6</c:v>
                </c:pt>
                <c:pt idx="36">
                  <c:v>4.2057916466449343E-6</c:v>
                </c:pt>
                <c:pt idx="37">
                  <c:v>2.6682455443960982E-6</c:v>
                </c:pt>
                <c:pt idx="38">
                  <c:v>1.6928408238764515E-6</c:v>
                </c:pt>
                <c:pt idx="39">
                  <c:v>1.0740719354717617E-6</c:v>
                </c:pt>
                <c:pt idx="40">
                  <c:v>6.8153741309101733E-7</c:v>
                </c:pt>
                <c:pt idx="41">
                  <c:v>4.3250908833080514E-7</c:v>
                </c:pt>
                <c:pt idx="42">
                  <c:v>2.7451012230719816E-7</c:v>
                </c:pt>
                <c:pt idx="43">
                  <c:v>1.7425530257634862E-7</c:v>
                </c:pt>
                <c:pt idx="44">
                  <c:v>1.1063278465364001E-7</c:v>
                </c:pt>
                <c:pt idx="45">
                  <c:v>7.025164982095636E-8</c:v>
                </c:pt>
                <c:pt idx="46">
                  <c:v>4.4617764371846769E-8</c:v>
                </c:pt>
                <c:pt idx="47">
                  <c:v>2.834266421567136E-8</c:v>
                </c:pt>
                <c:pt idx="48">
                  <c:v>1.8007668038423117E-8</c:v>
                </c:pt>
                <c:pt idx="49">
                  <c:v>1.1443530212915205E-8</c:v>
                </c:pt>
                <c:pt idx="50">
                  <c:v>7.2736037588798738E-9</c:v>
                </c:pt>
              </c:numCache>
            </c:numRef>
          </c:yVal>
          <c:smooth val="0"/>
          <c:extLst>
            <c:ext xmlns:c16="http://schemas.microsoft.com/office/drawing/2014/chart" uri="{C3380CC4-5D6E-409C-BE32-E72D297353CC}">
              <c16:uniqueId val="{00000001-6882-4375-AA31-ED02A2509582}"/>
            </c:ext>
          </c:extLst>
        </c:ser>
        <c:ser>
          <c:idx val="0"/>
          <c:order val="2"/>
          <c:tx>
            <c:v>Truth</c:v>
          </c:tx>
          <c:spPr>
            <a:ln w="19050" cap="rnd">
              <a:solidFill>
                <a:schemeClr val="accent1"/>
              </a:solidFill>
              <a:round/>
            </a:ln>
            <a:effectLst/>
          </c:spPr>
          <c:marker>
            <c:symbol val="none"/>
          </c:marker>
          <c:xVal>
            <c:numRef>
              <c:f>'Game Level 0.4'!$F$73:$F$193</c:f>
              <c:numCache>
                <c:formatCode>General</c:formatCode>
                <c:ptCount val="12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numCache>
            </c:numRef>
          </c:xVal>
          <c:yVal>
            <c:numRef>
              <c:f>'Game Level 0.4'!$U$86:$U$206</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numCache>
            </c:numRef>
          </c:yVal>
          <c:smooth val="0"/>
          <c:extLst>
            <c:ext xmlns:c16="http://schemas.microsoft.com/office/drawing/2014/chart" uri="{C3380CC4-5D6E-409C-BE32-E72D297353CC}">
              <c16:uniqueId val="{00000001-639D-4EE8-82D7-DAB4540331E9}"/>
            </c:ext>
          </c:extLst>
        </c:ser>
        <c:dLbls>
          <c:showLegendKey val="0"/>
          <c:showVal val="0"/>
          <c:showCatName val="0"/>
          <c:showSerName val="0"/>
          <c:showPercent val="0"/>
          <c:showBubbleSize val="0"/>
        </c:dLbls>
        <c:axId val="1423866928"/>
        <c:axId val="1423869424"/>
      </c:scatterChart>
      <c:valAx>
        <c:axId val="1423866928"/>
        <c:scaling>
          <c:orientation val="minMax"/>
          <c:max val="360"/>
          <c:min val="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3869424"/>
        <c:crosses val="autoZero"/>
        <c:crossBetween val="midCat"/>
      </c:valAx>
      <c:valAx>
        <c:axId val="14238694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Concentration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3866928"/>
        <c:crosses val="autoZero"/>
        <c:crossBetween val="midCat"/>
      </c:valAx>
      <c:spPr>
        <a:noFill/>
        <a:ln>
          <a:noFill/>
        </a:ln>
        <a:effectLst/>
      </c:spPr>
    </c:plotArea>
    <c:legend>
      <c:legendPos val="r"/>
      <c:layout>
        <c:manualLayout>
          <c:xMode val="edge"/>
          <c:yMode val="edge"/>
          <c:x val="0.78366491262710736"/>
          <c:y val="3.801354793886054E-2"/>
          <c:w val="0.20080417985135035"/>
          <c:h val="0.3684821350279309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78937007874017"/>
          <c:y val="5.0925925925925923E-2"/>
          <c:w val="0.60762597657748918"/>
          <c:h val="0.6896571774682011"/>
        </c:manualLayout>
      </c:layout>
      <c:scatterChart>
        <c:scatterStyle val="lineMarker"/>
        <c:varyColors val="0"/>
        <c:ser>
          <c:idx val="0"/>
          <c:order val="0"/>
          <c:tx>
            <c:v>Utility Function</c:v>
          </c:tx>
          <c:spPr>
            <a:ln w="19050" cap="rnd">
              <a:solidFill>
                <a:schemeClr val="accent1"/>
              </a:solidFill>
              <a:round/>
            </a:ln>
            <a:effectLst/>
          </c:spPr>
          <c:marker>
            <c:symbol val="none"/>
          </c:marker>
          <c:xVal>
            <c:numRef>
              <c:f>'Game Level 0.4'!$A$72:$A$75</c:f>
              <c:numCache>
                <c:formatCode>General</c:formatCode>
                <c:ptCount val="4"/>
                <c:pt idx="0">
                  <c:v>0</c:v>
                </c:pt>
                <c:pt idx="1">
                  <c:v>1E-3</c:v>
                </c:pt>
                <c:pt idx="2">
                  <c:v>0.01</c:v>
                </c:pt>
                <c:pt idx="3">
                  <c:v>0.02</c:v>
                </c:pt>
              </c:numCache>
            </c:numRef>
          </c:xVal>
          <c:yVal>
            <c:numRef>
              <c:f>'Game Level 0.4'!$B$72:$B$75</c:f>
              <c:numCache>
                <c:formatCode>General</c:formatCode>
                <c:ptCount val="4"/>
                <c:pt idx="0">
                  <c:v>1</c:v>
                </c:pt>
                <c:pt idx="1">
                  <c:v>1</c:v>
                </c:pt>
                <c:pt idx="2">
                  <c:v>0</c:v>
                </c:pt>
                <c:pt idx="3">
                  <c:v>0</c:v>
                </c:pt>
              </c:numCache>
            </c:numRef>
          </c:yVal>
          <c:smooth val="0"/>
          <c:extLst>
            <c:ext xmlns:c16="http://schemas.microsoft.com/office/drawing/2014/chart" uri="{C3380CC4-5D6E-409C-BE32-E72D297353CC}">
              <c16:uniqueId val="{00000000-0B49-4188-874C-767159FB65BE}"/>
            </c:ext>
          </c:extLst>
        </c:ser>
        <c:ser>
          <c:idx val="1"/>
          <c:order val="1"/>
          <c:tx>
            <c:v>POC Threshold</c:v>
          </c:tx>
          <c:spPr>
            <a:ln w="19050" cap="rnd">
              <a:solidFill>
                <a:srgbClr val="FF0000"/>
              </a:solidFill>
              <a:prstDash val="dash"/>
              <a:round/>
            </a:ln>
            <a:effectLst/>
          </c:spPr>
          <c:marker>
            <c:symbol val="none"/>
          </c:marker>
          <c:xVal>
            <c:numRef>
              <c:f>'Game Level 0.4'!$A$78:$A$79</c:f>
              <c:numCache>
                <c:formatCode>General</c:formatCode>
                <c:ptCount val="2"/>
                <c:pt idx="0">
                  <c:v>0</c:v>
                </c:pt>
                <c:pt idx="1">
                  <c:v>0.02</c:v>
                </c:pt>
              </c:numCache>
            </c:numRef>
          </c:xVal>
          <c:yVal>
            <c:numRef>
              <c:f>'Game Level 0.4'!$B$78:$B$79</c:f>
              <c:numCache>
                <c:formatCode>General</c:formatCode>
                <c:ptCount val="2"/>
                <c:pt idx="0">
                  <c:v>0.9</c:v>
                </c:pt>
                <c:pt idx="1">
                  <c:v>0.9</c:v>
                </c:pt>
              </c:numCache>
            </c:numRef>
          </c:yVal>
          <c:smooth val="0"/>
          <c:extLst>
            <c:ext xmlns:c16="http://schemas.microsoft.com/office/drawing/2014/chart" uri="{C3380CC4-5D6E-409C-BE32-E72D297353CC}">
              <c16:uniqueId val="{00000001-0B49-4188-874C-767159FB65BE}"/>
            </c:ext>
          </c:extLst>
        </c:ser>
        <c:ser>
          <c:idx val="2"/>
          <c:order val="2"/>
          <c:tx>
            <c:v>Predicted U</c:v>
          </c:tx>
          <c:spPr>
            <a:ln w="19050" cap="rnd">
              <a:solidFill>
                <a:srgbClr val="00B050"/>
              </a:solidFill>
              <a:prstDash val="dash"/>
              <a:round/>
            </a:ln>
            <a:effectLst/>
          </c:spPr>
          <c:marker>
            <c:symbol val="none"/>
          </c:marker>
          <c:xVal>
            <c:numRef>
              <c:f>'Game Level 0.4'!$A$78:$A$79</c:f>
              <c:numCache>
                <c:formatCode>General</c:formatCode>
                <c:ptCount val="2"/>
                <c:pt idx="0">
                  <c:v>0</c:v>
                </c:pt>
                <c:pt idx="1">
                  <c:v>0.02</c:v>
                </c:pt>
              </c:numCache>
            </c:numRef>
          </c:xVal>
          <c:yVal>
            <c:numRef>
              <c:f>'Game Level 0.4'!$C$78:$C$79</c:f>
              <c:numCache>
                <c:formatCode>General</c:formatCode>
                <c:ptCount val="2"/>
                <c:pt idx="0">
                  <c:v>0.65711840569434032</c:v>
                </c:pt>
                <c:pt idx="1">
                  <c:v>0.65711840569434032</c:v>
                </c:pt>
              </c:numCache>
            </c:numRef>
          </c:yVal>
          <c:smooth val="0"/>
          <c:extLst>
            <c:ext xmlns:c16="http://schemas.microsoft.com/office/drawing/2014/chart" uri="{C3380CC4-5D6E-409C-BE32-E72D297353CC}">
              <c16:uniqueId val="{00000002-0B49-4188-874C-767159FB65BE}"/>
            </c:ext>
          </c:extLst>
        </c:ser>
        <c:dLbls>
          <c:showLegendKey val="0"/>
          <c:showVal val="0"/>
          <c:showCatName val="0"/>
          <c:showSerName val="0"/>
          <c:showPercent val="0"/>
          <c:showBubbleSize val="0"/>
        </c:dLbls>
        <c:axId val="1317590928"/>
        <c:axId val="1317592592"/>
      </c:scatterChart>
      <c:valAx>
        <c:axId val="13175909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Maximum C at POI</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7592592"/>
        <c:crosses val="autoZero"/>
        <c:crossBetween val="midCat"/>
      </c:valAx>
      <c:valAx>
        <c:axId val="1317592592"/>
        <c:scaling>
          <c:orientation val="minMax"/>
          <c:max val="1"/>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Utility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7590928"/>
        <c:crosses val="autoZero"/>
        <c:crossBetween val="midCat"/>
      </c:valAx>
      <c:spPr>
        <a:noFill/>
        <a:ln>
          <a:noFill/>
        </a:ln>
        <a:effectLst/>
      </c:spPr>
    </c:plotArea>
    <c:legend>
      <c:legendPos val="r"/>
      <c:layout>
        <c:manualLayout>
          <c:xMode val="edge"/>
          <c:yMode val="edge"/>
          <c:x val="0.6935123889330348"/>
          <c:y val="0.12503738558799207"/>
          <c:w val="0.28079962876483283"/>
          <c:h val="0.5609333622327460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Data Collected at Sentry Well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"Trial 1"</c:v>
          </c:tx>
          <c:spPr>
            <a:ln w="25400" cap="rnd">
              <a:noFill/>
              <a:round/>
            </a:ln>
            <a:effectLst/>
          </c:spPr>
          <c:marker>
            <c:symbol val="circle"/>
            <c:size val="5"/>
            <c:spPr>
              <a:solidFill>
                <a:schemeClr val="accent1"/>
              </a:solidFill>
              <a:ln w="9525">
                <a:solidFill>
                  <a:schemeClr val="accent1"/>
                </a:solidFill>
              </a:ln>
              <a:effectLst/>
            </c:spPr>
          </c:marker>
          <c:xVal>
            <c:numRef>
              <c:f>QuickPlay!$M$66:$M$316</c:f>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f>'quick game'!$E$17:$E$267</c:f>
              <c:numCache>
                <c:formatCode>General</c:formatCode>
                <c:ptCount val="251"/>
                <c:pt idx="0">
                  <c:v>0</c:v>
                </c:pt>
                <c:pt idx="1">
                  <c:v>0</c:v>
                </c:pt>
                <c:pt idx="2">
                  <c:v>0</c:v>
                </c:pt>
                <c:pt idx="3">
                  <c:v>0</c:v>
                </c:pt>
                <c:pt idx="4">
                  <c:v>2.3167633028041833E-7</c:v>
                </c:pt>
                <c:pt idx="5">
                  <c:v>0.1396533419410444</c:v>
                </c:pt>
                <c:pt idx="6">
                  <c:v>0.50579164075799143</c:v>
                </c:pt>
                <c:pt idx="7">
                  <c:v>0.32479885518546014</c:v>
                </c:pt>
                <c:pt idx="8">
                  <c:v>6.8658238818509243E-2</c:v>
                </c:pt>
                <c:pt idx="9">
                  <c:v>1.4004733054057219E-2</c:v>
                </c:pt>
                <c:pt idx="10">
                  <c:v>2.9288256485494771E-3</c:v>
                </c:pt>
                <c:pt idx="11">
                  <c:v>3.5385131183961053E-4</c:v>
                </c:pt>
                <c:pt idx="12">
                  <c:v>4.4038662713191664E-5</c:v>
                </c:pt>
                <c:pt idx="13">
                  <c:v>7.3730753892047958E-6</c:v>
                </c:pt>
                <c:pt idx="14">
                  <c:v>8.9885275877005431E-7</c:v>
                </c:pt>
                <c:pt idx="15">
                  <c:v>1.3847531891897534E-7</c:v>
                </c:pt>
                <c:pt idx="16">
                  <c:v>1.7545116630145602E-8</c:v>
                </c:pt>
                <c:pt idx="17">
                  <c:v>1.7355329531011646E-9</c:v>
                </c:pt>
                <c:pt idx="18">
                  <c:v>2.9092224277999617E-10</c:v>
                </c:pt>
                <c:pt idx="19">
                  <c:v>3.357816455816955E-11</c:v>
                </c:pt>
                <c:pt idx="20">
                  <c:v>3.2701720708058106E-12</c:v>
                </c:pt>
                <c:pt idx="21">
                  <c:v>6.0358976861337123E-13</c:v>
                </c:pt>
                <c:pt idx="22">
                  <c:v>6.3449886977925121E-14</c:v>
                </c:pt>
                <c:pt idx="23">
                  <c:v>8.9394743328182254E-15</c:v>
                </c:pt>
                <c:pt idx="24">
                  <c:v>1.0565182570604658E-15</c:v>
                </c:pt>
                <c:pt idx="25">
                  <c:v>1.3676613730490546E-16</c:v>
                </c:pt>
                <c:pt idx="26">
                  <c:v>1.4619116525255827E-17</c:v>
                </c:pt>
                <c:pt idx="27">
                  <c:v>2.0238397524098574E-18</c:v>
                </c:pt>
                <c:pt idx="28">
                  <c:v>2.0992572417565376E-19</c:v>
                </c:pt>
                <c:pt idx="29">
                  <c:v>3.2901768699825543E-20</c:v>
                </c:pt>
                <c:pt idx="30">
                  <c:v>3.6093952873709512E-21</c:v>
                </c:pt>
                <c:pt idx="31">
                  <c:v>6.5915919814317181E-22</c:v>
                </c:pt>
                <c:pt idx="32">
                  <c:v>5.982123796481989E-23</c:v>
                </c:pt>
                <c:pt idx="33">
                  <c:v>6.5549395223206786E-24</c:v>
                </c:pt>
                <c:pt idx="34">
                  <c:v>9.9207958699877997E-25</c:v>
                </c:pt>
                <c:pt idx="35">
                  <c:v>1.5588621588879521E-25</c:v>
                </c:pt>
                <c:pt idx="36">
                  <c:v>1.9669726571937723E-26</c:v>
                </c:pt>
                <c:pt idx="37">
                  <c:v>2.6222229597402506E-27</c:v>
                </c:pt>
                <c:pt idx="38">
                  <c:v>3.2853735387145795E-28</c:v>
                </c:pt>
                <c:pt idx="39">
                  <c:v>2.7080892324182732E-29</c:v>
                </c:pt>
                <c:pt idx="40">
                  <c:v>5.3311602409171924E-30</c:v>
                </c:pt>
                <c:pt idx="41">
                  <c:v>4.4485324436050259E-31</c:v>
                </c:pt>
                <c:pt idx="42">
                  <c:v>5.7453016004134376E-32</c:v>
                </c:pt>
                <c:pt idx="43">
                  <c:v>8.7602741272812818E-33</c:v>
                </c:pt>
                <c:pt idx="44">
                  <c:v>1.2175192559767337E-33</c:v>
                </c:pt>
                <c:pt idx="45">
                  <c:v>1.1476166454311823E-34</c:v>
                </c:pt>
                <c:pt idx="46">
                  <c:v>2.140863342179151E-35</c:v>
                </c:pt>
                <c:pt idx="47">
                  <c:v>2.7649274046001604E-36</c:v>
                </c:pt>
                <c:pt idx="48">
                  <c:v>2.986438488138086E-37</c:v>
                </c:pt>
                <c:pt idx="49">
                  <c:v>4.2636155943502481E-38</c:v>
                </c:pt>
                <c:pt idx="50">
                  <c:v>4.2776367821981263E-39</c:v>
                </c:pt>
                <c:pt idx="51">
                  <c:v>4.7748038687871087E-40</c:v>
                </c:pt>
                <c:pt idx="52">
                  <c:v>7.4874019793386743E-41</c:v>
                </c:pt>
                <c:pt idx="53">
                  <c:v>9.6915704006155051E-42</c:v>
                </c:pt>
                <c:pt idx="54">
                  <c:v>9.3699543503237325E-43</c:v>
                </c:pt>
                <c:pt idx="55">
                  <c:v>1.3932567082972138E-43</c:v>
                </c:pt>
                <c:pt idx="56">
                  <c:v>2.1913344775595812E-44</c:v>
                </c:pt>
                <c:pt idx="57">
                  <c:v>2.2021081870624907E-45</c:v>
                </c:pt>
                <c:pt idx="58">
                  <c:v>3.3227613583880207E-46</c:v>
                </c:pt>
                <c:pt idx="59">
                  <c:v>3.1196145625910845E-47</c:v>
                </c:pt>
                <c:pt idx="60">
                  <c:v>5.6371297017230429E-48</c:v>
                </c:pt>
                <c:pt idx="61">
                  <c:v>6.2861939097820592E-49</c:v>
                </c:pt>
                <c:pt idx="62">
                  <c:v>6.8237293219678539E-50</c:v>
                </c:pt>
                <c:pt idx="63">
                  <c:v>1.2604276642861221E-50</c:v>
                </c:pt>
                <c:pt idx="64">
                  <c:v>1.4801533777350773E-51</c:v>
                </c:pt>
                <c:pt idx="65">
                  <c:v>1.911175181398651E-52</c:v>
                </c:pt>
                <c:pt idx="66">
                  <c:v>2.4921862698586539E-53</c:v>
                </c:pt>
                <c:pt idx="67">
                  <c:v>2.7741001201648666E-54</c:v>
                </c:pt>
                <c:pt idx="68">
                  <c:v>2.8431491807103402E-55</c:v>
                </c:pt>
                <c:pt idx="69">
                  <c:v>5.3911815099787222E-56</c:v>
                </c:pt>
                <c:pt idx="70">
                  <c:v>6.5199590871616436E-57</c:v>
                </c:pt>
                <c:pt idx="71">
                  <c:v>5.6966163061742094E-58</c:v>
                </c:pt>
                <c:pt idx="72">
                  <c:v>7.3764562970792149E-59</c:v>
                </c:pt>
                <c:pt idx="73">
                  <c:v>9.2757249446277135E-60</c:v>
                </c:pt>
                <c:pt idx="74">
                  <c:v>1.7538288761523027E-60</c:v>
                </c:pt>
                <c:pt idx="75">
                  <c:v>1.636418166383799E-61</c:v>
                </c:pt>
                <c:pt idx="76">
                  <c:v>2.77255285637296E-62</c:v>
                </c:pt>
                <c:pt idx="77">
                  <c:v>3.3767364480784737E-63</c:v>
                </c:pt>
                <c:pt idx="78">
                  <c:v>3.3009434715824146E-64</c:v>
                </c:pt>
                <c:pt idx="79">
                  <c:v>5.4123374215069419E-65</c:v>
                </c:pt>
                <c:pt idx="80">
                  <c:v>5.4956485057272774E-66</c:v>
                </c:pt>
                <c:pt idx="81">
                  <c:v>9.8382236244781559E-67</c:v>
                </c:pt>
                <c:pt idx="82">
                  <c:v>9.2815595503275636E-68</c:v>
                </c:pt>
                <c:pt idx="83">
                  <c:v>1.2733309862117929E-68</c:v>
                </c:pt>
                <c:pt idx="84">
                  <c:v>1.7687054821640575E-69</c:v>
                </c:pt>
                <c:pt idx="85">
                  <c:v>2.4067976900542054E-70</c:v>
                </c:pt>
                <c:pt idx="86">
                  <c:v>2.7356655901678802E-71</c:v>
                </c:pt>
                <c:pt idx="87">
                  <c:v>3.3713379458636641E-72</c:v>
                </c:pt>
                <c:pt idx="88">
                  <c:v>4.3337754876176412E-73</c:v>
                </c:pt>
                <c:pt idx="89">
                  <c:v>5.7154766191153399E-74</c:v>
                </c:pt>
                <c:pt idx="90">
                  <c:v>8.1618342810057047E-75</c:v>
                </c:pt>
                <c:pt idx="91">
                  <c:v>8.304691450829738E-76</c:v>
                </c:pt>
                <c:pt idx="92">
                  <c:v>1.3670871304969181E-76</c:v>
                </c:pt>
                <c:pt idx="93">
                  <c:v>1.7164901931663325E-77</c:v>
                </c:pt>
                <c:pt idx="94">
                  <c:v>2.0330103144328894E-78</c:v>
                </c:pt>
                <c:pt idx="95">
                  <c:v>2.1812517719022143E-79</c:v>
                </c:pt>
                <c:pt idx="96">
                  <c:v>3.0136962207797764E-80</c:v>
                </c:pt>
                <c:pt idx="97">
                  <c:v>3.375100030015055E-81</c:v>
                </c:pt>
                <c:pt idx="98">
                  <c:v>5.1078475670415442E-82</c:v>
                </c:pt>
                <c:pt idx="99">
                  <c:v>5.7616557491414847E-83</c:v>
                </c:pt>
                <c:pt idx="100">
                  <c:v>9.1366362293730039E-84</c:v>
                </c:pt>
                <c:pt idx="101">
                  <c:v>1.3178720713325655E-84</c:v>
                </c:pt>
                <c:pt idx="102">
                  <c:v>1.394731533303672E-85</c:v>
                </c:pt>
                <c:pt idx="103">
                  <c:v>2.0570363303000559E-86</c:v>
                </c:pt>
                <c:pt idx="104">
                  <c:v>1.7890624167530278E-87</c:v>
                </c:pt>
                <c:pt idx="105">
                  <c:v>3.0713457653194864E-88</c:v>
                </c:pt>
                <c:pt idx="106">
                  <c:v>4.0896565430161163E-89</c:v>
                </c:pt>
                <c:pt idx="107">
                  <c:v>5.0265324345296312E-90</c:v>
                </c:pt>
                <c:pt idx="108">
                  <c:v>6.2581865896067492E-91</c:v>
                </c:pt>
                <c:pt idx="109">
                  <c:v>8.5660046384073257E-92</c:v>
                </c:pt>
                <c:pt idx="110">
                  <c:v>9.200907815436307E-93</c:v>
                </c:pt>
                <c:pt idx="111">
                  <c:v>1.5916446657575443E-93</c:v>
                </c:pt>
                <c:pt idx="112">
                  <c:v>1.327119019041115E-94</c:v>
                </c:pt>
                <c:pt idx="113">
                  <c:v>1.9392480665172901E-95</c:v>
                </c:pt>
                <c:pt idx="114">
                  <c:v>3.0937121812423976E-96</c:v>
                </c:pt>
                <c:pt idx="115">
                  <c:v>3.1777662001560648E-97</c:v>
                </c:pt>
                <c:pt idx="116">
                  <c:v>4.3702556294152858E-98</c:v>
                </c:pt>
                <c:pt idx="117">
                  <c:v>6.2074326939350511E-99</c:v>
                </c:pt>
                <c:pt idx="118">
                  <c:v>9.3512059221943E-100</c:v>
                </c:pt>
                <c:pt idx="119">
                  <c:v>7.7660998606822965E-101</c:v>
                </c:pt>
                <c:pt idx="120">
                  <c:v>1.0365305075215449E-101</c:v>
                </c:pt>
                <c:pt idx="121">
                  <c:v>1.6084641038192486E-102</c:v>
                </c:pt>
                <c:pt idx="122">
                  <c:v>1.6231886269031522E-103</c:v>
                </c:pt>
                <c:pt idx="123">
                  <c:v>2.8044953769500027E-104</c:v>
                </c:pt>
                <c:pt idx="124">
                  <c:v>3.7782244714776537E-105</c:v>
                </c:pt>
                <c:pt idx="125">
                  <c:v>4.3653557511845434E-106</c:v>
                </c:pt>
                <c:pt idx="126">
                  <c:v>5.992921144391157E-107</c:v>
                </c:pt>
                <c:pt idx="127">
                  <c:v>6.5079641916435749E-108</c:v>
                </c:pt>
                <c:pt idx="128">
                  <c:v>8.3487608877466488E-109</c:v>
                </c:pt>
                <c:pt idx="129">
                  <c:v>1.4612140046255963E-109</c:v>
                </c:pt>
                <c:pt idx="130">
                  <c:v>1.8578497440530986E-110</c:v>
                </c:pt>
                <c:pt idx="131">
                  <c:v>1.829171703274072E-111</c:v>
                </c:pt>
                <c:pt idx="132">
                  <c:v>2.7357090762904261E-112</c:v>
                </c:pt>
                <c:pt idx="133">
                  <c:v>2.8668443216853838E-113</c:v>
                </c:pt>
                <c:pt idx="134">
                  <c:v>3.8298112089859391E-114</c:v>
                </c:pt>
                <c:pt idx="135">
                  <c:v>5.5896982504054669E-115</c:v>
                </c:pt>
                <c:pt idx="136">
                  <c:v>6.2178941919136234E-116</c:v>
                </c:pt>
                <c:pt idx="137">
                  <c:v>6.9769501990190729E-117</c:v>
                </c:pt>
                <c:pt idx="138">
                  <c:v>1.18265112382178E-117</c:v>
                </c:pt>
                <c:pt idx="139">
                  <c:v>1.2788956969949572E-118</c:v>
                </c:pt>
                <c:pt idx="140">
                  <c:v>2.105443862238126E-119</c:v>
                </c:pt>
                <c:pt idx="141">
                  <c:v>2.6398982067933407E-120</c:v>
                </c:pt>
                <c:pt idx="142">
                  <c:v>3.7984018040703978E-121</c:v>
                </c:pt>
                <c:pt idx="143">
                  <c:v>4.0292709740297058E-122</c:v>
                </c:pt>
                <c:pt idx="144">
                  <c:v>4.7553496608965661E-123</c:v>
                </c:pt>
                <c:pt idx="145">
                  <c:v>7.2484371155540902E-124</c:v>
                </c:pt>
                <c:pt idx="146">
                  <c:v>8.7418561027339325E-125</c:v>
                </c:pt>
                <c:pt idx="147">
                  <c:v>8.587587134561645E-126</c:v>
                </c:pt>
                <c:pt idx="148">
                  <c:v>1.2666660303489926E-126</c:v>
                </c:pt>
                <c:pt idx="149">
                  <c:v>1.6663620468854628E-127</c:v>
                </c:pt>
                <c:pt idx="150">
                  <c:v>2.6114019218369248E-128</c:v>
                </c:pt>
                <c:pt idx="151">
                  <c:v>2.467898516574072E-129</c:v>
                </c:pt>
                <c:pt idx="152">
                  <c:v>3.9627453521251282E-130</c:v>
                </c:pt>
                <c:pt idx="153">
                  <c:v>5.2488720946822596E-131</c:v>
                </c:pt>
                <c:pt idx="154">
                  <c:v>6.3788747286403579E-132</c:v>
                </c:pt>
                <c:pt idx="155">
                  <c:v>7.6138345804863075E-133</c:v>
                </c:pt>
                <c:pt idx="156">
                  <c:v>1.2786198745515159E-133</c:v>
                </c:pt>
                <c:pt idx="157">
                  <c:v>1.0767747235292683E-134</c:v>
                </c:pt>
                <c:pt idx="158">
                  <c:v>1.3315903337946698E-135</c:v>
                </c:pt>
                <c:pt idx="159">
                  <c:v>2.548048527216577E-136</c:v>
                </c:pt>
                <c:pt idx="160">
                  <c:v>3.6118705048002636E-137</c:v>
                </c:pt>
                <c:pt idx="161">
                  <c:v>4.410321775333132E-138</c:v>
                </c:pt>
                <c:pt idx="162">
                  <c:v>5.5052057824995286E-139</c:v>
                </c:pt>
                <c:pt idx="163">
                  <c:v>6.6650730053380234E-140</c:v>
                </c:pt>
                <c:pt idx="164">
                  <c:v>7.6984585474453344E-141</c:v>
                </c:pt>
                <c:pt idx="165">
                  <c:v>1.1707029250369803E-141</c:v>
                </c:pt>
                <c:pt idx="166">
                  <c:v>1.0168882975189214E-142</c:v>
                </c:pt>
                <c:pt idx="167">
                  <c:v>2.0925518998366837E-143</c:v>
                </c:pt>
                <c:pt idx="168">
                  <c:v>2.2537447656113405E-144</c:v>
                </c:pt>
                <c:pt idx="169">
                  <c:v>2.9196903817015318E-145</c:v>
                </c:pt>
                <c:pt idx="170">
                  <c:v>3.6309853654347421E-146</c:v>
                </c:pt>
                <c:pt idx="171">
                  <c:v>5.2843668300472165E-147</c:v>
                </c:pt>
                <c:pt idx="172">
                  <c:v>5.160282590363244E-148</c:v>
                </c:pt>
                <c:pt idx="173">
                  <c:v>6.4528717419924512E-149</c:v>
                </c:pt>
                <c:pt idx="174">
                  <c:v>7.7827448525887954E-150</c:v>
                </c:pt>
                <c:pt idx="175">
                  <c:v>1.0562937047898095E-150</c:v>
                </c:pt>
                <c:pt idx="176">
                  <c:v>1.5923643851973549E-151</c:v>
                </c:pt>
                <c:pt idx="177">
                  <c:v>2.0932382439685823E-152</c:v>
                </c:pt>
                <c:pt idx="178">
                  <c:v>3.3020572231861759E-153</c:v>
                </c:pt>
                <c:pt idx="179">
                  <c:v>4.2296284651073146E-154</c:v>
                </c:pt>
                <c:pt idx="180">
                  <c:v>3.727478526567535E-155</c:v>
                </c:pt>
                <c:pt idx="181">
                  <c:v>4.8915032890197932E-156</c:v>
                </c:pt>
                <c:pt idx="182">
                  <c:v>5.9646618035804474E-157</c:v>
                </c:pt>
                <c:pt idx="183">
                  <c:v>9.9279660549148256E-158</c:v>
                </c:pt>
                <c:pt idx="184">
                  <c:v>1.111933910449818E-158</c:v>
                </c:pt>
                <c:pt idx="185">
                  <c:v>1.8519388317302478E-159</c:v>
                </c:pt>
                <c:pt idx="186">
                  <c:v>1.8626542151156557E-160</c:v>
                </c:pt>
                <c:pt idx="187">
                  <c:v>2.5307250541218532E-161</c:v>
                </c:pt>
                <c:pt idx="188">
                  <c:v>3.1667335444597573E-162</c:v>
                </c:pt>
                <c:pt idx="189">
                  <c:v>4.3135226892536421E-163</c:v>
                </c:pt>
                <c:pt idx="190">
                  <c:v>5.4496154819080631E-164</c:v>
                </c:pt>
                <c:pt idx="191">
                  <c:v>8.8586373065729727E-165</c:v>
                </c:pt>
                <c:pt idx="192">
                  <c:v>8.1959351790683217E-166</c:v>
                </c:pt>
                <c:pt idx="193">
                  <c:v>1.1737298323835954E-166</c:v>
                </c:pt>
                <c:pt idx="194">
                  <c:v>1.9440402707430875E-167</c:v>
                </c:pt>
                <c:pt idx="195">
                  <c:v>2.2557188024748248E-168</c:v>
                </c:pt>
                <c:pt idx="196">
                  <c:v>3.0268048427077439E-169</c:v>
                </c:pt>
                <c:pt idx="197">
                  <c:v>3.4976883409602314E-170</c:v>
                </c:pt>
                <c:pt idx="198">
                  <c:v>3.8891311143006729E-171</c:v>
                </c:pt>
                <c:pt idx="199">
                  <c:v>5.384694629881995E-172</c:v>
                </c:pt>
                <c:pt idx="200">
                  <c:v>8.2377943682032242E-173</c:v>
                </c:pt>
                <c:pt idx="201">
                  <c:v>1.0745408318557642E-173</c:v>
                </c:pt>
                <c:pt idx="202">
                  <c:v>1.1699235612495686E-174</c:v>
                </c:pt>
                <c:pt idx="203">
                  <c:v>1.1603896109093961E-175</c:v>
                </c:pt>
                <c:pt idx="204">
                  <c:v>2.1844126079544655E-176</c:v>
                </c:pt>
                <c:pt idx="205">
                  <c:v>2.0449805486161371E-177</c:v>
                </c:pt>
                <c:pt idx="206">
                  <c:v>3.3541187497728041E-178</c:v>
                </c:pt>
                <c:pt idx="207">
                  <c:v>3.883101516306034E-179</c:v>
                </c:pt>
                <c:pt idx="208">
                  <c:v>5.9796727517737155E-180</c:v>
                </c:pt>
                <c:pt idx="209">
                  <c:v>6.9169990624486291E-181</c:v>
                </c:pt>
                <c:pt idx="210">
                  <c:v>6.8630866841472457E-182</c:v>
                </c:pt>
                <c:pt idx="211">
                  <c:v>1.0358017293863447E-182</c:v>
                </c:pt>
                <c:pt idx="212">
                  <c:v>1.2455622100903674E-183</c:v>
                </c:pt>
                <c:pt idx="213">
                  <c:v>1.8040841071821085E-184</c:v>
                </c:pt>
                <c:pt idx="214">
                  <c:v>2.3628373245437253E-185</c:v>
                </c:pt>
                <c:pt idx="215">
                  <c:v>3.6632989047510973E-186</c:v>
                </c:pt>
                <c:pt idx="216">
                  <c:v>3.8139861093330574E-187</c:v>
                </c:pt>
                <c:pt idx="217">
                  <c:v>4.3819418659202397E-188</c:v>
                </c:pt>
                <c:pt idx="218">
                  <c:v>6.7675492805148174E-189</c:v>
                </c:pt>
                <c:pt idx="219">
                  <c:v>1.029302479056102E-189</c:v>
                </c:pt>
                <c:pt idx="220">
                  <c:v>1.3545556005356564E-190</c:v>
                </c:pt>
                <c:pt idx="221">
                  <c:v>1.3090987082115002E-191</c:v>
                </c:pt>
                <c:pt idx="222">
                  <c:v>2.3592462225234903E-192</c:v>
                </c:pt>
                <c:pt idx="223">
                  <c:v>3.0951603110972346E-193</c:v>
                </c:pt>
                <c:pt idx="224">
                  <c:v>2.9777256971588967E-194</c:v>
                </c:pt>
                <c:pt idx="225">
                  <c:v>3.4561944732541675E-195</c:v>
                </c:pt>
                <c:pt idx="226">
                  <c:v>5.8834259457242624E-196</c:v>
                </c:pt>
                <c:pt idx="227">
                  <c:v>5.7723937261242356E-197</c:v>
                </c:pt>
                <c:pt idx="228">
                  <c:v>8.9588328254036987E-198</c:v>
                </c:pt>
                <c:pt idx="229">
                  <c:v>1.3184775847640269E-198</c:v>
                </c:pt>
                <c:pt idx="230">
                  <c:v>1.4421568025622691E-199</c:v>
                </c:pt>
                <c:pt idx="231">
                  <c:v>2.0528229180248992E-200</c:v>
                </c:pt>
                <c:pt idx="232">
                  <c:v>2.698062954100967E-201</c:v>
                </c:pt>
                <c:pt idx="233">
                  <c:v>3.5488237859956814E-202</c:v>
                </c:pt>
                <c:pt idx="234">
                  <c:v>4.8334484276902192E-203</c:v>
                </c:pt>
                <c:pt idx="235">
                  <c:v>4.7689809713627273E-204</c:v>
                </c:pt>
                <c:pt idx="236">
                  <c:v>8.4920019222683285E-205</c:v>
                </c:pt>
                <c:pt idx="237">
                  <c:v>1.0807936133480703E-205</c:v>
                </c:pt>
                <c:pt idx="238">
                  <c:v>1.1821787896409275E-206</c:v>
                </c:pt>
                <c:pt idx="239">
                  <c:v>1.5879578517715002E-207</c:v>
                </c:pt>
                <c:pt idx="240">
                  <c:v>2.0317914646378632E-208</c:v>
                </c:pt>
                <c:pt idx="241">
                  <c:v>3.0257061398334535E-209</c:v>
                </c:pt>
                <c:pt idx="242">
                  <c:v>2.4018626145471706E-210</c:v>
                </c:pt>
                <c:pt idx="243">
                  <c:v>3.1228310923750107E-211</c:v>
                </c:pt>
                <c:pt idx="244">
                  <c:v>6.0386035071261196E-212</c:v>
                </c:pt>
                <c:pt idx="245">
                  <c:v>7.3454326575428802E-213</c:v>
                </c:pt>
                <c:pt idx="246">
                  <c:v>1.0307283861641372E-213</c:v>
                </c:pt>
                <c:pt idx="247">
                  <c:v>1.0741333955188903E-214</c:v>
                </c:pt>
                <c:pt idx="248">
                  <c:v>1.6779171521167116E-215</c:v>
                </c:pt>
                <c:pt idx="249">
                  <c:v>1.4662217172666823E-216</c:v>
                </c:pt>
                <c:pt idx="250">
                  <c:v>3.0192739839868283E-217</c:v>
                </c:pt>
              </c:numCache>
            </c:numRef>
          </c:yVal>
          <c:smooth val="0"/>
          <c:extLst>
            <c:ext xmlns:c16="http://schemas.microsoft.com/office/drawing/2014/chart" uri="{C3380CC4-5D6E-409C-BE32-E72D297353CC}">
              <c16:uniqueId val="{00000000-6084-4DD9-914A-E80431267ABB}"/>
            </c:ext>
          </c:extLst>
        </c:ser>
        <c:dLbls>
          <c:showLegendKey val="0"/>
          <c:showVal val="0"/>
          <c:showCatName val="0"/>
          <c:showSerName val="0"/>
          <c:showPercent val="0"/>
          <c:showBubbleSize val="0"/>
        </c:dLbls>
        <c:axId val="1143077376"/>
        <c:axId val="1143065312"/>
      </c:scatterChart>
      <c:valAx>
        <c:axId val="1143077376"/>
        <c:scaling>
          <c:orientation val="minMax"/>
          <c:max val="36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 Days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3065312"/>
        <c:crosses val="autoZero"/>
        <c:crossBetween val="midCat"/>
      </c:valAx>
      <c:valAx>
        <c:axId val="114306531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Concentration at Sentinel Well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307737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78937007874017"/>
          <c:y val="5.0925925925925923E-2"/>
          <c:w val="0.60762597657748918"/>
          <c:h val="0.6896571774682011"/>
        </c:manualLayout>
      </c:layout>
      <c:scatterChart>
        <c:scatterStyle val="lineMarker"/>
        <c:varyColors val="0"/>
        <c:ser>
          <c:idx val="0"/>
          <c:order val="0"/>
          <c:tx>
            <c:v>Utility Function</c:v>
          </c:tx>
          <c:spPr>
            <a:ln w="19050" cap="rnd">
              <a:solidFill>
                <a:schemeClr val="accent1"/>
              </a:solidFill>
              <a:round/>
            </a:ln>
            <a:effectLst/>
          </c:spPr>
          <c:marker>
            <c:symbol val="none"/>
          </c:marker>
          <c:xVal>
            <c:numRef>
              <c:f>'Game Level 1'!$A$72:$A$75</c:f>
              <c:numCache>
                <c:formatCode>General</c:formatCode>
                <c:ptCount val="4"/>
                <c:pt idx="0">
                  <c:v>0</c:v>
                </c:pt>
                <c:pt idx="1">
                  <c:v>1E-3</c:v>
                </c:pt>
                <c:pt idx="2">
                  <c:v>0.01</c:v>
                </c:pt>
                <c:pt idx="3">
                  <c:v>0.02</c:v>
                </c:pt>
              </c:numCache>
            </c:numRef>
          </c:xVal>
          <c:yVal>
            <c:numRef>
              <c:f>'Game Level 1'!$B$72:$B$75</c:f>
              <c:numCache>
                <c:formatCode>General</c:formatCode>
                <c:ptCount val="4"/>
                <c:pt idx="0">
                  <c:v>1</c:v>
                </c:pt>
                <c:pt idx="1">
                  <c:v>1</c:v>
                </c:pt>
                <c:pt idx="2">
                  <c:v>0</c:v>
                </c:pt>
                <c:pt idx="3">
                  <c:v>0</c:v>
                </c:pt>
              </c:numCache>
            </c:numRef>
          </c:yVal>
          <c:smooth val="0"/>
          <c:extLst>
            <c:ext xmlns:c16="http://schemas.microsoft.com/office/drawing/2014/chart" uri="{C3380CC4-5D6E-409C-BE32-E72D297353CC}">
              <c16:uniqueId val="{00000000-DDC3-47B3-95DE-8A7B193BFB77}"/>
            </c:ext>
          </c:extLst>
        </c:ser>
        <c:ser>
          <c:idx val="1"/>
          <c:order val="1"/>
          <c:tx>
            <c:v>POC Threshold</c:v>
          </c:tx>
          <c:spPr>
            <a:ln w="19050" cap="rnd">
              <a:solidFill>
                <a:srgbClr val="FF0000"/>
              </a:solidFill>
              <a:prstDash val="dash"/>
              <a:round/>
            </a:ln>
            <a:effectLst/>
          </c:spPr>
          <c:marker>
            <c:symbol val="none"/>
          </c:marker>
          <c:xVal>
            <c:numRef>
              <c:f>'Game Level 1'!$A$78:$A$79</c:f>
              <c:numCache>
                <c:formatCode>General</c:formatCode>
                <c:ptCount val="2"/>
                <c:pt idx="0">
                  <c:v>0</c:v>
                </c:pt>
                <c:pt idx="1">
                  <c:v>0.02</c:v>
                </c:pt>
              </c:numCache>
            </c:numRef>
          </c:xVal>
          <c:yVal>
            <c:numRef>
              <c:f>'Game Level 1'!$B$78:$B$79</c:f>
              <c:numCache>
                <c:formatCode>General</c:formatCode>
                <c:ptCount val="2"/>
                <c:pt idx="0">
                  <c:v>0.9</c:v>
                </c:pt>
                <c:pt idx="1">
                  <c:v>0.9</c:v>
                </c:pt>
              </c:numCache>
            </c:numRef>
          </c:yVal>
          <c:smooth val="0"/>
          <c:extLst>
            <c:ext xmlns:c16="http://schemas.microsoft.com/office/drawing/2014/chart" uri="{C3380CC4-5D6E-409C-BE32-E72D297353CC}">
              <c16:uniqueId val="{00000001-DDC3-47B3-95DE-8A7B193BFB77}"/>
            </c:ext>
          </c:extLst>
        </c:ser>
        <c:ser>
          <c:idx val="2"/>
          <c:order val="2"/>
          <c:tx>
            <c:v>Predicted U</c:v>
          </c:tx>
          <c:spPr>
            <a:ln w="19050" cap="rnd">
              <a:solidFill>
                <a:srgbClr val="00B050"/>
              </a:solidFill>
              <a:prstDash val="dash"/>
              <a:round/>
            </a:ln>
            <a:effectLst/>
          </c:spPr>
          <c:marker>
            <c:symbol val="none"/>
          </c:marker>
          <c:xVal>
            <c:numRef>
              <c:f>'Game Level 1'!$A$78:$A$79</c:f>
              <c:numCache>
                <c:formatCode>General</c:formatCode>
                <c:ptCount val="2"/>
                <c:pt idx="0">
                  <c:v>0</c:v>
                </c:pt>
                <c:pt idx="1">
                  <c:v>0.02</c:v>
                </c:pt>
              </c:numCache>
            </c:numRef>
          </c:xVal>
          <c:yVal>
            <c:numRef>
              <c:f>'Game Level 1'!$C$78:$C$79</c:f>
              <c:numCache>
                <c:formatCode>General</c:formatCode>
                <c:ptCount val="2"/>
                <c:pt idx="0">
                  <c:v>1</c:v>
                </c:pt>
                <c:pt idx="1">
                  <c:v>1</c:v>
                </c:pt>
              </c:numCache>
            </c:numRef>
          </c:yVal>
          <c:smooth val="0"/>
          <c:extLst>
            <c:ext xmlns:c16="http://schemas.microsoft.com/office/drawing/2014/chart" uri="{C3380CC4-5D6E-409C-BE32-E72D297353CC}">
              <c16:uniqueId val="{00000002-DDC3-47B3-95DE-8A7B193BFB77}"/>
            </c:ext>
          </c:extLst>
        </c:ser>
        <c:dLbls>
          <c:showLegendKey val="0"/>
          <c:showVal val="0"/>
          <c:showCatName val="0"/>
          <c:showSerName val="0"/>
          <c:showPercent val="0"/>
          <c:showBubbleSize val="0"/>
        </c:dLbls>
        <c:axId val="1317590928"/>
        <c:axId val="1317592592"/>
      </c:scatterChart>
      <c:valAx>
        <c:axId val="13175909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Maximum C at POI</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7592592"/>
        <c:crosses val="autoZero"/>
        <c:crossBetween val="midCat"/>
      </c:valAx>
      <c:valAx>
        <c:axId val="1317592592"/>
        <c:scaling>
          <c:orientation val="minMax"/>
          <c:max val="1"/>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Utility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7590928"/>
        <c:crosses val="autoZero"/>
        <c:crossBetween val="midCat"/>
      </c:valAx>
      <c:spPr>
        <a:noFill/>
        <a:ln>
          <a:noFill/>
        </a:ln>
        <a:effectLst/>
      </c:spPr>
    </c:plotArea>
    <c:legend>
      <c:legendPos val="r"/>
      <c:layout>
        <c:manualLayout>
          <c:xMode val="edge"/>
          <c:yMode val="edge"/>
          <c:x val="0.70085183847431931"/>
          <c:y val="0.17117150388749572"/>
          <c:w val="0.28079962876483283"/>
          <c:h val="0.5147992439332422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At</a:t>
            </a:r>
            <a:r>
              <a:rPr lang="en-US" baseline="0"/>
              <a:t> Point of Impact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0944459200485618"/>
          <c:y val="0.27474074074074073"/>
          <c:w val="0.65786591102777769"/>
          <c:h val="0.39634587343248762"/>
        </c:manualLayout>
      </c:layout>
      <c:scatterChart>
        <c:scatterStyle val="lineMarker"/>
        <c:varyColors val="0"/>
        <c:ser>
          <c:idx val="1"/>
          <c:order val="0"/>
          <c:tx>
            <c:v>Model</c:v>
          </c:tx>
          <c:spPr>
            <a:ln w="19050" cap="rnd">
              <a:solidFill>
                <a:schemeClr val="accent2"/>
              </a:solidFill>
              <a:round/>
            </a:ln>
            <a:effectLst/>
          </c:spPr>
          <c:marker>
            <c:symbol val="none"/>
          </c:marker>
          <c:xVal>
            <c:numRef>
              <c:f>'Game Level 1'!$N$85:$N$335</c:f>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numCache>
            </c:numRef>
          </c:xVal>
          <c:yVal>
            <c:numRef>
              <c:f>'Game Level 1'!$R$85:$R$335</c:f>
              <c:numCache>
                <c:formatCode>General</c:formatCode>
                <c:ptCount val="251"/>
                <c:pt idx="0">
                  <c:v>0</c:v>
                </c:pt>
                <c:pt idx="1">
                  <c:v>0</c:v>
                </c:pt>
                <c:pt idx="2">
                  <c:v>0</c:v>
                </c:pt>
                <c:pt idx="3">
                  <c:v>0</c:v>
                </c:pt>
                <c:pt idx="4">
                  <c:v>0</c:v>
                </c:pt>
                <c:pt idx="5">
                  <c:v>0</c:v>
                </c:pt>
                <c:pt idx="6">
                  <c:v>7.3659774454624948E-200</c:v>
                </c:pt>
                <c:pt idx="7">
                  <c:v>7.2524327998855579E-140</c:v>
                </c:pt>
                <c:pt idx="8">
                  <c:v>1.012197505054097E-105</c:v>
                </c:pt>
                <c:pt idx="9">
                  <c:v>9.8398208329060107E-84</c:v>
                </c:pt>
                <c:pt idx="10">
                  <c:v>1.9865253483204344E-68</c:v>
                </c:pt>
                <c:pt idx="11">
                  <c:v>3.4498652868297156E-57</c:v>
                </c:pt>
                <c:pt idx="12">
                  <c:v>1.3208395119159341E-48</c:v>
                </c:pt>
                <c:pt idx="13">
                  <c:v>7.4600299102419575E-42</c:v>
                </c:pt>
                <c:pt idx="14">
                  <c:v>2.038074675278135E-36</c:v>
                </c:pt>
                <c:pt idx="15">
                  <c:v>5.8759940484480935E-32</c:v>
                </c:pt>
                <c:pt idx="16">
                  <c:v>3.0482010424738536E-28</c:v>
                </c:pt>
                <c:pt idx="17">
                  <c:v>4.1490143791624061E-25</c:v>
                </c:pt>
                <c:pt idx="18">
                  <c:v>1.9493779084365114E-22</c:v>
                </c:pt>
                <c:pt idx="19">
                  <c:v>3.8776037682489581E-20</c:v>
                </c:pt>
                <c:pt idx="20">
                  <c:v>3.8133674178858973E-18</c:v>
                </c:pt>
                <c:pt idx="21">
                  <c:v>2.0903655851588267E-16</c:v>
                </c:pt>
                <c:pt idx="22">
                  <c:v>7.0180637480587873E-15</c:v>
                </c:pt>
                <c:pt idx="23">
                  <c:v>1.5555125971527721E-13</c:v>
                </c:pt>
                <c:pt idx="24">
                  <c:v>2.4179934332678494E-12</c:v>
                </c:pt>
                <c:pt idx="25">
                  <c:v>2.7692970288084385E-11</c:v>
                </c:pt>
                <c:pt idx="26">
                  <c:v>2.4335481590375462E-10</c:v>
                </c:pt>
                <c:pt idx="27">
                  <c:v>1.6970923777921869E-9</c:v>
                </c:pt>
                <c:pt idx="28">
                  <c:v>9.6611056821922062E-9</c:v>
                </c:pt>
                <c:pt idx="29">
                  <c:v>4.5978000074757179E-8</c:v>
                </c:pt>
                <c:pt idx="30">
                  <c:v>1.866663852253176E-7</c:v>
                </c:pt>
                <c:pt idx="31">
                  <c:v>6.5779730684079894E-7</c:v>
                </c:pt>
                <c:pt idx="32">
                  <c:v>2.0421790982188575E-6</c:v>
                </c:pt>
                <c:pt idx="33">
                  <c:v>5.6580043619308095E-6</c:v>
                </c:pt>
                <c:pt idx="34">
                  <c:v>1.4146897414487164E-5</c:v>
                </c:pt>
                <c:pt idx="35">
                  <c:v>3.2235380119496432E-5</c:v>
                </c:pt>
                <c:pt idx="36">
                  <c:v>6.7515274428161503E-5</c:v>
                </c:pt>
                <c:pt idx="37">
                  <c:v>1.3096318810791824E-4</c:v>
                </c:pt>
                <c:pt idx="38">
                  <c:v>2.3685095105160708E-4</c:v>
                </c:pt>
                <c:pt idx="39">
                  <c:v>4.0174842001138597E-4</c:v>
                </c:pt>
                <c:pt idx="40">
                  <c:v>6.4250886746238054E-4</c:v>
                </c:pt>
                <c:pt idx="41">
                  <c:v>9.7341602120891197E-4</c:v>
                </c:pt>
                <c:pt idx="42">
                  <c:v>1.4029693448469785E-3</c:v>
                </c:pt>
                <c:pt idx="43">
                  <c:v>1.9309826158657869E-3</c:v>
                </c:pt>
                <c:pt idx="44">
                  <c:v>2.5466914678844424E-3</c:v>
                </c:pt>
                <c:pt idx="45">
                  <c:v>3.2283908241892787E-3</c:v>
                </c:pt>
                <c:pt idx="46">
                  <c:v>3.9448022339900789E-3</c:v>
                </c:pt>
                <c:pt idx="47">
                  <c:v>4.657998458014595E-3</c:v>
                </c:pt>
                <c:pt idx="48">
                  <c:v>5.3273919065668675E-3</c:v>
                </c:pt>
                <c:pt idx="49">
                  <c:v>5.9141032413424144E-3</c:v>
                </c:pt>
                <c:pt idx="50">
                  <c:v>6.3849996181914986E-3</c:v>
                </c:pt>
                <c:pt idx="51">
                  <c:v>6.7158140846162069E-3</c:v>
                </c:pt>
                <c:pt idx="52">
                  <c:v>6.8929792510319925E-3</c:v>
                </c:pt>
                <c:pt idx="53">
                  <c:v>6.9140656512490638E-3</c:v>
                </c:pt>
                <c:pt idx="54">
                  <c:v>6.7869491465974933E-3</c:v>
                </c:pt>
                <c:pt idx="55">
                  <c:v>6.5280012901074314E-3</c:v>
                </c:pt>
                <c:pt idx="56">
                  <c:v>6.1596838178956826E-3</c:v>
                </c:pt>
                <c:pt idx="57">
                  <c:v>5.7079364826229792E-3</c:v>
                </c:pt>
                <c:pt idx="58">
                  <c:v>5.1996940014256551E-3</c:v>
                </c:pt>
                <c:pt idx="59">
                  <c:v>4.660777438181659E-3</c:v>
                </c:pt>
                <c:pt idx="60">
                  <c:v>4.114302227141692E-3</c:v>
                </c:pt>
                <c:pt idx="61">
                  <c:v>3.5796488199715771E-3</c:v>
                </c:pt>
                <c:pt idx="62">
                  <c:v>3.0719651887908934E-3</c:v>
                </c:pt>
                <c:pt idx="63">
                  <c:v>2.602118716566083E-3</c:v>
                </c:pt>
                <c:pt idx="64">
                  <c:v>2.1769882245167922E-3</c:v>
                </c:pt>
                <c:pt idx="65">
                  <c:v>1.7999811141803099E-3</c:v>
                </c:pt>
                <c:pt idx="66">
                  <c:v>1.4716700743843843E-3</c:v>
                </c:pt>
                <c:pt idx="67">
                  <c:v>1.1904624614050958E-3</c:v>
                </c:pt>
                <c:pt idx="68">
                  <c:v>9.5323799451714334E-4</c:v>
                </c:pt>
                <c:pt idx="69">
                  <c:v>7.5591279452103433E-4</c:v>
                </c:pt>
                <c:pt idx="70">
                  <c:v>5.939074191983353E-4</c:v>
                </c:pt>
                <c:pt idx="71">
                  <c:v>4.6251207925040322E-4</c:v>
                </c:pt>
                <c:pt idx="72">
                  <c:v>3.5715330420483399E-4</c:v>
                </c:pt>
                <c:pt idx="73">
                  <c:v>2.735732928838838E-4</c:v>
                </c:pt>
                <c:pt idx="74">
                  <c:v>2.0793672604680122E-4</c:v>
                </c:pt>
                <c:pt idx="75">
                  <c:v>1.5688078196407978E-4</c:v>
                </c:pt>
                <c:pt idx="76">
                  <c:v>1.1752330384788581E-4</c:v>
                </c:pt>
                <c:pt idx="77">
                  <c:v>8.7442233997902849E-5</c:v>
                </c:pt>
                <c:pt idx="78">
                  <c:v>6.46371115708251E-5</c:v>
                </c:pt>
                <c:pt idx="79">
                  <c:v>4.7481027549351799E-5</c:v>
                </c:pt>
                <c:pt idx="80">
                  <c:v>3.4669197317904843E-5</c:v>
                </c:pt>
                <c:pt idx="81">
                  <c:v>2.516838848339688E-5</c:v>
                </c:pt>
                <c:pt idx="82">
                  <c:v>1.816988442877233E-5</c:v>
                </c:pt>
                <c:pt idx="83">
                  <c:v>1.3047470690229688E-5</c:v>
                </c:pt>
                <c:pt idx="84">
                  <c:v>9.3210657149679888E-6</c:v>
                </c:pt>
                <c:pt idx="85">
                  <c:v>6.6260273668832971E-6</c:v>
                </c:pt>
                <c:pt idx="86">
                  <c:v>4.6877945983616461E-6</c:v>
                </c:pt>
                <c:pt idx="87">
                  <c:v>3.3013158424700827E-6</c:v>
                </c:pt>
                <c:pt idx="88">
                  <c:v>2.3146247755078678E-6</c:v>
                </c:pt>
                <c:pt idx="89">
                  <c:v>1.6159116943391621E-6</c:v>
                </c:pt>
                <c:pt idx="90">
                  <c:v>1.1234751096619361E-6</c:v>
                </c:pt>
                <c:pt idx="91">
                  <c:v>7.7800141650189228E-7</c:v>
                </c:pt>
                <c:pt idx="92">
                  <c:v>5.3669541511834371E-7</c:v>
                </c:pt>
                <c:pt idx="93">
                  <c:v>3.6886099811451886E-7</c:v>
                </c:pt>
                <c:pt idx="94">
                  <c:v>2.5260340869192173E-7</c:v>
                </c:pt>
                <c:pt idx="95">
                  <c:v>1.7238884897852568E-7</c:v>
                </c:pt>
                <c:pt idx="96">
                  <c:v>1.1725253593244787E-7</c:v>
                </c:pt>
                <c:pt idx="97">
                  <c:v>7.949245520567853E-8</c:v>
                </c:pt>
                <c:pt idx="98">
                  <c:v>5.372366426693895E-8</c:v>
                </c:pt>
                <c:pt idx="99">
                  <c:v>3.6198029627614459E-8</c:v>
                </c:pt>
                <c:pt idx="100">
                  <c:v>2.4317870841199373E-8</c:v>
                </c:pt>
                <c:pt idx="101">
                  <c:v>1.6290239664892427E-8</c:v>
                </c:pt>
                <c:pt idx="102">
                  <c:v>1.0882509934582843E-8</c:v>
                </c:pt>
                <c:pt idx="103">
                  <c:v>7.2504865563098694E-9</c:v>
                </c:pt>
                <c:pt idx="104">
                  <c:v>4.8181136979293398E-9</c:v>
                </c:pt>
                <c:pt idx="105">
                  <c:v>3.1936894207366716E-9</c:v>
                </c:pt>
                <c:pt idx="106">
                  <c:v>2.1117701796026915E-9</c:v>
                </c:pt>
                <c:pt idx="107">
                  <c:v>1.393061498543458E-9</c:v>
                </c:pt>
                <c:pt idx="108">
                  <c:v>9.1684032367196991E-10</c:v>
                </c:pt>
                <c:pt idx="109">
                  <c:v>6.0206844760160418E-10</c:v>
                </c:pt>
                <c:pt idx="110">
                  <c:v>3.9450693708896379E-10</c:v>
                </c:pt>
                <c:pt idx="111">
                  <c:v>2.5795672723895659E-10</c:v>
                </c:pt>
                <c:pt idx="112">
                  <c:v>1.6832488858026441E-10</c:v>
                </c:pt>
                <c:pt idx="113">
                  <c:v>1.0961852419675351E-10</c:v>
                </c:pt>
                <c:pt idx="114">
                  <c:v>7.1248818990683784E-11</c:v>
                </c:pt>
                <c:pt idx="115">
                  <c:v>4.622241067026165E-11</c:v>
                </c:pt>
                <c:pt idx="116">
                  <c:v>2.9931672631345127E-11</c:v>
                </c:pt>
                <c:pt idx="117">
                  <c:v>1.9347922211405928E-11</c:v>
                </c:pt>
                <c:pt idx="118">
                  <c:v>1.2484850634743402E-11</c:v>
                </c:pt>
                <c:pt idx="119">
                  <c:v>8.042629052801014E-12</c:v>
                </c:pt>
                <c:pt idx="120">
                  <c:v>5.1724666442271014E-12</c:v>
                </c:pt>
              </c:numCache>
            </c:numRef>
          </c:yVal>
          <c:smooth val="0"/>
          <c:extLst>
            <c:ext xmlns:c16="http://schemas.microsoft.com/office/drawing/2014/chart" uri="{C3380CC4-5D6E-409C-BE32-E72D297353CC}">
              <c16:uniqueId val="{00000000-D659-430C-B6C4-04FD159C422D}"/>
            </c:ext>
          </c:extLst>
        </c:ser>
        <c:ser>
          <c:idx val="0"/>
          <c:order val="1"/>
          <c:tx>
            <c:v>Truth</c:v>
          </c:tx>
          <c:spPr>
            <a:ln w="19050" cap="rnd">
              <a:solidFill>
                <a:schemeClr val="accent1"/>
              </a:solidFill>
              <a:round/>
            </a:ln>
            <a:effectLst/>
          </c:spPr>
          <c:marker>
            <c:symbol val="none"/>
          </c:marker>
          <c:xVal>
            <c:numRef>
              <c:f>'Game Level 1'!$N$85:$N$205</c:f>
              <c:numCache>
                <c:formatCode>General</c:formatCode>
                <c:ptCount val="12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numCache>
            </c:numRef>
          </c:xVal>
          <c:yVal>
            <c:numRef>
              <c:f>'Game Level 1'!$V$86:$V$206</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numCache>
            </c:numRef>
          </c:yVal>
          <c:smooth val="0"/>
          <c:extLst>
            <c:ext xmlns:c16="http://schemas.microsoft.com/office/drawing/2014/chart" uri="{C3380CC4-5D6E-409C-BE32-E72D297353CC}">
              <c16:uniqueId val="{00000001-D659-430C-B6C4-04FD159C422D}"/>
            </c:ext>
          </c:extLst>
        </c:ser>
        <c:dLbls>
          <c:showLegendKey val="0"/>
          <c:showVal val="0"/>
          <c:showCatName val="0"/>
          <c:showSerName val="0"/>
          <c:showPercent val="0"/>
          <c:showBubbleSize val="0"/>
        </c:dLbls>
        <c:axId val="1423866928"/>
        <c:axId val="1423869424"/>
      </c:scatterChart>
      <c:valAx>
        <c:axId val="1423866928"/>
        <c:scaling>
          <c:orientation val="minMax"/>
          <c:max val="3600"/>
          <c:min val="36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3869424"/>
        <c:crosses val="autoZero"/>
        <c:crossBetween val="midCat"/>
      </c:valAx>
      <c:valAx>
        <c:axId val="14238694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Concentration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3866928"/>
        <c:crosses val="autoZero"/>
        <c:crossBetween val="midCat"/>
      </c:valAx>
      <c:spPr>
        <a:noFill/>
        <a:ln>
          <a:noFill/>
        </a:ln>
        <a:effectLst/>
      </c:spPr>
    </c:plotArea>
    <c:legend>
      <c:legendPos val="r"/>
      <c:layout>
        <c:manualLayout>
          <c:xMode val="edge"/>
          <c:yMode val="edge"/>
          <c:x val="0.76777982289057534"/>
          <c:y val="0.29385068533100034"/>
          <c:w val="0.19889517259757478"/>
          <c:h val="0.250001749781277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At</a:t>
            </a:r>
            <a:r>
              <a:rPr lang="en-US" baseline="0"/>
              <a:t> Observation Point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848594768350585"/>
          <c:y val="0.25999421028253816"/>
          <c:w val="0.74730396060043058"/>
          <c:h val="0.49741662806855019"/>
        </c:manualLayout>
      </c:layout>
      <c:scatterChart>
        <c:scatterStyle val="lineMarker"/>
        <c:varyColors val="0"/>
        <c:ser>
          <c:idx val="2"/>
          <c:order val="0"/>
          <c:tx>
            <c:v>Model</c:v>
          </c:tx>
          <c:spPr>
            <a:ln w="19050" cap="rnd">
              <a:solidFill>
                <a:schemeClr val="accent2"/>
              </a:solidFill>
              <a:round/>
            </a:ln>
            <a:effectLst/>
          </c:spPr>
          <c:marker>
            <c:symbol val="none"/>
          </c:marker>
          <c:xVal>
            <c:numRef>
              <c:f>'Game Level 1'!$N$85:$N$335</c:f>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numCache>
            </c:numRef>
          </c:xVal>
          <c:yVal>
            <c:numRef>
              <c:f>'Game Level 1'!$O$85:$O$335</c:f>
              <c:numCache>
                <c:formatCode>General</c:formatCode>
                <c:ptCount val="251"/>
                <c:pt idx="0">
                  <c:v>0</c:v>
                </c:pt>
                <c:pt idx="1">
                  <c:v>0</c:v>
                </c:pt>
                <c:pt idx="2">
                  <c:v>0</c:v>
                </c:pt>
                <c:pt idx="3">
                  <c:v>0</c:v>
                </c:pt>
                <c:pt idx="4">
                  <c:v>4.6664155135825788E-11</c:v>
                </c:pt>
                <c:pt idx="5">
                  <c:v>1.4170979934763227E-3</c:v>
                </c:pt>
                <c:pt idx="6">
                  <c:v>4.9276761897522052E-2</c:v>
                </c:pt>
                <c:pt idx="7">
                  <c:v>0.15832039657769198</c:v>
                </c:pt>
                <c:pt idx="8">
                  <c:v>0.22496424160134415</c:v>
                </c:pt>
                <c:pt idx="9">
                  <c:v>0.22124796828024945</c:v>
                </c:pt>
                <c:pt idx="10">
                  <c:v>0.17927384017012898</c:v>
                </c:pt>
                <c:pt idx="11">
                  <c:v>0.12978541990318743</c:v>
                </c:pt>
                <c:pt idx="12">
                  <c:v>8.7584732131319218E-2</c:v>
                </c:pt>
                <c:pt idx="13">
                  <c:v>5.6443500228964209E-2</c:v>
                </c:pt>
                <c:pt idx="14">
                  <c:v>3.5248907523115561E-2</c:v>
                </c:pt>
                <c:pt idx="15">
                  <c:v>2.1531720747647084E-2</c:v>
                </c:pt>
                <c:pt idx="16">
                  <c:v>1.2944982895024121E-2</c:v>
                </c:pt>
                <c:pt idx="17">
                  <c:v>7.6922686735467682E-3</c:v>
                </c:pt>
                <c:pt idx="18">
                  <c:v>4.5313953387910296E-3</c:v>
                </c:pt>
                <c:pt idx="19">
                  <c:v>2.6519475652760191E-3</c:v>
                </c:pt>
                <c:pt idx="20">
                  <c:v>1.544314948817229E-3</c:v>
                </c:pt>
                <c:pt idx="21">
                  <c:v>8.95887363110256E-4</c:v>
                </c:pt>
                <c:pt idx="22">
                  <c:v>5.1820546735398829E-4</c:v>
                </c:pt>
                <c:pt idx="23">
                  <c:v>2.9907201823039983E-4</c:v>
                </c:pt>
                <c:pt idx="24">
                  <c:v>1.7230673978785042E-4</c:v>
                </c:pt>
                <c:pt idx="25">
                  <c:v>9.9142297979329762E-5</c:v>
                </c:pt>
                <c:pt idx="26">
                  <c:v>5.6988285968708576E-5</c:v>
                </c:pt>
                <c:pt idx="27">
                  <c:v>3.2733521676247766E-5</c:v>
                </c:pt>
                <c:pt idx="28">
                  <c:v>1.8791806180682311E-5</c:v>
                </c:pt>
                <c:pt idx="29">
                  <c:v>1.0784090579529382E-5</c:v>
                </c:pt>
                <c:pt idx="30">
                  <c:v>6.1872041309641016E-6</c:v>
                </c:pt>
                <c:pt idx="31">
                  <c:v>3.5493349924064364E-6</c:v>
                </c:pt>
                <c:pt idx="32">
                  <c:v>2.036001512582068E-6</c:v>
                </c:pt>
                <c:pt idx="33">
                  <c:v>1.1679322044281262E-6</c:v>
                </c:pt>
                <c:pt idx="34">
                  <c:v>6.7002309299376548E-7</c:v>
                </c:pt>
                <c:pt idx="35">
                  <c:v>3.8442714378235697E-7</c:v>
                </c:pt>
                <c:pt idx="36">
                  <c:v>2.2060035776542246E-7</c:v>
                </c:pt>
                <c:pt idx="37">
                  <c:v>1.2661318636804287E-7</c:v>
                </c:pt>
                <c:pt idx="38">
                  <c:v>7.2684590173158125E-8</c:v>
                </c:pt>
                <c:pt idx="39">
                  <c:v>4.1735388832653684E-8</c:v>
                </c:pt>
                <c:pt idx="40">
                  <c:v>2.3970196318577057E-8</c:v>
                </c:pt>
                <c:pt idx="41">
                  <c:v>1.3770464599072063E-8</c:v>
                </c:pt>
                <c:pt idx="42">
                  <c:v>7.9129632470012851E-9</c:v>
                </c:pt>
                <c:pt idx="43">
                  <c:v>4.5482669774682117E-9</c:v>
                </c:pt>
                <c:pt idx="44">
                  <c:v>2.6149950273004098E-9</c:v>
                </c:pt>
                <c:pt idx="45">
                  <c:v>1.5038866132093316E-9</c:v>
                </c:pt>
                <c:pt idx="46">
                  <c:v>8.6512577693371561E-10</c:v>
                </c:pt>
                <c:pt idx="47">
                  <c:v>4.9780986427740167E-10</c:v>
                </c:pt>
                <c:pt idx="48">
                  <c:v>2.8652834774485893E-10</c:v>
                </c:pt>
                <c:pt idx="49">
                  <c:v>1.649646867360245E-10</c:v>
                </c:pt>
                <c:pt idx="50">
                  <c:v>9.5002021843092393E-11</c:v>
                </c:pt>
                <c:pt idx="51">
                  <c:v>5.4725802399064906E-11</c:v>
                </c:pt>
                <c:pt idx="52">
                  <c:v>3.1533170318794097E-11</c:v>
                </c:pt>
                <c:pt idx="53">
                  <c:v>1.8174312018411074E-11</c:v>
                </c:pt>
                <c:pt idx="54">
                  <c:v>1.0477596950973843E-11</c:v>
                </c:pt>
                <c:pt idx="55">
                  <c:v>6.0419508842294278E-12</c:v>
                </c:pt>
                <c:pt idx="56">
                  <c:v>3.4850005013687966E-12</c:v>
                </c:pt>
                <c:pt idx="57">
                  <c:v>2.0106522096777496E-12</c:v>
                </c:pt>
                <c:pt idx="58">
                  <c:v>1.1603200244850458E-12</c:v>
                </c:pt>
                <c:pt idx="59">
                  <c:v>6.697667419132174E-13</c:v>
                </c:pt>
                <c:pt idx="60">
                  <c:v>3.8669855603041731E-13</c:v>
                </c:pt>
                <c:pt idx="61">
                  <c:v>2.2331758229502736E-13</c:v>
                </c:pt>
                <c:pt idx="62">
                  <c:v>1.2899500479244609E-13</c:v>
                </c:pt>
                <c:pt idx="63">
                  <c:v>7.4528211031200748E-14</c:v>
                </c:pt>
                <c:pt idx="64">
                  <c:v>4.3068977232670442E-14</c:v>
                </c:pt>
                <c:pt idx="65">
                  <c:v>2.4894460834140064E-14</c:v>
                </c:pt>
                <c:pt idx="66">
                  <c:v>1.4392407915227468E-14</c:v>
                </c:pt>
                <c:pt idx="67">
                  <c:v>8.3225238613612105E-15</c:v>
                </c:pt>
                <c:pt idx="68">
                  <c:v>4.8135535058527078E-15</c:v>
                </c:pt>
                <c:pt idx="69">
                  <c:v>2.7846079567622483E-15</c:v>
                </c:pt>
                <c:pt idx="70">
                  <c:v>1.6111952807904245E-15</c:v>
                </c:pt>
                <c:pt idx="71">
                  <c:v>9.3243069198741231E-16</c:v>
                </c:pt>
                <c:pt idx="72">
                  <c:v>5.3971889121748318E-16</c:v>
                </c:pt>
                <c:pt idx="73">
                  <c:v>3.1246387247794271E-16</c:v>
                </c:pt>
                <c:pt idx="74">
                  <c:v>1.8093043083408577E-16</c:v>
                </c:pt>
                <c:pt idx="75">
                  <c:v>1.0478558753785478E-16</c:v>
                </c:pt>
                <c:pt idx="76">
                  <c:v>6.069713080439347E-17</c:v>
                </c:pt>
                <c:pt idx="77">
                  <c:v>3.5164951359783581E-17</c:v>
                </c:pt>
                <c:pt idx="78">
                  <c:v>2.0376319232671868E-17</c:v>
                </c:pt>
                <c:pt idx="79">
                  <c:v>1.1809022342930165E-17</c:v>
                </c:pt>
                <c:pt idx="80">
                  <c:v>6.8449978054516817E-18</c:v>
                </c:pt>
                <c:pt idx="81">
                  <c:v>3.9682821194430669E-18</c:v>
                </c:pt>
                <c:pt idx="82">
                  <c:v>2.3009138156143028E-18</c:v>
                </c:pt>
                <c:pt idx="83">
                  <c:v>1.3343369236725542E-18</c:v>
                </c:pt>
                <c:pt idx="84">
                  <c:v>7.7392126683904684E-19</c:v>
                </c:pt>
                <c:pt idx="85">
                  <c:v>4.4894485107761762E-19</c:v>
                </c:pt>
                <c:pt idx="86">
                  <c:v>2.6046716669867534E-19</c:v>
                </c:pt>
                <c:pt idx="87">
                  <c:v>1.5113867835400143E-19</c:v>
                </c:pt>
                <c:pt idx="88">
                  <c:v>8.7712156894068298E-20</c:v>
                </c:pt>
                <c:pt idx="89">
                  <c:v>5.0910154626137759E-20</c:v>
                </c:pt>
                <c:pt idx="90">
                  <c:v>2.9553467243793353E-20</c:v>
                </c:pt>
                <c:pt idx="91">
                  <c:v>1.7158164648706046E-20</c:v>
                </c:pt>
                <c:pt idx="92">
                  <c:v>9.9630103387570084E-21</c:v>
                </c:pt>
                <c:pt idx="93">
                  <c:v>5.7858438123060035E-21</c:v>
                </c:pt>
                <c:pt idx="94">
                  <c:v>3.3604562353511239E-21</c:v>
                </c:pt>
                <c:pt idx="95">
                  <c:v>1.9520199667761651E-21</c:v>
                </c:pt>
                <c:pt idx="96">
                  <c:v>1.1340281202119502E-21</c:v>
                </c:pt>
                <c:pt idx="97">
                  <c:v>6.5889475680454262E-22</c:v>
                </c:pt>
                <c:pt idx="98">
                  <c:v>3.8287769195140887E-22</c:v>
                </c:pt>
                <c:pt idx="99">
                  <c:v>2.2251280209751924E-22</c:v>
                </c:pt>
                <c:pt idx="100">
                  <c:v>1.2933022523092789E-22</c:v>
                </c:pt>
                <c:pt idx="101">
                  <c:v>7.5178618226953938E-23</c:v>
                </c:pt>
                <c:pt idx="102">
                  <c:v>4.3705603330803868E-23</c:v>
                </c:pt>
                <c:pt idx="103">
                  <c:v>2.5411341634783826E-23</c:v>
                </c:pt>
                <c:pt idx="104">
                  <c:v>1.4776276234841179E-23</c:v>
                </c:pt>
                <c:pt idx="105">
                  <c:v>8.5930748152298902E-24</c:v>
                </c:pt>
                <c:pt idx="106">
                  <c:v>4.9977858151503913E-24</c:v>
                </c:pt>
                <c:pt idx="107">
                  <c:v>2.9070428235541416E-24</c:v>
                </c:pt>
                <c:pt idx="108">
                  <c:v>1.6910998978059366E-24</c:v>
                </c:pt>
                <c:pt idx="109">
                  <c:v>9.8385355569146924E-25</c:v>
                </c:pt>
                <c:pt idx="110">
                  <c:v>5.7244577022447876E-25</c:v>
                </c:pt>
                <c:pt idx="111">
                  <c:v>3.3310433464003681E-25</c:v>
                </c:pt>
                <c:pt idx="112">
                  <c:v>1.9385081046803182E-25</c:v>
                </c:pt>
                <c:pt idx="113">
                  <c:v>1.1282250461995342E-25</c:v>
                </c:pt>
                <c:pt idx="114">
                  <c:v>6.566954685020131E-26</c:v>
                </c:pt>
                <c:pt idx="115">
                  <c:v>3.8227145629085138E-26</c:v>
                </c:pt>
                <c:pt idx="116">
                  <c:v>2.2254544293775761E-26</c:v>
                </c:pt>
                <c:pt idx="117">
                  <c:v>1.2956984822502798E-26</c:v>
                </c:pt>
                <c:pt idx="118">
                  <c:v>7.5444405890542827E-27</c:v>
                </c:pt>
                <c:pt idx="119">
                  <c:v>4.3932653458415552E-27</c:v>
                </c:pt>
                <c:pt idx="120">
                  <c:v>2.5584950871394354E-27</c:v>
                </c:pt>
              </c:numCache>
            </c:numRef>
          </c:yVal>
          <c:smooth val="0"/>
          <c:extLst>
            <c:ext xmlns:c16="http://schemas.microsoft.com/office/drawing/2014/chart" uri="{C3380CC4-5D6E-409C-BE32-E72D297353CC}">
              <c16:uniqueId val="{00000000-6029-4361-B927-BC52FCD5B1B9}"/>
            </c:ext>
          </c:extLst>
        </c:ser>
        <c:ser>
          <c:idx val="1"/>
          <c:order val="1"/>
          <c:tx>
            <c:v>Data</c:v>
          </c:tx>
          <c:spPr>
            <a:ln w="19050" cap="rnd">
              <a:noFill/>
              <a:round/>
            </a:ln>
            <a:effectLst/>
          </c:spPr>
          <c:marker>
            <c:symbol val="diamond"/>
            <c:size val="5"/>
            <c:spPr>
              <a:noFill/>
              <a:ln w="9525">
                <a:solidFill>
                  <a:schemeClr val="accent2"/>
                </a:solidFill>
              </a:ln>
              <a:effectLst/>
            </c:spPr>
          </c:marker>
          <c:xVal>
            <c:numRef>
              <c:f>'Game Level 1'!$F$73:$F$123</c:f>
              <c:numCache>
                <c:formatCode>General</c:formatCode>
                <c:ptCount val="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numCache>
            </c:numRef>
          </c:xVal>
          <c:yVal>
            <c:numRef>
              <c:f>'Game Level 1'!$G$73:$G$123</c:f>
              <c:numCache>
                <c:formatCode>General</c:formatCode>
                <c:ptCount val="51"/>
                <c:pt idx="0">
                  <c:v>0</c:v>
                </c:pt>
                <c:pt idx="1">
                  <c:v>0</c:v>
                </c:pt>
                <c:pt idx="2">
                  <c:v>0</c:v>
                </c:pt>
                <c:pt idx="3">
                  <c:v>0</c:v>
                </c:pt>
                <c:pt idx="4">
                  <c:v>1.8543144112878485E-11</c:v>
                </c:pt>
                <c:pt idx="5">
                  <c:v>2.3770064036626056E-3</c:v>
                </c:pt>
                <c:pt idx="6">
                  <c:v>8.7843938858711432E-2</c:v>
                </c:pt>
                <c:pt idx="7">
                  <c:v>0.23342005370869429</c:v>
                </c:pt>
                <c:pt idx="8">
                  <c:v>0.25081349647073076</c:v>
                </c:pt>
                <c:pt idx="9">
                  <c:v>0.17883356451710872</c:v>
                </c:pt>
                <c:pt idx="10">
                  <c:v>0.10264833589255645</c:v>
                </c:pt>
                <c:pt idx="11">
                  <c:v>5.1903704958977177E-2</c:v>
                </c:pt>
                <c:pt idx="12">
                  <c:v>2.4239948308013976E-2</c:v>
                </c:pt>
                <c:pt idx="13">
                  <c:v>1.074199281773644E-2</c:v>
                </c:pt>
                <c:pt idx="14">
                  <c:v>4.5919608028010973E-3</c:v>
                </c:pt>
                <c:pt idx="15">
                  <c:v>1.9135397686087187E-3</c:v>
                </c:pt>
                <c:pt idx="16">
                  <c:v>7.8278150175282405E-4</c:v>
                </c:pt>
                <c:pt idx="17">
                  <c:v>3.1586031759797781E-4</c:v>
                </c:pt>
                <c:pt idx="18">
                  <c:v>1.2614647088076824E-4</c:v>
                </c:pt>
                <c:pt idx="19">
                  <c:v>4.9985661827544506E-5</c:v>
                </c:pt>
                <c:pt idx="20">
                  <c:v>1.9687488403863149E-5</c:v>
                </c:pt>
                <c:pt idx="21">
                  <c:v>7.717862504727103E-6</c:v>
                </c:pt>
                <c:pt idx="22">
                  <c:v>3.0144764647081914E-6</c:v>
                </c:pt>
                <c:pt idx="23">
                  <c:v>1.1740276330621346E-6</c:v>
                </c:pt>
                <c:pt idx="24">
                  <c:v>4.562086414340276E-7</c:v>
                </c:pt>
                <c:pt idx="25">
                  <c:v>1.769609297288458E-7</c:v>
                </c:pt>
                <c:pt idx="26">
                  <c:v>6.8546662018339418E-8</c:v>
                </c:pt>
                <c:pt idx="27">
                  <c:v>2.6523025142752964E-8</c:v>
                </c:pt>
                <c:pt idx="28">
                  <c:v>1.0254024078765127E-8</c:v>
                </c:pt>
                <c:pt idx="29">
                  <c:v>3.9617436484692662E-9</c:v>
                </c:pt>
                <c:pt idx="30">
                  <c:v>1.5299216831075069E-9</c:v>
                </c:pt>
                <c:pt idx="31">
                  <c:v>5.9060882696009134E-10</c:v>
                </c:pt>
                <c:pt idx="32">
                  <c:v>2.2794250187112407E-10</c:v>
                </c:pt>
                <c:pt idx="33">
                  <c:v>8.7959689975476151E-11</c:v>
                </c:pt>
                <c:pt idx="34">
                  <c:v>3.3939592087072674E-11</c:v>
                </c:pt>
                <c:pt idx="35">
                  <c:v>1.309543950528591E-11</c:v>
                </c:pt>
                <c:pt idx="36">
                  <c:v>5.0529556502312501E-12</c:v>
                </c:pt>
                <c:pt idx="37">
                  <c:v>1.949846806683713E-12</c:v>
                </c:pt>
                <c:pt idx="38">
                  <c:v>7.524880841540666E-13</c:v>
                </c:pt>
                <c:pt idx="39">
                  <c:v>2.904389363201493E-13</c:v>
                </c:pt>
                <c:pt idx="40">
                  <c:v>1.1211814655790949E-13</c:v>
                </c:pt>
                <c:pt idx="41">
                  <c:v>4.3288329614800055E-14</c:v>
                </c:pt>
                <c:pt idx="42">
                  <c:v>1.6716527433450145E-14</c:v>
                </c:pt>
                <c:pt idx="43">
                  <c:v>6.4566437971187842E-15</c:v>
                </c:pt>
                <c:pt idx="44">
                  <c:v>2.4943492009560021E-15</c:v>
                </c:pt>
                <c:pt idx="45">
                  <c:v>9.6383031393986252E-16</c:v>
                </c:pt>
                <c:pt idx="46">
                  <c:v>3.7251116440589825E-16</c:v>
                </c:pt>
                <c:pt idx="47">
                  <c:v>1.4400422362442165E-16</c:v>
                </c:pt>
                <c:pt idx="48">
                  <c:v>5.568134171935246E-17</c:v>
                </c:pt>
                <c:pt idx="49">
                  <c:v>2.153493282266265E-17</c:v>
                </c:pt>
                <c:pt idx="50">
                  <c:v>8.3306171576930488E-18</c:v>
                </c:pt>
              </c:numCache>
            </c:numRef>
          </c:yVal>
          <c:smooth val="0"/>
          <c:extLst>
            <c:ext xmlns:c16="http://schemas.microsoft.com/office/drawing/2014/chart" uri="{C3380CC4-5D6E-409C-BE32-E72D297353CC}">
              <c16:uniqueId val="{00000001-6029-4361-B927-BC52FCD5B1B9}"/>
            </c:ext>
          </c:extLst>
        </c:ser>
        <c:ser>
          <c:idx val="0"/>
          <c:order val="2"/>
          <c:tx>
            <c:v>Truth</c:v>
          </c:tx>
          <c:spPr>
            <a:ln w="19050" cap="rnd">
              <a:solidFill>
                <a:schemeClr val="accent1"/>
              </a:solidFill>
              <a:round/>
            </a:ln>
            <a:effectLst/>
          </c:spPr>
          <c:marker>
            <c:symbol val="none"/>
          </c:marker>
          <c:xVal>
            <c:numRef>
              <c:f>'Game Level 1'!$F$73:$F$193</c:f>
              <c:numCache>
                <c:formatCode>General</c:formatCode>
                <c:ptCount val="12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numCache>
            </c:numRef>
          </c:xVal>
          <c:yVal>
            <c:numRef>
              <c:f>'Game Level 1'!$U$86:$U$206</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numCache>
            </c:numRef>
          </c:yVal>
          <c:smooth val="0"/>
          <c:extLst>
            <c:ext xmlns:c16="http://schemas.microsoft.com/office/drawing/2014/chart" uri="{C3380CC4-5D6E-409C-BE32-E72D297353CC}">
              <c16:uniqueId val="{00000002-6029-4361-B927-BC52FCD5B1B9}"/>
            </c:ext>
          </c:extLst>
        </c:ser>
        <c:dLbls>
          <c:showLegendKey val="0"/>
          <c:showVal val="0"/>
          <c:showCatName val="0"/>
          <c:showSerName val="0"/>
          <c:showPercent val="0"/>
          <c:showBubbleSize val="0"/>
        </c:dLbls>
        <c:axId val="1423866928"/>
        <c:axId val="1423869424"/>
      </c:scatterChart>
      <c:valAx>
        <c:axId val="1423866928"/>
        <c:scaling>
          <c:orientation val="minMax"/>
          <c:max val="360"/>
          <c:min val="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3869424"/>
        <c:crosses val="autoZero"/>
        <c:crossBetween val="midCat"/>
      </c:valAx>
      <c:valAx>
        <c:axId val="14238694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Concentration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3866928"/>
        <c:crosses val="autoZero"/>
        <c:crossBetween val="midCat"/>
      </c:valAx>
      <c:spPr>
        <a:noFill/>
        <a:ln>
          <a:noFill/>
        </a:ln>
        <a:effectLst/>
      </c:spPr>
    </c:plotArea>
    <c:legend>
      <c:legendPos val="r"/>
      <c:layout>
        <c:manualLayout>
          <c:xMode val="edge"/>
          <c:yMode val="edge"/>
          <c:x val="0.78366491262710736"/>
          <c:y val="3.801354793886054E-2"/>
          <c:w val="0.20080417985135035"/>
          <c:h val="0.3707307341015397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78937007874017"/>
          <c:y val="5.0925925925925923E-2"/>
          <c:w val="0.60762597657748918"/>
          <c:h val="0.6896571774682011"/>
        </c:manualLayout>
      </c:layout>
      <c:scatterChart>
        <c:scatterStyle val="lineMarker"/>
        <c:varyColors val="0"/>
        <c:ser>
          <c:idx val="0"/>
          <c:order val="0"/>
          <c:tx>
            <c:v>Utility Function</c:v>
          </c:tx>
          <c:spPr>
            <a:ln w="19050" cap="rnd">
              <a:solidFill>
                <a:schemeClr val="accent1"/>
              </a:solidFill>
              <a:round/>
            </a:ln>
            <a:effectLst/>
          </c:spPr>
          <c:marker>
            <c:symbol val="none"/>
          </c:marker>
          <c:xVal>
            <c:numRef>
              <c:f>'Game Level 2'!$A$72:$A$75</c:f>
              <c:numCache>
                <c:formatCode>General</c:formatCode>
                <c:ptCount val="4"/>
                <c:pt idx="0">
                  <c:v>0</c:v>
                </c:pt>
                <c:pt idx="1">
                  <c:v>1E-3</c:v>
                </c:pt>
                <c:pt idx="2">
                  <c:v>0.01</c:v>
                </c:pt>
                <c:pt idx="3">
                  <c:v>0.02</c:v>
                </c:pt>
              </c:numCache>
            </c:numRef>
          </c:xVal>
          <c:yVal>
            <c:numRef>
              <c:f>'Game Level 2'!$B$72:$B$75</c:f>
              <c:numCache>
                <c:formatCode>General</c:formatCode>
                <c:ptCount val="4"/>
                <c:pt idx="0">
                  <c:v>1</c:v>
                </c:pt>
                <c:pt idx="1">
                  <c:v>1</c:v>
                </c:pt>
                <c:pt idx="2">
                  <c:v>0</c:v>
                </c:pt>
                <c:pt idx="3">
                  <c:v>0</c:v>
                </c:pt>
              </c:numCache>
            </c:numRef>
          </c:yVal>
          <c:smooth val="0"/>
          <c:extLst>
            <c:ext xmlns:c16="http://schemas.microsoft.com/office/drawing/2014/chart" uri="{C3380CC4-5D6E-409C-BE32-E72D297353CC}">
              <c16:uniqueId val="{00000000-981C-445F-8C32-100159729A1C}"/>
            </c:ext>
          </c:extLst>
        </c:ser>
        <c:ser>
          <c:idx val="1"/>
          <c:order val="1"/>
          <c:tx>
            <c:v>POC Threshold</c:v>
          </c:tx>
          <c:spPr>
            <a:ln w="19050" cap="rnd">
              <a:solidFill>
                <a:srgbClr val="FF0000"/>
              </a:solidFill>
              <a:prstDash val="dash"/>
              <a:round/>
            </a:ln>
            <a:effectLst/>
          </c:spPr>
          <c:marker>
            <c:symbol val="none"/>
          </c:marker>
          <c:xVal>
            <c:numRef>
              <c:f>'Game Level 2'!$A$78:$A$79</c:f>
              <c:numCache>
                <c:formatCode>General</c:formatCode>
                <c:ptCount val="2"/>
                <c:pt idx="0">
                  <c:v>0</c:v>
                </c:pt>
                <c:pt idx="1">
                  <c:v>0.02</c:v>
                </c:pt>
              </c:numCache>
            </c:numRef>
          </c:xVal>
          <c:yVal>
            <c:numRef>
              <c:f>'Game Level 2'!$B$78:$B$79</c:f>
              <c:numCache>
                <c:formatCode>General</c:formatCode>
                <c:ptCount val="2"/>
                <c:pt idx="0">
                  <c:v>0.9</c:v>
                </c:pt>
                <c:pt idx="1">
                  <c:v>0.9</c:v>
                </c:pt>
              </c:numCache>
            </c:numRef>
          </c:yVal>
          <c:smooth val="0"/>
          <c:extLst>
            <c:ext xmlns:c16="http://schemas.microsoft.com/office/drawing/2014/chart" uri="{C3380CC4-5D6E-409C-BE32-E72D297353CC}">
              <c16:uniqueId val="{00000001-981C-445F-8C32-100159729A1C}"/>
            </c:ext>
          </c:extLst>
        </c:ser>
        <c:ser>
          <c:idx val="2"/>
          <c:order val="2"/>
          <c:tx>
            <c:v>Predicted U</c:v>
          </c:tx>
          <c:spPr>
            <a:ln w="19050" cap="rnd">
              <a:solidFill>
                <a:srgbClr val="00B050"/>
              </a:solidFill>
              <a:prstDash val="dash"/>
              <a:round/>
            </a:ln>
            <a:effectLst/>
          </c:spPr>
          <c:marker>
            <c:symbol val="none"/>
          </c:marker>
          <c:xVal>
            <c:numRef>
              <c:f>'Game Level 2'!$A$78:$A$79</c:f>
              <c:numCache>
                <c:formatCode>General</c:formatCode>
                <c:ptCount val="2"/>
                <c:pt idx="0">
                  <c:v>0</c:v>
                </c:pt>
                <c:pt idx="1">
                  <c:v>0.02</c:v>
                </c:pt>
              </c:numCache>
            </c:numRef>
          </c:xVal>
          <c:yVal>
            <c:numRef>
              <c:f>'Game Level 2'!$C$78:$C$79</c:f>
              <c:numCache>
                <c:formatCode>General</c:formatCode>
                <c:ptCount val="2"/>
                <c:pt idx="0">
                  <c:v>1</c:v>
                </c:pt>
                <c:pt idx="1">
                  <c:v>1</c:v>
                </c:pt>
              </c:numCache>
            </c:numRef>
          </c:yVal>
          <c:smooth val="0"/>
          <c:extLst>
            <c:ext xmlns:c16="http://schemas.microsoft.com/office/drawing/2014/chart" uri="{C3380CC4-5D6E-409C-BE32-E72D297353CC}">
              <c16:uniqueId val="{00000002-981C-445F-8C32-100159729A1C}"/>
            </c:ext>
          </c:extLst>
        </c:ser>
        <c:dLbls>
          <c:showLegendKey val="0"/>
          <c:showVal val="0"/>
          <c:showCatName val="0"/>
          <c:showSerName val="0"/>
          <c:showPercent val="0"/>
          <c:showBubbleSize val="0"/>
        </c:dLbls>
        <c:axId val="1317590928"/>
        <c:axId val="1317592592"/>
      </c:scatterChart>
      <c:valAx>
        <c:axId val="13175909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Maximum C at POI</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7592592"/>
        <c:crosses val="autoZero"/>
        <c:crossBetween val="midCat"/>
      </c:valAx>
      <c:valAx>
        <c:axId val="1317592592"/>
        <c:scaling>
          <c:orientation val="minMax"/>
          <c:max val="1"/>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Utility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7590928"/>
        <c:crosses val="autoZero"/>
        <c:crossBetween val="midCat"/>
      </c:valAx>
      <c:spPr>
        <a:noFill/>
        <a:ln>
          <a:noFill/>
        </a:ln>
        <a:effectLst/>
      </c:spPr>
    </c:plotArea>
    <c:legend>
      <c:legendPos val="r"/>
      <c:layout>
        <c:manualLayout>
          <c:xMode val="edge"/>
          <c:yMode val="edge"/>
          <c:x val="0.71920031925833827"/>
          <c:y val="0.21730587522713507"/>
          <c:w val="0.28079962876483283"/>
          <c:h val="0.3763966864736703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At</a:t>
            </a:r>
            <a:r>
              <a:rPr lang="en-US" baseline="0"/>
              <a:t> Point of Impact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0944459200485618"/>
          <c:y val="0.27474074074074073"/>
          <c:w val="0.65786591102777769"/>
          <c:h val="0.39634587343248762"/>
        </c:manualLayout>
      </c:layout>
      <c:scatterChart>
        <c:scatterStyle val="lineMarker"/>
        <c:varyColors val="0"/>
        <c:ser>
          <c:idx val="1"/>
          <c:order val="0"/>
          <c:tx>
            <c:v>Model</c:v>
          </c:tx>
          <c:spPr>
            <a:ln w="19050" cap="rnd">
              <a:solidFill>
                <a:schemeClr val="accent2"/>
              </a:solidFill>
              <a:round/>
            </a:ln>
            <a:effectLst/>
          </c:spPr>
          <c:marker>
            <c:symbol val="none"/>
          </c:marker>
          <c:xVal>
            <c:numRef>
              <c:f>'Game Level 2'!$N$85:$N$335</c:f>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numCache>
            </c:numRef>
          </c:xVal>
          <c:yVal>
            <c:numRef>
              <c:f>'Game Level 2'!$R$85:$R$335</c:f>
              <c:numCache>
                <c:formatCode>General</c:formatCode>
                <c:ptCount val="251"/>
                <c:pt idx="0">
                  <c:v>0</c:v>
                </c:pt>
                <c:pt idx="1">
                  <c:v>0</c:v>
                </c:pt>
                <c:pt idx="2">
                  <c:v>0</c:v>
                </c:pt>
                <c:pt idx="3">
                  <c:v>0</c:v>
                </c:pt>
                <c:pt idx="4">
                  <c:v>0</c:v>
                </c:pt>
                <c:pt idx="5">
                  <c:v>0</c:v>
                </c:pt>
                <c:pt idx="6">
                  <c:v>7.3659774454624948E-200</c:v>
                </c:pt>
                <c:pt idx="7">
                  <c:v>7.2524327998855579E-140</c:v>
                </c:pt>
                <c:pt idx="8">
                  <c:v>1.012197505054097E-105</c:v>
                </c:pt>
                <c:pt idx="9">
                  <c:v>9.8398208329060107E-84</c:v>
                </c:pt>
                <c:pt idx="10">
                  <c:v>1.9865253483204344E-68</c:v>
                </c:pt>
                <c:pt idx="11">
                  <c:v>3.4498652868297156E-57</c:v>
                </c:pt>
                <c:pt idx="12">
                  <c:v>1.3208395119159341E-48</c:v>
                </c:pt>
                <c:pt idx="13">
                  <c:v>7.4600299102419575E-42</c:v>
                </c:pt>
                <c:pt idx="14">
                  <c:v>2.038074675278135E-36</c:v>
                </c:pt>
                <c:pt idx="15">
                  <c:v>5.8759940484480935E-32</c:v>
                </c:pt>
                <c:pt idx="16">
                  <c:v>3.0482010424738536E-28</c:v>
                </c:pt>
                <c:pt idx="17">
                  <c:v>4.1490143791624061E-25</c:v>
                </c:pt>
                <c:pt idx="18">
                  <c:v>1.9493779084365114E-22</c:v>
                </c:pt>
                <c:pt idx="19">
                  <c:v>3.8776037682489581E-20</c:v>
                </c:pt>
                <c:pt idx="20">
                  <c:v>3.8133674178858973E-18</c:v>
                </c:pt>
                <c:pt idx="21">
                  <c:v>2.0903655851588267E-16</c:v>
                </c:pt>
                <c:pt idx="22">
                  <c:v>7.0180637480587873E-15</c:v>
                </c:pt>
                <c:pt idx="23">
                  <c:v>1.5555125971527721E-13</c:v>
                </c:pt>
                <c:pt idx="24">
                  <c:v>2.4179934332678494E-12</c:v>
                </c:pt>
                <c:pt idx="25">
                  <c:v>2.7692970288084385E-11</c:v>
                </c:pt>
                <c:pt idx="26">
                  <c:v>2.4335481590375462E-10</c:v>
                </c:pt>
                <c:pt idx="27">
                  <c:v>1.6970923777921869E-9</c:v>
                </c:pt>
                <c:pt idx="28">
                  <c:v>9.6611056821922062E-9</c:v>
                </c:pt>
                <c:pt idx="29">
                  <c:v>4.5978000074757179E-8</c:v>
                </c:pt>
                <c:pt idx="30">
                  <c:v>1.866663852253176E-7</c:v>
                </c:pt>
                <c:pt idx="31">
                  <c:v>6.5779730684079894E-7</c:v>
                </c:pt>
                <c:pt idx="32">
                  <c:v>2.0421790982188575E-6</c:v>
                </c:pt>
                <c:pt idx="33">
                  <c:v>5.6580043619308095E-6</c:v>
                </c:pt>
                <c:pt idx="34">
                  <c:v>1.4146897414487164E-5</c:v>
                </c:pt>
                <c:pt idx="35">
                  <c:v>3.2235380119496432E-5</c:v>
                </c:pt>
                <c:pt idx="36">
                  <c:v>6.7515274428161503E-5</c:v>
                </c:pt>
                <c:pt idx="37">
                  <c:v>1.3096318810791824E-4</c:v>
                </c:pt>
                <c:pt idx="38">
                  <c:v>2.3685095105160708E-4</c:v>
                </c:pt>
                <c:pt idx="39">
                  <c:v>4.0174842001138597E-4</c:v>
                </c:pt>
                <c:pt idx="40">
                  <c:v>6.4250886746238054E-4</c:v>
                </c:pt>
                <c:pt idx="41">
                  <c:v>9.7341602120891197E-4</c:v>
                </c:pt>
                <c:pt idx="42">
                  <c:v>1.4029693448469785E-3</c:v>
                </c:pt>
                <c:pt idx="43">
                  <c:v>1.9309826158657869E-3</c:v>
                </c:pt>
                <c:pt idx="44">
                  <c:v>2.5466914678844424E-3</c:v>
                </c:pt>
                <c:pt idx="45">
                  <c:v>3.2283908241892787E-3</c:v>
                </c:pt>
                <c:pt idx="46">
                  <c:v>3.9448022339900789E-3</c:v>
                </c:pt>
                <c:pt idx="47">
                  <c:v>4.657998458014595E-3</c:v>
                </c:pt>
                <c:pt idx="48">
                  <c:v>5.3273919065668675E-3</c:v>
                </c:pt>
                <c:pt idx="49">
                  <c:v>5.9141032413424144E-3</c:v>
                </c:pt>
                <c:pt idx="50">
                  <c:v>6.3849996181914986E-3</c:v>
                </c:pt>
                <c:pt idx="51">
                  <c:v>6.7158140846162069E-3</c:v>
                </c:pt>
                <c:pt idx="52">
                  <c:v>6.8929792510319925E-3</c:v>
                </c:pt>
                <c:pt idx="53">
                  <c:v>6.9140656512490638E-3</c:v>
                </c:pt>
                <c:pt idx="54">
                  <c:v>6.7869491465974933E-3</c:v>
                </c:pt>
                <c:pt idx="55">
                  <c:v>6.5280012901074314E-3</c:v>
                </c:pt>
                <c:pt idx="56">
                  <c:v>6.1596838178956826E-3</c:v>
                </c:pt>
                <c:pt idx="57">
                  <c:v>5.7079364826229792E-3</c:v>
                </c:pt>
                <c:pt idx="58">
                  <c:v>5.1996940014256551E-3</c:v>
                </c:pt>
                <c:pt idx="59">
                  <c:v>4.660777438181659E-3</c:v>
                </c:pt>
                <c:pt idx="60">
                  <c:v>4.114302227141692E-3</c:v>
                </c:pt>
                <c:pt idx="61">
                  <c:v>3.5796488199715771E-3</c:v>
                </c:pt>
                <c:pt idx="62">
                  <c:v>3.0719651887908934E-3</c:v>
                </c:pt>
                <c:pt idx="63">
                  <c:v>2.602118716566083E-3</c:v>
                </c:pt>
                <c:pt idx="64">
                  <c:v>2.1769882245167922E-3</c:v>
                </c:pt>
                <c:pt idx="65">
                  <c:v>1.7999811141803099E-3</c:v>
                </c:pt>
                <c:pt idx="66">
                  <c:v>1.4716700743843843E-3</c:v>
                </c:pt>
                <c:pt idx="67">
                  <c:v>1.1904624614050958E-3</c:v>
                </c:pt>
                <c:pt idx="68">
                  <c:v>9.5323799451714334E-4</c:v>
                </c:pt>
                <c:pt idx="69">
                  <c:v>7.5591279452103433E-4</c:v>
                </c:pt>
                <c:pt idx="70">
                  <c:v>5.939074191983353E-4</c:v>
                </c:pt>
                <c:pt idx="71">
                  <c:v>4.6251207925040322E-4</c:v>
                </c:pt>
                <c:pt idx="72">
                  <c:v>3.5715330420483399E-4</c:v>
                </c:pt>
                <c:pt idx="73">
                  <c:v>2.735732928838838E-4</c:v>
                </c:pt>
                <c:pt idx="74">
                  <c:v>2.0793672604680122E-4</c:v>
                </c:pt>
                <c:pt idx="75">
                  <c:v>1.5688078196407978E-4</c:v>
                </c:pt>
                <c:pt idx="76">
                  <c:v>1.1752330384788581E-4</c:v>
                </c:pt>
                <c:pt idx="77">
                  <c:v>8.7442233997902849E-5</c:v>
                </c:pt>
                <c:pt idx="78">
                  <c:v>6.46371115708251E-5</c:v>
                </c:pt>
                <c:pt idx="79">
                  <c:v>4.7481027549351799E-5</c:v>
                </c:pt>
                <c:pt idx="80">
                  <c:v>3.4669197317904843E-5</c:v>
                </c:pt>
                <c:pt idx="81">
                  <c:v>2.516838848339688E-5</c:v>
                </c:pt>
                <c:pt idx="82">
                  <c:v>1.816988442877233E-5</c:v>
                </c:pt>
                <c:pt idx="83">
                  <c:v>1.3047470690229688E-5</c:v>
                </c:pt>
                <c:pt idx="84">
                  <c:v>9.3210657149679888E-6</c:v>
                </c:pt>
                <c:pt idx="85">
                  <c:v>6.6260273668832971E-6</c:v>
                </c:pt>
                <c:pt idx="86">
                  <c:v>4.6877945983616461E-6</c:v>
                </c:pt>
                <c:pt idx="87">
                  <c:v>3.3013158424700827E-6</c:v>
                </c:pt>
                <c:pt idx="88">
                  <c:v>2.3146247755078678E-6</c:v>
                </c:pt>
                <c:pt idx="89">
                  <c:v>1.6159116943391621E-6</c:v>
                </c:pt>
                <c:pt idx="90">
                  <c:v>1.1234751096619361E-6</c:v>
                </c:pt>
                <c:pt idx="91">
                  <c:v>7.7800141650189228E-7</c:v>
                </c:pt>
                <c:pt idx="92">
                  <c:v>5.3669541511834371E-7</c:v>
                </c:pt>
                <c:pt idx="93">
                  <c:v>3.6886099811451886E-7</c:v>
                </c:pt>
                <c:pt idx="94">
                  <c:v>2.5260340869192173E-7</c:v>
                </c:pt>
                <c:pt idx="95">
                  <c:v>1.7238884897852568E-7</c:v>
                </c:pt>
                <c:pt idx="96">
                  <c:v>1.1725253593244787E-7</c:v>
                </c:pt>
                <c:pt idx="97">
                  <c:v>7.949245520567853E-8</c:v>
                </c:pt>
                <c:pt idx="98">
                  <c:v>5.372366426693895E-8</c:v>
                </c:pt>
                <c:pt idx="99">
                  <c:v>3.6198029627614459E-8</c:v>
                </c:pt>
                <c:pt idx="100">
                  <c:v>2.4317870841199373E-8</c:v>
                </c:pt>
                <c:pt idx="101">
                  <c:v>1.6290239664892427E-8</c:v>
                </c:pt>
                <c:pt idx="102">
                  <c:v>1.0882509934582843E-8</c:v>
                </c:pt>
                <c:pt idx="103">
                  <c:v>7.2504865563098694E-9</c:v>
                </c:pt>
                <c:pt idx="104">
                  <c:v>4.8181136979293398E-9</c:v>
                </c:pt>
                <c:pt idx="105">
                  <c:v>3.1936894207366716E-9</c:v>
                </c:pt>
                <c:pt idx="106">
                  <c:v>2.1117701796026915E-9</c:v>
                </c:pt>
                <c:pt idx="107">
                  <c:v>1.393061498543458E-9</c:v>
                </c:pt>
                <c:pt idx="108">
                  <c:v>9.1684032367196991E-10</c:v>
                </c:pt>
                <c:pt idx="109">
                  <c:v>6.0206844760160418E-10</c:v>
                </c:pt>
                <c:pt idx="110">
                  <c:v>3.9450693708896379E-10</c:v>
                </c:pt>
                <c:pt idx="111">
                  <c:v>2.5795672723895659E-10</c:v>
                </c:pt>
                <c:pt idx="112">
                  <c:v>1.6832488858026441E-10</c:v>
                </c:pt>
                <c:pt idx="113">
                  <c:v>1.0961852419675351E-10</c:v>
                </c:pt>
                <c:pt idx="114">
                  <c:v>7.1248818990683784E-11</c:v>
                </c:pt>
                <c:pt idx="115">
                  <c:v>4.622241067026165E-11</c:v>
                </c:pt>
                <c:pt idx="116">
                  <c:v>2.9931672631345127E-11</c:v>
                </c:pt>
                <c:pt idx="117">
                  <c:v>1.9347922211405928E-11</c:v>
                </c:pt>
                <c:pt idx="118">
                  <c:v>1.2484850634743402E-11</c:v>
                </c:pt>
                <c:pt idx="119">
                  <c:v>8.042629052801014E-12</c:v>
                </c:pt>
                <c:pt idx="120">
                  <c:v>5.1724666442271014E-12</c:v>
                </c:pt>
              </c:numCache>
            </c:numRef>
          </c:yVal>
          <c:smooth val="0"/>
          <c:extLst>
            <c:ext xmlns:c16="http://schemas.microsoft.com/office/drawing/2014/chart" uri="{C3380CC4-5D6E-409C-BE32-E72D297353CC}">
              <c16:uniqueId val="{00000000-0BD5-4A52-8EA8-EA0C9C018FC2}"/>
            </c:ext>
          </c:extLst>
        </c:ser>
        <c:ser>
          <c:idx val="0"/>
          <c:order val="1"/>
          <c:tx>
            <c:v>Truth</c:v>
          </c:tx>
          <c:spPr>
            <a:ln w="19050" cap="rnd">
              <a:solidFill>
                <a:schemeClr val="accent1"/>
              </a:solidFill>
              <a:round/>
            </a:ln>
            <a:effectLst/>
          </c:spPr>
          <c:marker>
            <c:symbol val="none"/>
          </c:marker>
          <c:xVal>
            <c:numRef>
              <c:f>'Game Level 2'!$N$85:$N$205</c:f>
              <c:numCache>
                <c:formatCode>General</c:formatCode>
                <c:ptCount val="12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numCache>
            </c:numRef>
          </c:xVal>
          <c:yVal>
            <c:numRef>
              <c:f>'Game Level 2'!$V$86:$V$206</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numCache>
            </c:numRef>
          </c:yVal>
          <c:smooth val="0"/>
          <c:extLst>
            <c:ext xmlns:c16="http://schemas.microsoft.com/office/drawing/2014/chart" uri="{C3380CC4-5D6E-409C-BE32-E72D297353CC}">
              <c16:uniqueId val="{00000001-0BD5-4A52-8EA8-EA0C9C018FC2}"/>
            </c:ext>
          </c:extLst>
        </c:ser>
        <c:dLbls>
          <c:showLegendKey val="0"/>
          <c:showVal val="0"/>
          <c:showCatName val="0"/>
          <c:showSerName val="0"/>
          <c:showPercent val="0"/>
          <c:showBubbleSize val="0"/>
        </c:dLbls>
        <c:axId val="1423866928"/>
        <c:axId val="1423869424"/>
      </c:scatterChart>
      <c:valAx>
        <c:axId val="1423866928"/>
        <c:scaling>
          <c:orientation val="minMax"/>
          <c:max val="3600"/>
          <c:min val="36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3869424"/>
        <c:crosses val="autoZero"/>
        <c:crossBetween val="midCat"/>
      </c:valAx>
      <c:valAx>
        <c:axId val="14238694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Concentration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3866928"/>
        <c:crosses val="autoZero"/>
        <c:crossBetween val="midCat"/>
      </c:valAx>
      <c:spPr>
        <a:noFill/>
        <a:ln>
          <a:noFill/>
        </a:ln>
        <a:effectLst/>
      </c:spPr>
    </c:plotArea>
    <c:legend>
      <c:legendPos val="r"/>
      <c:layout>
        <c:manualLayout>
          <c:xMode val="edge"/>
          <c:yMode val="edge"/>
          <c:x val="0.76777982289057534"/>
          <c:y val="0.29385068533100034"/>
          <c:w val="0.19889517259757478"/>
          <c:h val="0.250001749781277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At</a:t>
            </a:r>
            <a:r>
              <a:rPr lang="en-US" baseline="0"/>
              <a:t> Observation Point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848594768350585"/>
          <c:y val="0.25999421028253816"/>
          <c:w val="0.74730396060043058"/>
          <c:h val="0.49741662806855019"/>
        </c:manualLayout>
      </c:layout>
      <c:scatterChart>
        <c:scatterStyle val="lineMarker"/>
        <c:varyColors val="0"/>
        <c:ser>
          <c:idx val="2"/>
          <c:order val="0"/>
          <c:tx>
            <c:v>Model</c:v>
          </c:tx>
          <c:spPr>
            <a:ln w="19050" cap="rnd">
              <a:solidFill>
                <a:schemeClr val="accent2"/>
              </a:solidFill>
              <a:round/>
            </a:ln>
            <a:effectLst/>
          </c:spPr>
          <c:marker>
            <c:symbol val="none"/>
          </c:marker>
          <c:xVal>
            <c:numRef>
              <c:f>'Game Level 2'!$N$85:$N$335</c:f>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numCache>
            </c:numRef>
          </c:xVal>
          <c:yVal>
            <c:numRef>
              <c:f>'Game Level 2'!$O$85:$O$335</c:f>
              <c:numCache>
                <c:formatCode>General</c:formatCode>
                <c:ptCount val="251"/>
                <c:pt idx="0">
                  <c:v>0</c:v>
                </c:pt>
                <c:pt idx="1">
                  <c:v>0</c:v>
                </c:pt>
                <c:pt idx="2">
                  <c:v>0</c:v>
                </c:pt>
                <c:pt idx="3">
                  <c:v>0</c:v>
                </c:pt>
                <c:pt idx="4">
                  <c:v>4.6664155135825788E-11</c:v>
                </c:pt>
                <c:pt idx="5">
                  <c:v>1.4170979934763227E-3</c:v>
                </c:pt>
                <c:pt idx="6">
                  <c:v>4.9276761897522052E-2</c:v>
                </c:pt>
                <c:pt idx="7">
                  <c:v>0.15832039657769198</c:v>
                </c:pt>
                <c:pt idx="8">
                  <c:v>0.22496424160134415</c:v>
                </c:pt>
                <c:pt idx="9">
                  <c:v>0.22124796828024945</c:v>
                </c:pt>
                <c:pt idx="10">
                  <c:v>0.17927384017012898</c:v>
                </c:pt>
                <c:pt idx="11">
                  <c:v>0.12978541990318743</c:v>
                </c:pt>
                <c:pt idx="12">
                  <c:v>8.7584732131319218E-2</c:v>
                </c:pt>
                <c:pt idx="13">
                  <c:v>5.6443500228964209E-2</c:v>
                </c:pt>
                <c:pt idx="14">
                  <c:v>3.5248907523115561E-2</c:v>
                </c:pt>
                <c:pt idx="15">
                  <c:v>2.1531720747647084E-2</c:v>
                </c:pt>
                <c:pt idx="16">
                  <c:v>1.2944982895024121E-2</c:v>
                </c:pt>
                <c:pt idx="17">
                  <c:v>7.6922686735467682E-3</c:v>
                </c:pt>
                <c:pt idx="18">
                  <c:v>4.5313953387910296E-3</c:v>
                </c:pt>
                <c:pt idx="19">
                  <c:v>2.6519475652760191E-3</c:v>
                </c:pt>
                <c:pt idx="20">
                  <c:v>1.544314948817229E-3</c:v>
                </c:pt>
                <c:pt idx="21">
                  <c:v>8.95887363110256E-4</c:v>
                </c:pt>
                <c:pt idx="22">
                  <c:v>5.1820546735398829E-4</c:v>
                </c:pt>
                <c:pt idx="23">
                  <c:v>2.9907201823039983E-4</c:v>
                </c:pt>
                <c:pt idx="24">
                  <c:v>1.7230673978785042E-4</c:v>
                </c:pt>
                <c:pt idx="25">
                  <c:v>9.9142297979329762E-5</c:v>
                </c:pt>
                <c:pt idx="26">
                  <c:v>5.6988285968708576E-5</c:v>
                </c:pt>
                <c:pt idx="27">
                  <c:v>3.2733521676247766E-5</c:v>
                </c:pt>
                <c:pt idx="28">
                  <c:v>1.8791806180682311E-5</c:v>
                </c:pt>
                <c:pt idx="29">
                  <c:v>1.0784090579529382E-5</c:v>
                </c:pt>
                <c:pt idx="30">
                  <c:v>6.1872041309641016E-6</c:v>
                </c:pt>
                <c:pt idx="31">
                  <c:v>3.5493349924064364E-6</c:v>
                </c:pt>
                <c:pt idx="32">
                  <c:v>2.036001512582068E-6</c:v>
                </c:pt>
                <c:pt idx="33">
                  <c:v>1.1679322044281262E-6</c:v>
                </c:pt>
                <c:pt idx="34">
                  <c:v>6.7002309299376548E-7</c:v>
                </c:pt>
                <c:pt idx="35">
                  <c:v>3.8442714378235697E-7</c:v>
                </c:pt>
                <c:pt idx="36">
                  <c:v>2.2060035776542246E-7</c:v>
                </c:pt>
                <c:pt idx="37">
                  <c:v>1.2661318636804287E-7</c:v>
                </c:pt>
                <c:pt idx="38">
                  <c:v>7.2684590173158125E-8</c:v>
                </c:pt>
                <c:pt idx="39">
                  <c:v>4.1735388832653684E-8</c:v>
                </c:pt>
                <c:pt idx="40">
                  <c:v>2.3970196318577057E-8</c:v>
                </c:pt>
                <c:pt idx="41">
                  <c:v>1.3770464599072063E-8</c:v>
                </c:pt>
                <c:pt idx="42">
                  <c:v>7.9129632470012851E-9</c:v>
                </c:pt>
                <c:pt idx="43">
                  <c:v>4.5482669774682117E-9</c:v>
                </c:pt>
                <c:pt idx="44">
                  <c:v>2.6149950273004098E-9</c:v>
                </c:pt>
                <c:pt idx="45">
                  <c:v>1.5038866132093316E-9</c:v>
                </c:pt>
                <c:pt idx="46">
                  <c:v>8.6512577693371561E-10</c:v>
                </c:pt>
                <c:pt idx="47">
                  <c:v>4.9780986427740167E-10</c:v>
                </c:pt>
                <c:pt idx="48">
                  <c:v>2.8652834774485893E-10</c:v>
                </c:pt>
                <c:pt idx="49">
                  <c:v>1.649646867360245E-10</c:v>
                </c:pt>
                <c:pt idx="50">
                  <c:v>9.5002021843092393E-11</c:v>
                </c:pt>
                <c:pt idx="51">
                  <c:v>5.4725802399064906E-11</c:v>
                </c:pt>
                <c:pt idx="52">
                  <c:v>3.1533170318794097E-11</c:v>
                </c:pt>
                <c:pt idx="53">
                  <c:v>1.8174312018411074E-11</c:v>
                </c:pt>
                <c:pt idx="54">
                  <c:v>1.0477596950973843E-11</c:v>
                </c:pt>
                <c:pt idx="55">
                  <c:v>6.0419508842294278E-12</c:v>
                </c:pt>
                <c:pt idx="56">
                  <c:v>3.4850005013687966E-12</c:v>
                </c:pt>
                <c:pt idx="57">
                  <c:v>2.0106522096777496E-12</c:v>
                </c:pt>
                <c:pt idx="58">
                  <c:v>1.1603200244850458E-12</c:v>
                </c:pt>
                <c:pt idx="59">
                  <c:v>6.697667419132174E-13</c:v>
                </c:pt>
                <c:pt idx="60">
                  <c:v>3.8669855603041731E-13</c:v>
                </c:pt>
                <c:pt idx="61">
                  <c:v>2.2331758229502736E-13</c:v>
                </c:pt>
                <c:pt idx="62">
                  <c:v>1.2899500479244609E-13</c:v>
                </c:pt>
                <c:pt idx="63">
                  <c:v>7.4528211031200748E-14</c:v>
                </c:pt>
                <c:pt idx="64">
                  <c:v>4.3068977232670442E-14</c:v>
                </c:pt>
                <c:pt idx="65">
                  <c:v>2.4894460834140064E-14</c:v>
                </c:pt>
                <c:pt idx="66">
                  <c:v>1.4392407915227468E-14</c:v>
                </c:pt>
                <c:pt idx="67">
                  <c:v>8.3225238613612105E-15</c:v>
                </c:pt>
                <c:pt idx="68">
                  <c:v>4.8135535058527078E-15</c:v>
                </c:pt>
                <c:pt idx="69">
                  <c:v>2.7846079567622483E-15</c:v>
                </c:pt>
                <c:pt idx="70">
                  <c:v>1.6111952807904245E-15</c:v>
                </c:pt>
                <c:pt idx="71">
                  <c:v>9.3243069198741231E-16</c:v>
                </c:pt>
                <c:pt idx="72">
                  <c:v>5.3971889121748318E-16</c:v>
                </c:pt>
                <c:pt idx="73">
                  <c:v>3.1246387247794271E-16</c:v>
                </c:pt>
                <c:pt idx="74">
                  <c:v>1.8093043083408577E-16</c:v>
                </c:pt>
                <c:pt idx="75">
                  <c:v>1.0478558753785478E-16</c:v>
                </c:pt>
                <c:pt idx="76">
                  <c:v>6.069713080439347E-17</c:v>
                </c:pt>
                <c:pt idx="77">
                  <c:v>3.5164951359783581E-17</c:v>
                </c:pt>
                <c:pt idx="78">
                  <c:v>2.0376319232671868E-17</c:v>
                </c:pt>
                <c:pt idx="79">
                  <c:v>1.1809022342930165E-17</c:v>
                </c:pt>
                <c:pt idx="80">
                  <c:v>6.8449978054516817E-18</c:v>
                </c:pt>
                <c:pt idx="81">
                  <c:v>3.9682821194430669E-18</c:v>
                </c:pt>
                <c:pt idx="82">
                  <c:v>2.3009138156143028E-18</c:v>
                </c:pt>
                <c:pt idx="83">
                  <c:v>1.3343369236725542E-18</c:v>
                </c:pt>
                <c:pt idx="84">
                  <c:v>7.7392126683904684E-19</c:v>
                </c:pt>
                <c:pt idx="85">
                  <c:v>4.4894485107761762E-19</c:v>
                </c:pt>
                <c:pt idx="86">
                  <c:v>2.6046716669867534E-19</c:v>
                </c:pt>
                <c:pt idx="87">
                  <c:v>1.5113867835400143E-19</c:v>
                </c:pt>
                <c:pt idx="88">
                  <c:v>8.7712156894068298E-20</c:v>
                </c:pt>
                <c:pt idx="89">
                  <c:v>5.0910154626137759E-20</c:v>
                </c:pt>
                <c:pt idx="90">
                  <c:v>2.9553467243793353E-20</c:v>
                </c:pt>
                <c:pt idx="91">
                  <c:v>1.7158164648706046E-20</c:v>
                </c:pt>
                <c:pt idx="92">
                  <c:v>9.9630103387570084E-21</c:v>
                </c:pt>
                <c:pt idx="93">
                  <c:v>5.7858438123060035E-21</c:v>
                </c:pt>
                <c:pt idx="94">
                  <c:v>3.3604562353511239E-21</c:v>
                </c:pt>
                <c:pt idx="95">
                  <c:v>1.9520199667761651E-21</c:v>
                </c:pt>
                <c:pt idx="96">
                  <c:v>1.1340281202119502E-21</c:v>
                </c:pt>
                <c:pt idx="97">
                  <c:v>6.5889475680454262E-22</c:v>
                </c:pt>
                <c:pt idx="98">
                  <c:v>3.8287769195140887E-22</c:v>
                </c:pt>
                <c:pt idx="99">
                  <c:v>2.2251280209751924E-22</c:v>
                </c:pt>
                <c:pt idx="100">
                  <c:v>1.2933022523092789E-22</c:v>
                </c:pt>
                <c:pt idx="101">
                  <c:v>7.5178618226953938E-23</c:v>
                </c:pt>
                <c:pt idx="102">
                  <c:v>4.3705603330803868E-23</c:v>
                </c:pt>
                <c:pt idx="103">
                  <c:v>2.5411341634783826E-23</c:v>
                </c:pt>
                <c:pt idx="104">
                  <c:v>1.4776276234841179E-23</c:v>
                </c:pt>
                <c:pt idx="105">
                  <c:v>8.5930748152298902E-24</c:v>
                </c:pt>
                <c:pt idx="106">
                  <c:v>4.9977858151503913E-24</c:v>
                </c:pt>
                <c:pt idx="107">
                  <c:v>2.9070428235541416E-24</c:v>
                </c:pt>
                <c:pt idx="108">
                  <c:v>1.6910998978059366E-24</c:v>
                </c:pt>
                <c:pt idx="109">
                  <c:v>9.8385355569146924E-25</c:v>
                </c:pt>
                <c:pt idx="110">
                  <c:v>5.7244577022447876E-25</c:v>
                </c:pt>
                <c:pt idx="111">
                  <c:v>3.3310433464003681E-25</c:v>
                </c:pt>
                <c:pt idx="112">
                  <c:v>1.9385081046803182E-25</c:v>
                </c:pt>
                <c:pt idx="113">
                  <c:v>1.1282250461995342E-25</c:v>
                </c:pt>
                <c:pt idx="114">
                  <c:v>6.566954685020131E-26</c:v>
                </c:pt>
                <c:pt idx="115">
                  <c:v>3.8227145629085138E-26</c:v>
                </c:pt>
                <c:pt idx="116">
                  <c:v>2.2254544293775761E-26</c:v>
                </c:pt>
                <c:pt idx="117">
                  <c:v>1.2956984822502798E-26</c:v>
                </c:pt>
                <c:pt idx="118">
                  <c:v>7.5444405890542827E-27</c:v>
                </c:pt>
                <c:pt idx="119">
                  <c:v>4.3932653458415552E-27</c:v>
                </c:pt>
                <c:pt idx="120">
                  <c:v>2.5584950871394354E-27</c:v>
                </c:pt>
              </c:numCache>
            </c:numRef>
          </c:yVal>
          <c:smooth val="0"/>
          <c:extLst>
            <c:ext xmlns:c16="http://schemas.microsoft.com/office/drawing/2014/chart" uri="{C3380CC4-5D6E-409C-BE32-E72D297353CC}">
              <c16:uniqueId val="{00000000-5E8D-49A4-A9B4-62C6F26B126E}"/>
            </c:ext>
          </c:extLst>
        </c:ser>
        <c:ser>
          <c:idx val="1"/>
          <c:order val="1"/>
          <c:tx>
            <c:v>Data</c:v>
          </c:tx>
          <c:spPr>
            <a:ln w="19050" cap="rnd">
              <a:noFill/>
              <a:round/>
            </a:ln>
            <a:effectLst/>
          </c:spPr>
          <c:marker>
            <c:symbol val="diamond"/>
            <c:size val="5"/>
            <c:spPr>
              <a:noFill/>
              <a:ln w="9525">
                <a:solidFill>
                  <a:schemeClr val="accent2"/>
                </a:solidFill>
              </a:ln>
              <a:effectLst/>
            </c:spPr>
          </c:marker>
          <c:xVal>
            <c:numRef>
              <c:f>'Game Level 2'!$F$73:$F$123</c:f>
              <c:numCache>
                <c:formatCode>General</c:formatCode>
                <c:ptCount val="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numCache>
            </c:numRef>
          </c:xVal>
          <c:yVal>
            <c:numRef>
              <c:f>'Game Level 2'!$I$73:$I$123</c:f>
              <c:numCache>
                <c:formatCode>General</c:formatCode>
                <c:ptCount val="51"/>
                <c:pt idx="0">
                  <c:v>0</c:v>
                </c:pt>
                <c:pt idx="1">
                  <c:v>0</c:v>
                </c:pt>
                <c:pt idx="2">
                  <c:v>0</c:v>
                </c:pt>
                <c:pt idx="3">
                  <c:v>0</c:v>
                </c:pt>
                <c:pt idx="4">
                  <c:v>1.4900464426203119E-11</c:v>
                </c:pt>
                <c:pt idx="5">
                  <c:v>2.4415802030691809E-3</c:v>
                </c:pt>
                <c:pt idx="6">
                  <c:v>8.2763507585222204E-2</c:v>
                </c:pt>
                <c:pt idx="7">
                  <c:v>0.26959975999394387</c:v>
                </c:pt>
                <c:pt idx="8">
                  <c:v>0.23229076181557828</c:v>
                </c:pt>
                <c:pt idx="9">
                  <c:v>0.17423718726052495</c:v>
                </c:pt>
                <c:pt idx="10">
                  <c:v>0.12661849025035468</c:v>
                </c:pt>
                <c:pt idx="11">
                  <c:v>5.1356416605304205E-2</c:v>
                </c:pt>
                <c:pt idx="12">
                  <c:v>2.097934878803611E-2</c:v>
                </c:pt>
                <c:pt idx="13">
                  <c:v>1.1351188889773533E-2</c:v>
                </c:pt>
                <c:pt idx="14">
                  <c:v>4.4224715988807487E-3</c:v>
                </c:pt>
                <c:pt idx="15">
                  <c:v>2.1593801783205894E-3</c:v>
                </c:pt>
                <c:pt idx="16">
                  <c:v>8.6167428852193246E-4</c:v>
                </c:pt>
                <c:pt idx="17">
                  <c:v>2.6711818586071375E-4</c:v>
                </c:pt>
                <c:pt idx="18">
                  <c:v>1.3977318353374622E-4</c:v>
                </c:pt>
                <c:pt idx="19">
                  <c:v>5.0199545581525627E-5</c:v>
                </c:pt>
                <c:pt idx="20">
                  <c:v>1.5173207039164122E-5</c:v>
                </c:pt>
                <c:pt idx="21">
                  <c:v>8.6730701027185264E-6</c:v>
                </c:pt>
                <c:pt idx="22">
                  <c:v>2.8183656705660427E-6</c:v>
                </c:pt>
                <c:pt idx="23">
                  <c:v>1.2255910263505389E-6</c:v>
                </c:pt>
                <c:pt idx="24">
                  <c:v>4.4648444036185165E-7</c:v>
                </c:pt>
                <c:pt idx="25">
                  <c:v>1.7795548434441253E-7</c:v>
                </c:pt>
                <c:pt idx="26">
                  <c:v>5.8510025838542538E-8</c:v>
                </c:pt>
                <c:pt idx="27">
                  <c:v>2.4893656029489489E-8</c:v>
                </c:pt>
                <c:pt idx="28">
                  <c:v>7.9296499632025394E-9</c:v>
                </c:pt>
                <c:pt idx="29">
                  <c:v>3.8141176234942816E-9</c:v>
                </c:pt>
                <c:pt idx="30">
                  <c:v>1.28333192546163E-9</c:v>
                </c:pt>
                <c:pt idx="31">
                  <c:v>7.1844852625885214E-10</c:v>
                </c:pt>
                <c:pt idx="32">
                  <c:v>1.9978209404322692E-10</c:v>
                </c:pt>
                <c:pt idx="33">
                  <c:v>6.704732216627824E-11</c:v>
                </c:pt>
                <c:pt idx="34">
                  <c:v>3.106737991984887E-11</c:v>
                </c:pt>
                <c:pt idx="35">
                  <c:v>1.494034845183125E-11</c:v>
                </c:pt>
                <c:pt idx="36">
                  <c:v>5.7677918738769317E-12</c:v>
                </c:pt>
                <c:pt idx="37">
                  <c:v>2.3518772200307947E-12</c:v>
                </c:pt>
                <c:pt idx="38">
                  <c:v>9.0105199882275904E-13</c:v>
                </c:pt>
                <c:pt idx="39">
                  <c:v>2.2706176053980222E-13</c:v>
                </c:pt>
                <c:pt idx="40">
                  <c:v>1.3662276792586029E-13</c:v>
                </c:pt>
                <c:pt idx="41">
                  <c:v>3.4837775461513117E-14</c:v>
                </c:pt>
                <c:pt idx="42">
                  <c:v>1.3746673595131716E-14</c:v>
                </c:pt>
                <c:pt idx="43">
                  <c:v>6.402927509910606E-15</c:v>
                </c:pt>
                <c:pt idx="44">
                  <c:v>2.7179616652023497E-15</c:v>
                </c:pt>
                <c:pt idx="45">
                  <c:v>7.8235962674625428E-16</c:v>
                </c:pt>
                <c:pt idx="46">
                  <c:v>4.4563642369660007E-16</c:v>
                </c:pt>
                <c:pt idx="47">
                  <c:v>1.7571214003292413E-16</c:v>
                </c:pt>
                <c:pt idx="48">
                  <c:v>5.7935641291573173E-17</c:v>
                </c:pt>
                <c:pt idx="49">
                  <c:v>2.5246188868450272E-17</c:v>
                </c:pt>
                <c:pt idx="50">
                  <c:v>7.7303950828920998E-18</c:v>
                </c:pt>
              </c:numCache>
            </c:numRef>
          </c:yVal>
          <c:smooth val="0"/>
          <c:extLst>
            <c:ext xmlns:c16="http://schemas.microsoft.com/office/drawing/2014/chart" uri="{C3380CC4-5D6E-409C-BE32-E72D297353CC}">
              <c16:uniqueId val="{00000001-5E8D-49A4-A9B4-62C6F26B126E}"/>
            </c:ext>
          </c:extLst>
        </c:ser>
        <c:ser>
          <c:idx val="0"/>
          <c:order val="2"/>
          <c:tx>
            <c:v>Truth</c:v>
          </c:tx>
          <c:spPr>
            <a:ln w="19050" cap="rnd">
              <a:solidFill>
                <a:schemeClr val="accent1"/>
              </a:solidFill>
              <a:round/>
            </a:ln>
            <a:effectLst/>
          </c:spPr>
          <c:marker>
            <c:symbol val="none"/>
          </c:marker>
          <c:xVal>
            <c:numRef>
              <c:f>'Game Level 2'!$F$73:$F$193</c:f>
              <c:numCache>
                <c:formatCode>General</c:formatCode>
                <c:ptCount val="12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numCache>
            </c:numRef>
          </c:xVal>
          <c:yVal>
            <c:numRef>
              <c:f>'Game Level 2'!$U$86:$U$206</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numCache>
            </c:numRef>
          </c:yVal>
          <c:smooth val="0"/>
          <c:extLst>
            <c:ext xmlns:c16="http://schemas.microsoft.com/office/drawing/2014/chart" uri="{C3380CC4-5D6E-409C-BE32-E72D297353CC}">
              <c16:uniqueId val="{00000002-5E8D-49A4-A9B4-62C6F26B126E}"/>
            </c:ext>
          </c:extLst>
        </c:ser>
        <c:dLbls>
          <c:showLegendKey val="0"/>
          <c:showVal val="0"/>
          <c:showCatName val="0"/>
          <c:showSerName val="0"/>
          <c:showPercent val="0"/>
          <c:showBubbleSize val="0"/>
        </c:dLbls>
        <c:axId val="1423866928"/>
        <c:axId val="1423869424"/>
      </c:scatterChart>
      <c:valAx>
        <c:axId val="1423866928"/>
        <c:scaling>
          <c:orientation val="minMax"/>
          <c:max val="360"/>
          <c:min val="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3869424"/>
        <c:crosses val="autoZero"/>
        <c:crossBetween val="midCat"/>
      </c:valAx>
      <c:valAx>
        <c:axId val="14238694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Concentration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3866928"/>
        <c:crosses val="autoZero"/>
        <c:crossBetween val="midCat"/>
      </c:valAx>
      <c:spPr>
        <a:noFill/>
        <a:ln>
          <a:noFill/>
        </a:ln>
        <a:effectLst/>
      </c:spPr>
    </c:plotArea>
    <c:legend>
      <c:legendPos val="r"/>
      <c:layout>
        <c:manualLayout>
          <c:xMode val="edge"/>
          <c:yMode val="edge"/>
          <c:x val="0.78366491262710736"/>
          <c:y val="3.801354793886054E-2"/>
          <c:w val="0.20080417985135035"/>
          <c:h val="0.3707307341015397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78937007874017"/>
          <c:y val="5.0925925925925923E-2"/>
          <c:w val="0.60762597657748918"/>
          <c:h val="0.6896571774682011"/>
        </c:manualLayout>
      </c:layout>
      <c:scatterChart>
        <c:scatterStyle val="lineMarker"/>
        <c:varyColors val="0"/>
        <c:ser>
          <c:idx val="0"/>
          <c:order val="0"/>
          <c:tx>
            <c:v>Utility Function</c:v>
          </c:tx>
          <c:spPr>
            <a:ln w="19050" cap="rnd">
              <a:solidFill>
                <a:schemeClr val="accent1"/>
              </a:solidFill>
              <a:round/>
            </a:ln>
            <a:effectLst/>
          </c:spPr>
          <c:marker>
            <c:symbol val="none"/>
          </c:marker>
          <c:xVal>
            <c:numRef>
              <c:f>'Game Level 3'!$A$71:$A$74</c:f>
              <c:numCache>
                <c:formatCode>General</c:formatCode>
                <c:ptCount val="4"/>
                <c:pt idx="0">
                  <c:v>0</c:v>
                </c:pt>
                <c:pt idx="1">
                  <c:v>1E-3</c:v>
                </c:pt>
                <c:pt idx="2">
                  <c:v>0.01</c:v>
                </c:pt>
                <c:pt idx="3">
                  <c:v>0.02</c:v>
                </c:pt>
              </c:numCache>
            </c:numRef>
          </c:xVal>
          <c:yVal>
            <c:numRef>
              <c:f>'Game Level 3'!$B$71:$B$74</c:f>
              <c:numCache>
                <c:formatCode>General</c:formatCode>
                <c:ptCount val="4"/>
                <c:pt idx="0">
                  <c:v>1</c:v>
                </c:pt>
                <c:pt idx="1">
                  <c:v>1</c:v>
                </c:pt>
                <c:pt idx="2">
                  <c:v>0</c:v>
                </c:pt>
                <c:pt idx="3">
                  <c:v>0</c:v>
                </c:pt>
              </c:numCache>
            </c:numRef>
          </c:yVal>
          <c:smooth val="0"/>
          <c:extLst>
            <c:ext xmlns:c16="http://schemas.microsoft.com/office/drawing/2014/chart" uri="{C3380CC4-5D6E-409C-BE32-E72D297353CC}">
              <c16:uniqueId val="{00000000-D996-49F7-816C-959F7A1DF048}"/>
            </c:ext>
          </c:extLst>
        </c:ser>
        <c:ser>
          <c:idx val="1"/>
          <c:order val="1"/>
          <c:tx>
            <c:v>POC Threshold</c:v>
          </c:tx>
          <c:spPr>
            <a:ln w="19050" cap="rnd">
              <a:solidFill>
                <a:srgbClr val="FF0000"/>
              </a:solidFill>
              <a:prstDash val="dash"/>
              <a:round/>
            </a:ln>
            <a:effectLst/>
          </c:spPr>
          <c:marker>
            <c:symbol val="none"/>
          </c:marker>
          <c:xVal>
            <c:numRef>
              <c:f>'Game Level 3'!$A$77:$A$78</c:f>
              <c:numCache>
                <c:formatCode>General</c:formatCode>
                <c:ptCount val="2"/>
                <c:pt idx="0">
                  <c:v>0</c:v>
                </c:pt>
                <c:pt idx="1">
                  <c:v>0.02</c:v>
                </c:pt>
              </c:numCache>
            </c:numRef>
          </c:xVal>
          <c:yVal>
            <c:numRef>
              <c:f>'Game Level 3'!$B$77:$B$78</c:f>
              <c:numCache>
                <c:formatCode>General</c:formatCode>
                <c:ptCount val="2"/>
                <c:pt idx="0">
                  <c:v>0.9</c:v>
                </c:pt>
                <c:pt idx="1">
                  <c:v>0.9</c:v>
                </c:pt>
              </c:numCache>
            </c:numRef>
          </c:yVal>
          <c:smooth val="0"/>
          <c:extLst>
            <c:ext xmlns:c16="http://schemas.microsoft.com/office/drawing/2014/chart" uri="{C3380CC4-5D6E-409C-BE32-E72D297353CC}">
              <c16:uniqueId val="{00000001-D996-49F7-816C-959F7A1DF048}"/>
            </c:ext>
          </c:extLst>
        </c:ser>
        <c:ser>
          <c:idx val="2"/>
          <c:order val="2"/>
          <c:tx>
            <c:v>Predicted U</c:v>
          </c:tx>
          <c:spPr>
            <a:ln w="19050" cap="rnd">
              <a:solidFill>
                <a:srgbClr val="00B050"/>
              </a:solidFill>
              <a:prstDash val="dash"/>
              <a:round/>
            </a:ln>
            <a:effectLst/>
          </c:spPr>
          <c:marker>
            <c:symbol val="none"/>
          </c:marker>
          <c:xVal>
            <c:numRef>
              <c:f>'Game Level 3'!$A$77:$A$78</c:f>
              <c:numCache>
                <c:formatCode>General</c:formatCode>
                <c:ptCount val="2"/>
                <c:pt idx="0">
                  <c:v>0</c:v>
                </c:pt>
                <c:pt idx="1">
                  <c:v>0.02</c:v>
                </c:pt>
              </c:numCache>
            </c:numRef>
          </c:xVal>
          <c:yVal>
            <c:numRef>
              <c:f>'Game Level 3'!$C$77:$C$78</c:f>
              <c:numCache>
                <c:formatCode>General</c:formatCode>
                <c:ptCount val="2"/>
                <c:pt idx="0">
                  <c:v>1</c:v>
                </c:pt>
                <c:pt idx="1">
                  <c:v>1</c:v>
                </c:pt>
              </c:numCache>
            </c:numRef>
          </c:yVal>
          <c:smooth val="0"/>
          <c:extLst>
            <c:ext xmlns:c16="http://schemas.microsoft.com/office/drawing/2014/chart" uri="{C3380CC4-5D6E-409C-BE32-E72D297353CC}">
              <c16:uniqueId val="{00000002-D996-49F7-816C-959F7A1DF048}"/>
            </c:ext>
          </c:extLst>
        </c:ser>
        <c:dLbls>
          <c:showLegendKey val="0"/>
          <c:showVal val="0"/>
          <c:showCatName val="0"/>
          <c:showSerName val="0"/>
          <c:showPercent val="0"/>
          <c:showBubbleSize val="0"/>
        </c:dLbls>
        <c:axId val="1317590928"/>
        <c:axId val="1317592592"/>
      </c:scatterChart>
      <c:valAx>
        <c:axId val="13175909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Maximum C at POI</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7592592"/>
        <c:crosses val="autoZero"/>
        <c:crossBetween val="midCat"/>
      </c:valAx>
      <c:valAx>
        <c:axId val="1317592592"/>
        <c:scaling>
          <c:orientation val="minMax"/>
          <c:max val="1"/>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Utility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7590928"/>
        <c:crosses val="autoZero"/>
        <c:crossBetween val="midCat"/>
      </c:valAx>
      <c:spPr>
        <a:noFill/>
        <a:ln>
          <a:noFill/>
        </a:ln>
        <a:effectLst/>
      </c:spPr>
    </c:plotArea>
    <c:legend>
      <c:legendPos val="r"/>
      <c:layout>
        <c:manualLayout>
          <c:xMode val="edge"/>
          <c:yMode val="edge"/>
          <c:x val="0.71920031925833827"/>
          <c:y val="0.21730587522713507"/>
          <c:w val="0.28079962876483283"/>
          <c:h val="0.3763966864736703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At</a:t>
            </a:r>
            <a:r>
              <a:rPr lang="en-US" baseline="0"/>
              <a:t> Point of Impact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0944459200485618"/>
          <c:y val="0.27474074074074073"/>
          <c:w val="0.65786591102777769"/>
          <c:h val="0.39634587343248762"/>
        </c:manualLayout>
      </c:layout>
      <c:scatterChart>
        <c:scatterStyle val="lineMarker"/>
        <c:varyColors val="0"/>
        <c:ser>
          <c:idx val="1"/>
          <c:order val="0"/>
          <c:tx>
            <c:v>Model</c:v>
          </c:tx>
          <c:spPr>
            <a:ln w="19050" cap="rnd">
              <a:solidFill>
                <a:schemeClr val="accent2"/>
              </a:solidFill>
              <a:round/>
            </a:ln>
            <a:effectLst/>
          </c:spPr>
          <c:marker>
            <c:symbol val="none"/>
          </c:marker>
          <c:xVal>
            <c:numRef>
              <c:f>'Game Level 3'!$N$84:$N$334</c:f>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numCache>
            </c:numRef>
          </c:xVal>
          <c:yVal>
            <c:numRef>
              <c:f>'Game Level 3'!$R$84:$R$334</c:f>
              <c:numCache>
                <c:formatCode>General</c:formatCode>
                <c:ptCount val="251"/>
                <c:pt idx="0">
                  <c:v>0</c:v>
                </c:pt>
                <c:pt idx="1">
                  <c:v>0</c:v>
                </c:pt>
                <c:pt idx="2">
                  <c:v>0</c:v>
                </c:pt>
                <c:pt idx="3">
                  <c:v>0</c:v>
                </c:pt>
                <c:pt idx="4">
                  <c:v>0</c:v>
                </c:pt>
                <c:pt idx="5">
                  <c:v>0</c:v>
                </c:pt>
                <c:pt idx="6">
                  <c:v>8.0515212726008971E-189</c:v>
                </c:pt>
                <c:pt idx="7">
                  <c:v>7.3564583631314704E-132</c:v>
                </c:pt>
                <c:pt idx="8">
                  <c:v>1.8790095106617297E-99</c:v>
                </c:pt>
                <c:pt idx="9">
                  <c:v>1.3599208125158773E-78</c:v>
                </c:pt>
                <c:pt idx="10">
                  <c:v>4.4222622214096616E-64</c:v>
                </c:pt>
                <c:pt idx="11">
                  <c:v>1.9787350827870007E-53</c:v>
                </c:pt>
                <c:pt idx="12">
                  <c:v>2.6537660676282619E-45</c:v>
                </c:pt>
                <c:pt idx="13">
                  <c:v>6.4889534025589879E-39</c:v>
                </c:pt>
                <c:pt idx="14">
                  <c:v>8.9371013138970724E-34</c:v>
                </c:pt>
                <c:pt idx="15">
                  <c:v>1.4545173128609581E-29</c:v>
                </c:pt>
                <c:pt idx="16">
                  <c:v>4.6433054338742065E-26</c:v>
                </c:pt>
                <c:pt idx="17">
                  <c:v>4.1603644381080387E-23</c:v>
                </c:pt>
                <c:pt idx="18">
                  <c:v>1.3575556318491949E-20</c:v>
                </c:pt>
                <c:pt idx="19">
                  <c:v>1.9584664813243977E-18</c:v>
                </c:pt>
                <c:pt idx="20">
                  <c:v>1.4473766780913039E-16</c:v>
                </c:pt>
                <c:pt idx="21">
                  <c:v>6.1407925006845519E-15</c:v>
                </c:pt>
                <c:pt idx="22">
                  <c:v>1.6356832127957927E-13</c:v>
                </c:pt>
                <c:pt idx="23">
                  <c:v>2.9372822909229589E-12</c:v>
                </c:pt>
                <c:pt idx="24">
                  <c:v>3.7662192000159117E-11</c:v>
                </c:pt>
                <c:pt idx="25">
                  <c:v>3.6133334892256449E-10</c:v>
                </c:pt>
                <c:pt idx="26">
                  <c:v>2.6958029324148278E-9</c:v>
                </c:pt>
                <c:pt idx="27">
                  <c:v>1.6149053421456584E-8</c:v>
                </c:pt>
                <c:pt idx="28">
                  <c:v>7.9786098260035457E-8</c:v>
                </c:pt>
                <c:pt idx="29">
                  <c:v>3.3254679026045437E-7</c:v>
                </c:pt>
                <c:pt idx="30">
                  <c:v>1.1919853869320568E-6</c:v>
                </c:pt>
                <c:pt idx="31">
                  <c:v>3.7352474239004947E-6</c:v>
                </c:pt>
                <c:pt idx="32">
                  <c:v>1.0378566530970205E-5</c:v>
                </c:pt>
                <c:pt idx="33">
                  <c:v>2.5884177077078269E-5</c:v>
                </c:pt>
                <c:pt idx="34">
                  <c:v>5.8563285363871884E-5</c:v>
                </c:pt>
                <c:pt idx="35">
                  <c:v>1.2132244042501063E-4</c:v>
                </c:pt>
                <c:pt idx="36">
                  <c:v>2.320155583275415E-4</c:v>
                </c:pt>
                <c:pt idx="37">
                  <c:v>4.1254153410331409E-4</c:v>
                </c:pt>
                <c:pt idx="38">
                  <c:v>6.8635176991128607E-4</c:v>
                </c:pt>
                <c:pt idx="39">
                  <c:v>1.074480267070779E-3</c:v>
                </c:pt>
                <c:pt idx="40">
                  <c:v>1.5907405563490259E-3</c:v>
                </c:pt>
                <c:pt idx="41">
                  <c:v>2.2371453122093784E-3</c:v>
                </c:pt>
                <c:pt idx="42">
                  <c:v>3.0007223449397139E-3</c:v>
                </c:pt>
                <c:pt idx="43">
                  <c:v>3.8526600467460089E-3</c:v>
                </c:pt>
                <c:pt idx="44">
                  <c:v>4.7501866145557708E-3</c:v>
                </c:pt>
                <c:pt idx="45">
                  <c:v>5.6409411249285146E-3</c:v>
                </c:pt>
                <c:pt idx="46">
                  <c:v>6.4690293500355486E-3</c:v>
                </c:pt>
                <c:pt idx="47">
                  <c:v>7.1816262316872128E-3</c:v>
                </c:pt>
                <c:pt idx="48">
                  <c:v>7.7349534307092835E-3</c:v>
                </c:pt>
                <c:pt idx="49">
                  <c:v>8.0986930620150013E-3</c:v>
                </c:pt>
                <c:pt idx="50">
                  <c:v>8.2582995435375155E-3</c:v>
                </c:pt>
                <c:pt idx="51">
                  <c:v>8.2151180372710825E-3</c:v>
                </c:pt>
                <c:pt idx="52">
                  <c:v>7.9846027524788088E-3</c:v>
                </c:pt>
                <c:pt idx="53">
                  <c:v>7.5931833412006215E-3</c:v>
                </c:pt>
                <c:pt idx="54">
                  <c:v>7.074430840622082E-3</c:v>
                </c:pt>
                <c:pt idx="55">
                  <c:v>6.4651428963336212E-3</c:v>
                </c:pt>
                <c:pt idx="56">
                  <c:v>5.8018417633649176E-3</c:v>
                </c:pt>
                <c:pt idx="57">
                  <c:v>5.1180057971981965E-3</c:v>
                </c:pt>
                <c:pt idx="58">
                  <c:v>4.4421786889347632E-3</c:v>
                </c:pt>
                <c:pt idx="59">
                  <c:v>3.7969510984733911E-3</c:v>
                </c:pt>
                <c:pt idx="60">
                  <c:v>3.1987027321639851E-3</c:v>
                </c:pt>
                <c:pt idx="61">
                  <c:v>2.657932756201417E-3</c:v>
                </c:pt>
                <c:pt idx="62">
                  <c:v>2.1799872216217695E-3</c:v>
                </c:pt>
                <c:pt idx="63">
                  <c:v>1.7660035532127351E-3</c:v>
                </c:pt>
                <c:pt idx="64">
                  <c:v>1.4139224744429914E-3</c:v>
                </c:pt>
                <c:pt idx="65">
                  <c:v>1.1194565039734034E-3</c:v>
                </c:pt>
                <c:pt idx="66">
                  <c:v>8.7694332436347383E-4</c:v>
                </c:pt>
                <c:pt idx="67">
                  <c:v>6.8004667815430248E-4</c:v>
                </c:pt>
                <c:pt idx="68">
                  <c:v>5.2229435254553982E-4</c:v>
                </c:pt>
                <c:pt idx="69">
                  <c:v>3.9746162495379184E-4</c:v>
                </c:pt>
                <c:pt idx="70">
                  <c:v>2.9981993063956264E-4</c:v>
                </c:pt>
                <c:pt idx="71">
                  <c:v>2.2427586241342636E-4</c:v>
                </c:pt>
                <c:pt idx="72">
                  <c:v>1.6642654085404323E-4</c:v>
                </c:pt>
                <c:pt idx="73">
                  <c:v>1.2255544395807917E-4</c:v>
                </c:pt>
                <c:pt idx="74">
                  <c:v>8.9589248740386319E-5</c:v>
                </c:pt>
                <c:pt idx="75">
                  <c:v>6.5032087218090833E-5</c:v>
                </c:pt>
                <c:pt idx="76">
                  <c:v>4.6889516161105832E-5</c:v>
                </c:pt>
                <c:pt idx="77">
                  <c:v>3.359083769891556E-5</c:v>
                </c:pt>
                <c:pt idx="78">
                  <c:v>2.391537482541049E-5</c:v>
                </c:pt>
                <c:pt idx="79">
                  <c:v>1.6925947537649235E-5</c:v>
                </c:pt>
                <c:pt idx="80">
                  <c:v>1.191106823194762E-5</c:v>
                </c:pt>
                <c:pt idx="81">
                  <c:v>8.3361884490498147E-6</c:v>
                </c:pt>
                <c:pt idx="82">
                  <c:v>5.8035751524584408E-6</c:v>
                </c:pt>
                <c:pt idx="83">
                  <c:v>4.0199671457338094E-6</c:v>
                </c:pt>
                <c:pt idx="84">
                  <c:v>2.7709669662180022E-6</c:v>
                </c:pt>
                <c:pt idx="85">
                  <c:v>1.9010835060937983E-6</c:v>
                </c:pt>
                <c:pt idx="86">
                  <c:v>1.2983961898662369E-6</c:v>
                </c:pt>
                <c:pt idx="87">
                  <c:v>8.8291934548921291E-7</c:v>
                </c:pt>
                <c:pt idx="88">
                  <c:v>5.9787549727428661E-7</c:v>
                </c:pt>
                <c:pt idx="89">
                  <c:v>4.03219337232262E-7</c:v>
                </c:pt>
                <c:pt idx="90">
                  <c:v>2.7087863415488286E-7</c:v>
                </c:pt>
                <c:pt idx="91">
                  <c:v>1.8128840729313213E-7</c:v>
                </c:pt>
                <c:pt idx="92">
                  <c:v>1.2088811096040277E-7</c:v>
                </c:pt>
                <c:pt idx="93">
                  <c:v>8.0328430009712716E-8</c:v>
                </c:pt>
                <c:pt idx="94">
                  <c:v>5.3195948262034339E-8</c:v>
                </c:pt>
                <c:pt idx="95">
                  <c:v>3.5112407850739879E-8</c:v>
                </c:pt>
                <c:pt idx="96">
                  <c:v>2.3102687423679396E-8</c:v>
                </c:pt>
                <c:pt idx="97">
                  <c:v>1.5154068558041899E-8</c:v>
                </c:pt>
                <c:pt idx="98">
                  <c:v>9.9106913872783305E-9</c:v>
                </c:pt>
                <c:pt idx="99">
                  <c:v>6.4629069341469452E-9</c:v>
                </c:pt>
                <c:pt idx="100">
                  <c:v>4.2028187075641926E-9</c:v>
                </c:pt>
                <c:pt idx="101">
                  <c:v>2.7257131016893777E-9</c:v>
                </c:pt>
                <c:pt idx="102">
                  <c:v>1.7631234844035345E-9</c:v>
                </c:pt>
                <c:pt idx="103">
                  <c:v>1.1375835974129637E-9</c:v>
                </c:pt>
                <c:pt idx="104">
                  <c:v>7.321758743841667E-10</c:v>
                </c:pt>
                <c:pt idx="105">
                  <c:v>4.7012265225636429E-10</c:v>
                </c:pt>
                <c:pt idx="106">
                  <c:v>3.0116292955029602E-10</c:v>
                </c:pt>
                <c:pt idx="107">
                  <c:v>1.9249352209105056E-10</c:v>
                </c:pt>
                <c:pt idx="108">
                  <c:v>1.2276753808907406E-10</c:v>
                </c:pt>
                <c:pt idx="109">
                  <c:v>7.813241648824234E-11</c:v>
                </c:pt>
                <c:pt idx="110">
                  <c:v>4.9623302869333444E-11</c:v>
                </c:pt>
                <c:pt idx="111">
                  <c:v>3.1453733745503004E-11</c:v>
                </c:pt>
                <c:pt idx="112">
                  <c:v>1.989827165014201E-11</c:v>
                </c:pt>
                <c:pt idx="113">
                  <c:v>1.2564311476957337E-11</c:v>
                </c:pt>
                <c:pt idx="114">
                  <c:v>7.9189014854977929E-12</c:v>
                </c:pt>
                <c:pt idx="115">
                  <c:v>4.982140701866605E-12</c:v>
                </c:pt>
                <c:pt idx="116">
                  <c:v>3.1290532078460013E-12</c:v>
                </c:pt>
                <c:pt idx="117">
                  <c:v>1.9618968850660463E-12</c:v>
                </c:pt>
                <c:pt idx="118">
                  <c:v>1.2280762059263714E-12</c:v>
                </c:pt>
                <c:pt idx="119">
                  <c:v>7.6750165258401727E-13</c:v>
                </c:pt>
                <c:pt idx="120">
                  <c:v>4.7891283957788098E-13</c:v>
                </c:pt>
              </c:numCache>
            </c:numRef>
          </c:yVal>
          <c:smooth val="0"/>
          <c:extLst>
            <c:ext xmlns:c16="http://schemas.microsoft.com/office/drawing/2014/chart" uri="{C3380CC4-5D6E-409C-BE32-E72D297353CC}">
              <c16:uniqueId val="{00000000-4404-4358-AA82-83F73D913F57}"/>
            </c:ext>
          </c:extLst>
        </c:ser>
        <c:ser>
          <c:idx val="0"/>
          <c:order val="1"/>
          <c:tx>
            <c:v>Truth</c:v>
          </c:tx>
          <c:spPr>
            <a:ln w="19050" cap="rnd">
              <a:solidFill>
                <a:schemeClr val="accent1"/>
              </a:solidFill>
              <a:round/>
            </a:ln>
            <a:effectLst/>
          </c:spPr>
          <c:marker>
            <c:symbol val="none"/>
          </c:marker>
          <c:xVal>
            <c:numRef>
              <c:f>'Game Level 3'!$N$84:$N$204</c:f>
              <c:numCache>
                <c:formatCode>General</c:formatCode>
                <c:ptCount val="12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numCache>
            </c:numRef>
          </c:xVal>
          <c:yVal>
            <c:numRef>
              <c:f>'Game Level 3'!$V$85:$V$205</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numCache>
            </c:numRef>
          </c:yVal>
          <c:smooth val="0"/>
          <c:extLst>
            <c:ext xmlns:c16="http://schemas.microsoft.com/office/drawing/2014/chart" uri="{C3380CC4-5D6E-409C-BE32-E72D297353CC}">
              <c16:uniqueId val="{00000001-4404-4358-AA82-83F73D913F57}"/>
            </c:ext>
          </c:extLst>
        </c:ser>
        <c:dLbls>
          <c:showLegendKey val="0"/>
          <c:showVal val="0"/>
          <c:showCatName val="0"/>
          <c:showSerName val="0"/>
          <c:showPercent val="0"/>
          <c:showBubbleSize val="0"/>
        </c:dLbls>
        <c:axId val="1423866928"/>
        <c:axId val="1423869424"/>
      </c:scatterChart>
      <c:valAx>
        <c:axId val="1423866928"/>
        <c:scaling>
          <c:orientation val="minMax"/>
          <c:max val="3600"/>
          <c:min val="36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3869424"/>
        <c:crosses val="autoZero"/>
        <c:crossBetween val="midCat"/>
      </c:valAx>
      <c:valAx>
        <c:axId val="14238694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Concentration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3866928"/>
        <c:crosses val="autoZero"/>
        <c:crossBetween val="midCat"/>
      </c:valAx>
      <c:spPr>
        <a:noFill/>
        <a:ln>
          <a:noFill/>
        </a:ln>
        <a:effectLst/>
      </c:spPr>
    </c:plotArea>
    <c:legend>
      <c:legendPos val="r"/>
      <c:layout>
        <c:manualLayout>
          <c:xMode val="edge"/>
          <c:yMode val="edge"/>
          <c:x val="0.76777982289057534"/>
          <c:y val="0.29385068533100034"/>
          <c:w val="0.19889517259757478"/>
          <c:h val="0.250001749781277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8575" cap="flat" cmpd="sng" algn="ctr">
      <a:solidFill>
        <a:srgbClr val="FF0000"/>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At</a:t>
            </a:r>
            <a:r>
              <a:rPr lang="en-US" baseline="0"/>
              <a:t> Observation Point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848594768350585"/>
          <c:y val="0.25999421028253816"/>
          <c:w val="0.74730396060043058"/>
          <c:h val="0.49741662806855019"/>
        </c:manualLayout>
      </c:layout>
      <c:scatterChart>
        <c:scatterStyle val="lineMarker"/>
        <c:varyColors val="0"/>
        <c:ser>
          <c:idx val="2"/>
          <c:order val="0"/>
          <c:tx>
            <c:v>Model</c:v>
          </c:tx>
          <c:spPr>
            <a:ln w="19050" cap="rnd">
              <a:solidFill>
                <a:schemeClr val="accent2"/>
              </a:solidFill>
              <a:round/>
            </a:ln>
            <a:effectLst/>
          </c:spPr>
          <c:marker>
            <c:symbol val="none"/>
          </c:marker>
          <c:xVal>
            <c:numRef>
              <c:f>'Game Level 3'!$N$84:$N$334</c:f>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numCache>
            </c:numRef>
          </c:xVal>
          <c:yVal>
            <c:numRef>
              <c:f>'Game Level 3'!$O$84:$O$334</c:f>
              <c:numCache>
                <c:formatCode>General</c:formatCode>
                <c:ptCount val="251"/>
                <c:pt idx="0">
                  <c:v>0</c:v>
                </c:pt>
                <c:pt idx="1">
                  <c:v>0</c:v>
                </c:pt>
                <c:pt idx="2">
                  <c:v>0</c:v>
                </c:pt>
                <c:pt idx="3">
                  <c:v>0</c:v>
                </c:pt>
                <c:pt idx="4">
                  <c:v>2.2028769418166845E-10</c:v>
                </c:pt>
                <c:pt idx="5">
                  <c:v>2.5061858011802855E-3</c:v>
                </c:pt>
                <c:pt idx="6">
                  <c:v>6.6904804747311017E-2</c:v>
                </c:pt>
                <c:pt idx="7">
                  <c:v>0.18802147447724737</c:v>
                </c:pt>
                <c:pt idx="8">
                  <c:v>0.24483470085648712</c:v>
                </c:pt>
                <c:pt idx="9">
                  <c:v>0.22555335471726021</c:v>
                </c:pt>
                <c:pt idx="10">
                  <c:v>0.17327437286556338</c:v>
                </c:pt>
                <c:pt idx="11">
                  <c:v>0.11980595632351809</c:v>
                </c:pt>
                <c:pt idx="12">
                  <c:v>7.7589016695041452E-2</c:v>
                </c:pt>
                <c:pt idx="13">
                  <c:v>4.8144039983234341E-2</c:v>
                </c:pt>
                <c:pt idx="14">
                  <c:v>2.9017777517391683E-2</c:v>
                </c:pt>
                <c:pt idx="15">
                  <c:v>1.7137781118232113E-2</c:v>
                </c:pt>
                <c:pt idx="16">
                  <c:v>9.9751723281935791E-3</c:v>
                </c:pt>
                <c:pt idx="17">
                  <c:v>5.7447823576831326E-3</c:v>
                </c:pt>
                <c:pt idx="18">
                  <c:v>3.2825770482312832E-3</c:v>
                </c:pt>
                <c:pt idx="19">
                  <c:v>1.8646861580964246E-3</c:v>
                </c:pt>
                <c:pt idx="20">
                  <c:v>1.0545704748454508E-3</c:v>
                </c:pt>
                <c:pt idx="21">
                  <c:v>5.9441834394058553E-4</c:v>
                </c:pt>
                <c:pt idx="22">
                  <c:v>3.3420105713512276E-4</c:v>
                </c:pt>
                <c:pt idx="23">
                  <c:v>1.8753874196028326E-4</c:v>
                </c:pt>
                <c:pt idx="24">
                  <c:v>1.0508689466985842E-4</c:v>
                </c:pt>
                <c:pt idx="25">
                  <c:v>5.8822190107918137E-5</c:v>
                </c:pt>
                <c:pt idx="26">
                  <c:v>3.289990800827716E-5</c:v>
                </c:pt>
                <c:pt idx="27">
                  <c:v>1.8391118078203699E-5</c:v>
                </c:pt>
                <c:pt idx="28">
                  <c:v>1.0276849807352691E-5</c:v>
                </c:pt>
                <c:pt idx="29">
                  <c:v>5.7413326868957329E-6</c:v>
                </c:pt>
                <c:pt idx="30">
                  <c:v>3.2071259588846519E-6</c:v>
                </c:pt>
                <c:pt idx="31">
                  <c:v>1.7914706794873935E-6</c:v>
                </c:pt>
                <c:pt idx="32">
                  <c:v>1.0007500134884749E-6</c:v>
                </c:pt>
                <c:pt idx="33">
                  <c:v>5.5909959190873704E-7</c:v>
                </c:pt>
                <c:pt idx="34">
                  <c:v>3.1240699256150118E-7</c:v>
                </c:pt>
                <c:pt idx="35">
                  <c:v>1.7459688827730083E-7</c:v>
                </c:pt>
                <c:pt idx="36">
                  <c:v>9.7599872393000576E-8</c:v>
                </c:pt>
                <c:pt idx="37">
                  <c:v>5.4571899277499036E-8</c:v>
                </c:pt>
                <c:pt idx="38">
                  <c:v>3.0521353249652918E-8</c:v>
                </c:pt>
                <c:pt idx="39">
                  <c:v>1.7074948058574107E-8</c:v>
                </c:pt>
                <c:pt idx="40">
                  <c:v>9.5552129539001527E-9</c:v>
                </c:pt>
                <c:pt idx="41">
                  <c:v>5.3487212768502778E-9</c:v>
                </c:pt>
                <c:pt idx="42">
                  <c:v>2.9949557198843404E-9</c:v>
                </c:pt>
                <c:pt idx="43">
                  <c:v>1.6775020911269226E-9</c:v>
                </c:pt>
                <c:pt idx="44">
                  <c:v>9.3987187502962585E-10</c:v>
                </c:pt>
                <c:pt idx="45">
                  <c:v>5.2675332019517985E-10</c:v>
                </c:pt>
                <c:pt idx="46">
                  <c:v>2.9531031202125602E-10</c:v>
                </c:pt>
                <c:pt idx="47">
                  <c:v>1.6560823293474999E-10</c:v>
                </c:pt>
                <c:pt idx="48">
                  <c:v>9.2900099621225445E-11</c:v>
                </c:pt>
                <c:pt idx="49">
                  <c:v>5.2129084204738116E-11</c:v>
                </c:pt>
                <c:pt idx="50">
                  <c:v>2.9259855719354955E-11</c:v>
                </c:pt>
                <c:pt idx="51">
                  <c:v>1.6428230293661271E-11</c:v>
                </c:pt>
                <c:pt idx="52">
                  <c:v>9.2264391360028079E-12</c:v>
                </c:pt>
                <c:pt idx="53">
                  <c:v>5.1832280594028633E-12</c:v>
                </c:pt>
                <c:pt idx="54">
                  <c:v>2.9126440852676822E-12</c:v>
                </c:pt>
                <c:pt idx="55">
                  <c:v>1.6371686293990392E-12</c:v>
                </c:pt>
                <c:pt idx="56">
                  <c:v>9.2048403092706598E-13</c:v>
                </c:pt>
                <c:pt idx="57">
                  <c:v>5.1767105321429881E-13</c:v>
                </c:pt>
                <c:pt idx="58">
                  <c:v>2.9120860238909974E-13</c:v>
                </c:pt>
                <c:pt idx="59">
                  <c:v>1.6385704989203895E-13</c:v>
                </c:pt>
                <c:pt idx="60">
                  <c:v>9.2222013042704696E-14</c:v>
                </c:pt>
                <c:pt idx="61">
                  <c:v>5.1917113037136546E-14</c:v>
                </c:pt>
                <c:pt idx="62">
                  <c:v>2.923417859072921E-14</c:v>
                </c:pt>
                <c:pt idx="63">
                  <c:v>1.6465452052355707E-14</c:v>
                </c:pt>
                <c:pt idx="64">
                  <c:v>9.2759164331835911E-15</c:v>
                </c:pt>
                <c:pt idx="65">
                  <c:v>5.2268307374210122E-15</c:v>
                </c:pt>
                <c:pt idx="66">
                  <c:v>2.9458901750691932E-15</c:v>
                </c:pt>
                <c:pt idx="67">
                  <c:v>1.6606926933775883E-15</c:v>
                </c:pt>
                <c:pt idx="68">
                  <c:v>9.3638563217310986E-16</c:v>
                </c:pt>
                <c:pt idx="69">
                  <c:v>5.2809386725889833E-16</c:v>
                </c:pt>
                <c:pt idx="70">
                  <c:v>2.9789048626488699E-16</c:v>
                </c:pt>
                <c:pt idx="71">
                  <c:v>1.6806973570388662E-16</c:v>
                </c:pt>
                <c:pt idx="72">
                  <c:v>9.4843606782630386E-17</c:v>
                </c:pt>
                <c:pt idx="73">
                  <c:v>5.3531645071944069E-17</c:v>
                </c:pt>
                <c:pt idx="74">
                  <c:v>3.0220069902317358E-17</c:v>
                </c:pt>
                <c:pt idx="75">
                  <c:v>1.7063223724399669E-17</c:v>
                </c:pt>
                <c:pt idx="76">
                  <c:v>9.6362018379689332E-18</c:v>
                </c:pt>
                <c:pt idx="77">
                  <c:v>5.442874832890109E-18</c:v>
                </c:pt>
                <c:pt idx="78">
                  <c:v>3.0748715077531381E-18</c:v>
                </c:pt>
                <c:pt idx="79">
                  <c:v>1.7374019670706592E-18</c:v>
                </c:pt>
                <c:pt idx="80">
                  <c:v>9.8185405401953124E-19</c:v>
                </c:pt>
                <c:pt idx="81">
                  <c:v>5.549648456182289E-19</c:v>
                </c:pt>
                <c:pt idx="82">
                  <c:v>3.1372892769414675E-19</c:v>
                </c:pt>
                <c:pt idx="83">
                  <c:v>1.7738336692310454E-19</c:v>
                </c:pt>
                <c:pt idx="84">
                  <c:v>1.0030883210478824E-19</c:v>
                </c:pt>
                <c:pt idx="85">
                  <c:v>5.6732529827090469E-20</c:v>
                </c:pt>
                <c:pt idx="86">
                  <c:v>3.2091542957139116E-20</c:v>
                </c:pt>
                <c:pt idx="87">
                  <c:v>1.8155713655226237E-20</c:v>
                </c:pt>
                <c:pt idx="88">
                  <c:v>1.0273044364948336E-20</c:v>
                </c:pt>
                <c:pt idx="89">
                  <c:v>5.8136245207268862E-21</c:v>
                </c:pt>
                <c:pt idx="90">
                  <c:v>3.290452770903683E-21</c:v>
                </c:pt>
                <c:pt idx="91">
                  <c:v>1.8626194324347758E-21</c:v>
                </c:pt>
                <c:pt idx="92">
                  <c:v>1.0545115166391219E-21</c:v>
                </c:pt>
                <c:pt idx="93">
                  <c:v>5.9708508687481766E-22</c:v>
                </c:pt>
                <c:pt idx="94">
                  <c:v>3.3812541471233576E-22</c:v>
                </c:pt>
                <c:pt idx="95">
                  <c:v>1.9150279585331205E-22</c:v>
                </c:pt>
                <c:pt idx="96">
                  <c:v>1.0847438026479984E-22</c:v>
                </c:pt>
                <c:pt idx="97">
                  <c:v>6.1451580396686498E-23</c:v>
                </c:pt>
                <c:pt idx="98">
                  <c:v>3.481703969855043E-23</c:v>
                </c:pt>
                <c:pt idx="99">
                  <c:v>1.9728889718566021E-23</c:v>
                </c:pt>
                <c:pt idx="100">
                  <c:v>1.1180586702570993E-23</c:v>
                </c:pt>
                <c:pt idx="101">
                  <c:v>6.3368997818501562E-24</c:v>
                </c:pt>
                <c:pt idx="102">
                  <c:v>3.5920183803076527E-24</c:v>
                </c:pt>
                <c:pt idx="103">
                  <c:v>2.0363335544826256E-24</c:v>
                </c:pt>
                <c:pt idx="104">
                  <c:v>1.1545351212223838E-24</c:v>
                </c:pt>
                <c:pt idx="105">
                  <c:v>6.546549713974772E-25</c:v>
                </c:pt>
                <c:pt idx="106">
                  <c:v>3.7124800272859532E-25</c:v>
                </c:pt>
                <c:pt idx="107">
                  <c:v>2.1055297248732105E-25</c:v>
                </c:pt>
                <c:pt idx="108">
                  <c:v>1.1942726906149587E-25</c:v>
                </c:pt>
                <c:pt idx="109">
                  <c:v>6.7746957116029152E-26</c:v>
                </c:pt>
                <c:pt idx="110">
                  <c:v>3.8434351981587846E-26</c:v>
                </c:pt>
                <c:pt idx="111">
                  <c:v>2.18068098025083E-26</c:v>
                </c:pt>
                <c:pt idx="112">
                  <c:v>1.2373907114959947E-26</c:v>
                </c:pt>
                <c:pt idx="113">
                  <c:v>7.0220362291814773E-27</c:v>
                </c:pt>
                <c:pt idx="114">
                  <c:v>3.9852919983000105E-27</c:v>
                </c:pt>
                <c:pt idx="115">
                  <c:v>2.2620254071615074E-27</c:v>
                </c:pt>
                <c:pt idx="116">
                  <c:v>1.2840278876395367E-27</c:v>
                </c:pt>
                <c:pt idx="117">
                  <c:v>7.2893782930205249E-28</c:v>
                </c:pt>
                <c:pt idx="118">
                  <c:v>4.1385194374518787E-28</c:v>
                </c:pt>
                <c:pt idx="119">
                  <c:v>2.3498352845883304E-28</c:v>
                </c:pt>
                <c:pt idx="120">
                  <c:v>1.334342133947008E-28</c:v>
                </c:pt>
              </c:numCache>
            </c:numRef>
          </c:yVal>
          <c:smooth val="0"/>
          <c:extLst>
            <c:ext xmlns:c16="http://schemas.microsoft.com/office/drawing/2014/chart" uri="{C3380CC4-5D6E-409C-BE32-E72D297353CC}">
              <c16:uniqueId val="{00000000-48B2-494B-AD5B-46A41E55EC91}"/>
            </c:ext>
          </c:extLst>
        </c:ser>
        <c:ser>
          <c:idx val="1"/>
          <c:order val="1"/>
          <c:tx>
            <c:v>Data</c:v>
          </c:tx>
          <c:spPr>
            <a:ln w="19050" cap="rnd">
              <a:noFill/>
              <a:round/>
            </a:ln>
            <a:effectLst/>
          </c:spPr>
          <c:marker>
            <c:symbol val="diamond"/>
            <c:size val="5"/>
            <c:spPr>
              <a:noFill/>
              <a:ln w="9525">
                <a:solidFill>
                  <a:schemeClr val="accent2"/>
                </a:solidFill>
              </a:ln>
              <a:effectLst/>
            </c:spPr>
          </c:marker>
          <c:xVal>
            <c:numRef>
              <c:f>'Game Level 3'!$F$72:$F$122</c:f>
              <c:numCache>
                <c:formatCode>General</c:formatCode>
                <c:ptCount val="51"/>
                <c:pt idx="0">
                  <c:v>0</c:v>
                </c:pt>
                <c:pt idx="3">
                  <c:v>90</c:v>
                </c:pt>
                <c:pt idx="6">
                  <c:v>180</c:v>
                </c:pt>
                <c:pt idx="9">
                  <c:v>270</c:v>
                </c:pt>
                <c:pt idx="12">
                  <c:v>360</c:v>
                </c:pt>
                <c:pt idx="15">
                  <c:v>450</c:v>
                </c:pt>
                <c:pt idx="18">
                  <c:v>540</c:v>
                </c:pt>
                <c:pt idx="21">
                  <c:v>630</c:v>
                </c:pt>
                <c:pt idx="24">
                  <c:v>720</c:v>
                </c:pt>
                <c:pt idx="27">
                  <c:v>810</c:v>
                </c:pt>
                <c:pt idx="30">
                  <c:v>900</c:v>
                </c:pt>
                <c:pt idx="33">
                  <c:v>990</c:v>
                </c:pt>
                <c:pt idx="36">
                  <c:v>1080</c:v>
                </c:pt>
                <c:pt idx="39">
                  <c:v>1170</c:v>
                </c:pt>
                <c:pt idx="42">
                  <c:v>1260</c:v>
                </c:pt>
                <c:pt idx="45">
                  <c:v>1350</c:v>
                </c:pt>
                <c:pt idx="48">
                  <c:v>1440</c:v>
                </c:pt>
              </c:numCache>
            </c:numRef>
          </c:xVal>
          <c:yVal>
            <c:numRef>
              <c:f>'Game Level 3'!$I$72:$I$122</c:f>
              <c:numCache>
                <c:formatCode>General</c:formatCode>
                <c:ptCount val="51"/>
                <c:pt idx="0">
                  <c:v>0</c:v>
                </c:pt>
                <c:pt idx="3">
                  <c:v>0</c:v>
                </c:pt>
                <c:pt idx="6">
                  <c:v>8.2763507585222204E-2</c:v>
                </c:pt>
                <c:pt idx="9">
                  <c:v>0.17423718726052495</c:v>
                </c:pt>
                <c:pt idx="12">
                  <c:v>2.097934878803611E-2</c:v>
                </c:pt>
                <c:pt idx="15">
                  <c:v>2.1593801783205894E-3</c:v>
                </c:pt>
                <c:pt idx="18">
                  <c:v>1.3977318353374622E-4</c:v>
                </c:pt>
                <c:pt idx="21">
                  <c:v>8.6730701027185264E-6</c:v>
                </c:pt>
                <c:pt idx="24">
                  <c:v>4.4648444036185165E-7</c:v>
                </c:pt>
                <c:pt idx="27">
                  <c:v>2.4893656029489489E-8</c:v>
                </c:pt>
                <c:pt idx="30">
                  <c:v>1.28333192546163E-9</c:v>
                </c:pt>
                <c:pt idx="33">
                  <c:v>6.704732216627824E-11</c:v>
                </c:pt>
                <c:pt idx="36">
                  <c:v>5.7677918738769317E-12</c:v>
                </c:pt>
                <c:pt idx="39">
                  <c:v>2.2706176053980222E-13</c:v>
                </c:pt>
                <c:pt idx="42">
                  <c:v>1.3746673595131716E-14</c:v>
                </c:pt>
                <c:pt idx="45">
                  <c:v>7.8235962674625428E-16</c:v>
                </c:pt>
                <c:pt idx="48">
                  <c:v>5.7935641291573173E-17</c:v>
                </c:pt>
              </c:numCache>
            </c:numRef>
          </c:yVal>
          <c:smooth val="0"/>
          <c:extLst>
            <c:ext xmlns:c16="http://schemas.microsoft.com/office/drawing/2014/chart" uri="{C3380CC4-5D6E-409C-BE32-E72D297353CC}">
              <c16:uniqueId val="{00000001-48B2-494B-AD5B-46A41E55EC91}"/>
            </c:ext>
          </c:extLst>
        </c:ser>
        <c:ser>
          <c:idx val="0"/>
          <c:order val="2"/>
          <c:tx>
            <c:v>Truth</c:v>
          </c:tx>
          <c:spPr>
            <a:ln w="19050" cap="rnd">
              <a:solidFill>
                <a:schemeClr val="accent1"/>
              </a:solidFill>
              <a:round/>
            </a:ln>
            <a:effectLst/>
          </c:spPr>
          <c:marker>
            <c:symbol val="none"/>
          </c:marker>
          <c:xVal>
            <c:numRef>
              <c:f>'Game Level 3'!$N$84:$N$204</c:f>
              <c:numCache>
                <c:formatCode>General</c:formatCode>
                <c:ptCount val="12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numCache>
            </c:numRef>
          </c:xVal>
          <c:yVal>
            <c:numRef>
              <c:f>'Game Level 3'!$U$85:$U$205</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numCache>
            </c:numRef>
          </c:yVal>
          <c:smooth val="0"/>
          <c:extLst>
            <c:ext xmlns:c16="http://schemas.microsoft.com/office/drawing/2014/chart" uri="{C3380CC4-5D6E-409C-BE32-E72D297353CC}">
              <c16:uniqueId val="{00000002-48B2-494B-AD5B-46A41E55EC91}"/>
            </c:ext>
          </c:extLst>
        </c:ser>
        <c:dLbls>
          <c:showLegendKey val="0"/>
          <c:showVal val="0"/>
          <c:showCatName val="0"/>
          <c:showSerName val="0"/>
          <c:showPercent val="0"/>
          <c:showBubbleSize val="0"/>
        </c:dLbls>
        <c:axId val="1423866928"/>
        <c:axId val="1423869424"/>
      </c:scatterChart>
      <c:valAx>
        <c:axId val="1423866928"/>
        <c:scaling>
          <c:orientation val="minMax"/>
          <c:max val="360"/>
          <c:min val="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3869424"/>
        <c:crosses val="autoZero"/>
        <c:crossBetween val="midCat"/>
      </c:valAx>
      <c:valAx>
        <c:axId val="14238694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Concentration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3866928"/>
        <c:crosses val="autoZero"/>
        <c:crossBetween val="midCat"/>
      </c:valAx>
      <c:spPr>
        <a:noFill/>
        <a:ln>
          <a:noFill/>
        </a:ln>
        <a:effectLst/>
      </c:spPr>
    </c:plotArea>
    <c:legend>
      <c:legendPos val="r"/>
      <c:layout>
        <c:manualLayout>
          <c:xMode val="edge"/>
          <c:yMode val="edge"/>
          <c:x val="0.78366491262710736"/>
          <c:y val="3.801354793886054E-2"/>
          <c:w val="0.20080417985135035"/>
          <c:h val="0.3707307341015397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8575" cap="flat" cmpd="sng" algn="ctr">
      <a:solidFill>
        <a:srgbClr val="FF0000"/>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78937007874017"/>
          <c:y val="5.0925925925925923E-2"/>
          <c:w val="0.60762597657748918"/>
          <c:h val="0.6896571774682011"/>
        </c:manualLayout>
      </c:layout>
      <c:scatterChart>
        <c:scatterStyle val="lineMarker"/>
        <c:varyColors val="0"/>
        <c:ser>
          <c:idx val="0"/>
          <c:order val="0"/>
          <c:tx>
            <c:v>Utility Function</c:v>
          </c:tx>
          <c:spPr>
            <a:ln w="19050" cap="rnd">
              <a:solidFill>
                <a:schemeClr val="accent1"/>
              </a:solidFill>
              <a:round/>
            </a:ln>
            <a:effectLst/>
          </c:spPr>
          <c:marker>
            <c:symbol val="none"/>
          </c:marker>
          <c:xVal>
            <c:numRef>
              <c:f>'Game Level 4'!$A$71:$A$74</c:f>
              <c:numCache>
                <c:formatCode>General</c:formatCode>
                <c:ptCount val="4"/>
                <c:pt idx="0">
                  <c:v>0</c:v>
                </c:pt>
                <c:pt idx="1">
                  <c:v>1E-3</c:v>
                </c:pt>
                <c:pt idx="2">
                  <c:v>0.01</c:v>
                </c:pt>
                <c:pt idx="3">
                  <c:v>0.02</c:v>
                </c:pt>
              </c:numCache>
            </c:numRef>
          </c:xVal>
          <c:yVal>
            <c:numRef>
              <c:f>'Game Level 4'!$B$71:$B$74</c:f>
              <c:numCache>
                <c:formatCode>General</c:formatCode>
                <c:ptCount val="4"/>
                <c:pt idx="0">
                  <c:v>1</c:v>
                </c:pt>
                <c:pt idx="1">
                  <c:v>1</c:v>
                </c:pt>
                <c:pt idx="2">
                  <c:v>0</c:v>
                </c:pt>
                <c:pt idx="3">
                  <c:v>0</c:v>
                </c:pt>
              </c:numCache>
            </c:numRef>
          </c:yVal>
          <c:smooth val="0"/>
          <c:extLst>
            <c:ext xmlns:c16="http://schemas.microsoft.com/office/drawing/2014/chart" uri="{C3380CC4-5D6E-409C-BE32-E72D297353CC}">
              <c16:uniqueId val="{00000000-F1A2-4FF0-9CBF-1B2BC8C3FF15}"/>
            </c:ext>
          </c:extLst>
        </c:ser>
        <c:ser>
          <c:idx val="1"/>
          <c:order val="1"/>
          <c:tx>
            <c:v>POC Threshold</c:v>
          </c:tx>
          <c:spPr>
            <a:ln w="19050" cap="rnd">
              <a:solidFill>
                <a:srgbClr val="FF0000"/>
              </a:solidFill>
              <a:prstDash val="solid"/>
              <a:round/>
            </a:ln>
            <a:effectLst/>
          </c:spPr>
          <c:marker>
            <c:symbol val="none"/>
          </c:marker>
          <c:xVal>
            <c:numRef>
              <c:f>'Game Level 4'!$A$77:$A$78</c:f>
              <c:numCache>
                <c:formatCode>General</c:formatCode>
                <c:ptCount val="2"/>
                <c:pt idx="0">
                  <c:v>0</c:v>
                </c:pt>
                <c:pt idx="1">
                  <c:v>0.02</c:v>
                </c:pt>
              </c:numCache>
            </c:numRef>
          </c:xVal>
          <c:yVal>
            <c:numRef>
              <c:f>'Game Level 4'!$B$77:$B$78</c:f>
              <c:numCache>
                <c:formatCode>General</c:formatCode>
                <c:ptCount val="2"/>
                <c:pt idx="0">
                  <c:v>0.9</c:v>
                </c:pt>
                <c:pt idx="1">
                  <c:v>0.9</c:v>
                </c:pt>
              </c:numCache>
            </c:numRef>
          </c:yVal>
          <c:smooth val="0"/>
          <c:extLst>
            <c:ext xmlns:c16="http://schemas.microsoft.com/office/drawing/2014/chart" uri="{C3380CC4-5D6E-409C-BE32-E72D297353CC}">
              <c16:uniqueId val="{00000001-F1A2-4FF0-9CBF-1B2BC8C3FF15}"/>
            </c:ext>
          </c:extLst>
        </c:ser>
        <c:ser>
          <c:idx val="2"/>
          <c:order val="2"/>
          <c:tx>
            <c:v>Predicted U1</c:v>
          </c:tx>
          <c:spPr>
            <a:ln w="19050" cap="rnd">
              <a:solidFill>
                <a:srgbClr val="00B050"/>
              </a:solidFill>
              <a:prstDash val="dash"/>
              <a:round/>
            </a:ln>
            <a:effectLst/>
          </c:spPr>
          <c:marker>
            <c:symbol val="none"/>
          </c:marker>
          <c:xVal>
            <c:numRef>
              <c:f>'Game Level 4'!$A$77:$A$78</c:f>
              <c:numCache>
                <c:formatCode>General</c:formatCode>
                <c:ptCount val="2"/>
                <c:pt idx="0">
                  <c:v>0</c:v>
                </c:pt>
                <c:pt idx="1">
                  <c:v>0.02</c:v>
                </c:pt>
              </c:numCache>
            </c:numRef>
          </c:xVal>
          <c:yVal>
            <c:numRef>
              <c:f>'Game Level 4'!$C$77:$C$78</c:f>
              <c:numCache>
                <c:formatCode>General</c:formatCode>
                <c:ptCount val="2"/>
                <c:pt idx="0">
                  <c:v>1</c:v>
                </c:pt>
                <c:pt idx="1">
                  <c:v>1</c:v>
                </c:pt>
              </c:numCache>
            </c:numRef>
          </c:yVal>
          <c:smooth val="0"/>
          <c:extLst>
            <c:ext xmlns:c16="http://schemas.microsoft.com/office/drawing/2014/chart" uri="{C3380CC4-5D6E-409C-BE32-E72D297353CC}">
              <c16:uniqueId val="{00000002-F1A2-4FF0-9CBF-1B2BC8C3FF15}"/>
            </c:ext>
          </c:extLst>
        </c:ser>
        <c:ser>
          <c:idx val="3"/>
          <c:order val="3"/>
          <c:tx>
            <c:v>Predicted U2</c:v>
          </c:tx>
          <c:spPr>
            <a:ln w="19050" cap="rnd">
              <a:solidFill>
                <a:srgbClr val="00B0F0"/>
              </a:solidFill>
              <a:prstDash val="dash"/>
              <a:round/>
            </a:ln>
            <a:effectLst/>
          </c:spPr>
          <c:marker>
            <c:symbol val="none"/>
          </c:marker>
          <c:xVal>
            <c:numRef>
              <c:f>'Game Level 4'!$A$77:$A$78</c:f>
              <c:numCache>
                <c:formatCode>General</c:formatCode>
                <c:ptCount val="2"/>
                <c:pt idx="0">
                  <c:v>0</c:v>
                </c:pt>
                <c:pt idx="1">
                  <c:v>0.02</c:v>
                </c:pt>
              </c:numCache>
            </c:numRef>
          </c:xVal>
          <c:yVal>
            <c:numRef>
              <c:f>'Game Level 4'!$D$77:$D$78</c:f>
              <c:numCache>
                <c:formatCode>General</c:formatCode>
                <c:ptCount val="2"/>
                <c:pt idx="0">
                  <c:v>1</c:v>
                </c:pt>
                <c:pt idx="1">
                  <c:v>1</c:v>
                </c:pt>
              </c:numCache>
            </c:numRef>
          </c:yVal>
          <c:smooth val="0"/>
          <c:extLst>
            <c:ext xmlns:c16="http://schemas.microsoft.com/office/drawing/2014/chart" uri="{C3380CC4-5D6E-409C-BE32-E72D297353CC}">
              <c16:uniqueId val="{00000004-F1A2-4FF0-9CBF-1B2BC8C3FF15}"/>
            </c:ext>
          </c:extLst>
        </c:ser>
        <c:ser>
          <c:idx val="4"/>
          <c:order val="4"/>
          <c:tx>
            <c:v>Predicted U3</c:v>
          </c:tx>
          <c:spPr>
            <a:ln w="19050" cap="rnd">
              <a:solidFill>
                <a:srgbClr val="FF0000"/>
              </a:solidFill>
              <a:prstDash val="dash"/>
              <a:round/>
            </a:ln>
            <a:effectLst/>
          </c:spPr>
          <c:marker>
            <c:symbol val="none"/>
          </c:marker>
          <c:xVal>
            <c:numRef>
              <c:f>'Game Level 4'!$A$77:$A$78</c:f>
              <c:numCache>
                <c:formatCode>General</c:formatCode>
                <c:ptCount val="2"/>
                <c:pt idx="0">
                  <c:v>0</c:v>
                </c:pt>
                <c:pt idx="1">
                  <c:v>0.02</c:v>
                </c:pt>
              </c:numCache>
            </c:numRef>
          </c:xVal>
          <c:yVal>
            <c:numRef>
              <c:f>'Game Level 4'!$E$77:$E$78</c:f>
              <c:numCache>
                <c:formatCode>General</c:formatCode>
                <c:ptCount val="2"/>
                <c:pt idx="0">
                  <c:v>1</c:v>
                </c:pt>
                <c:pt idx="1">
                  <c:v>1</c:v>
                </c:pt>
              </c:numCache>
            </c:numRef>
          </c:yVal>
          <c:smooth val="0"/>
          <c:extLst>
            <c:ext xmlns:c16="http://schemas.microsoft.com/office/drawing/2014/chart" uri="{C3380CC4-5D6E-409C-BE32-E72D297353CC}">
              <c16:uniqueId val="{00000005-F1A2-4FF0-9CBF-1B2BC8C3FF15}"/>
            </c:ext>
          </c:extLst>
        </c:ser>
        <c:dLbls>
          <c:showLegendKey val="0"/>
          <c:showVal val="0"/>
          <c:showCatName val="0"/>
          <c:showSerName val="0"/>
          <c:showPercent val="0"/>
          <c:showBubbleSize val="0"/>
        </c:dLbls>
        <c:axId val="1317590928"/>
        <c:axId val="1317592592"/>
      </c:scatterChart>
      <c:valAx>
        <c:axId val="13175909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Maximum C at POI</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7592592"/>
        <c:crosses val="autoZero"/>
        <c:crossBetween val="midCat"/>
      </c:valAx>
      <c:valAx>
        <c:axId val="1317592592"/>
        <c:scaling>
          <c:orientation val="minMax"/>
          <c:max val="1"/>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Utility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7590928"/>
        <c:crosses val="autoZero"/>
        <c:crossBetween val="midCat"/>
      </c:valAx>
      <c:spPr>
        <a:noFill/>
        <a:ln>
          <a:noFill/>
        </a:ln>
        <a:effectLst/>
      </c:spPr>
    </c:plotArea>
    <c:legend>
      <c:legendPos val="r"/>
      <c:layout>
        <c:manualLayout>
          <c:xMode val="edge"/>
          <c:yMode val="edge"/>
          <c:x val="0.71920044205000688"/>
          <c:y val="5.3737083979744166E-2"/>
          <c:w val="0.28079962876483283"/>
          <c:h val="0.6793424840021885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Data Collected at Sentry Well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"Trial 1"</c:v>
          </c:tx>
          <c:spPr>
            <a:ln w="25400" cap="rnd">
              <a:noFill/>
              <a:round/>
            </a:ln>
            <a:effectLst/>
          </c:spPr>
          <c:marker>
            <c:symbol val="circle"/>
            <c:size val="5"/>
            <c:spPr>
              <a:solidFill>
                <a:schemeClr val="accent1"/>
              </a:solidFill>
              <a:ln w="9525">
                <a:solidFill>
                  <a:schemeClr val="accent1"/>
                </a:solidFill>
              </a:ln>
              <a:effectLst/>
            </c:spPr>
          </c:marker>
          <c:xVal>
            <c:numRef>
              <c:f>QuickPlay!$M$66:$M$316</c:f>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f>'quick game'!$F$17:$F$267</c:f>
              <c:numCache>
                <c:formatCode>General</c:formatCode>
                <c:ptCount val="251"/>
                <c:pt idx="0">
                  <c:v>0</c:v>
                </c:pt>
                <c:pt idx="1">
                  <c:v>0</c:v>
                </c:pt>
                <c:pt idx="2">
                  <c:v>0</c:v>
                </c:pt>
                <c:pt idx="3">
                  <c:v>0</c:v>
                </c:pt>
                <c:pt idx="4">
                  <c:v>1.3361689221363339E-3</c:v>
                </c:pt>
                <c:pt idx="5">
                  <c:v>6.8042784941620721E-2</c:v>
                </c:pt>
                <c:pt idx="6">
                  <c:v>9.4198717370419266E-2</c:v>
                </c:pt>
                <c:pt idx="7">
                  <c:v>9.2362275115240811E-2</c:v>
                </c:pt>
                <c:pt idx="8">
                  <c:v>5.5977374657305318E-2</c:v>
                </c:pt>
                <c:pt idx="9">
                  <c:v>5.3386104482088879E-2</c:v>
                </c:pt>
                <c:pt idx="10">
                  <c:v>3.7170297162318636E-2</c:v>
                </c:pt>
                <c:pt idx="11">
                  <c:v>1.5707636439721059E-2</c:v>
                </c:pt>
                <c:pt idx="12">
                  <c:v>1.1037818998759724E-2</c:v>
                </c:pt>
                <c:pt idx="13">
                  <c:v>7.9716364847804838E-3</c:v>
                </c:pt>
                <c:pt idx="14">
                  <c:v>6.3824657664504989E-3</c:v>
                </c:pt>
                <c:pt idx="15">
                  <c:v>3.1582237544658196E-3</c:v>
                </c:pt>
                <c:pt idx="16">
                  <c:v>2.8672971972111883E-3</c:v>
                </c:pt>
                <c:pt idx="17">
                  <c:v>1.4687021287630947E-3</c:v>
                </c:pt>
                <c:pt idx="18">
                  <c:v>1.2245377816089184E-3</c:v>
                </c:pt>
                <c:pt idx="19">
                  <c:v>6.2424967033979225E-4</c:v>
                </c:pt>
                <c:pt idx="20">
                  <c:v>5.6598729796982601E-4</c:v>
                </c:pt>
                <c:pt idx="21">
                  <c:v>2.66758527842338E-4</c:v>
                </c:pt>
                <c:pt idx="22">
                  <c:v>2.2233063600255633E-4</c:v>
                </c:pt>
                <c:pt idx="23">
                  <c:v>1.135762987079463E-4</c:v>
                </c:pt>
                <c:pt idx="24">
                  <c:v>1.156450050130473E-4</c:v>
                </c:pt>
                <c:pt idx="25">
                  <c:v>6.8713976992184654E-5</c:v>
                </c:pt>
                <c:pt idx="26">
                  <c:v>4.0984326161687061E-5</c:v>
                </c:pt>
                <c:pt idx="27">
                  <c:v>3.3024620265770733E-5</c:v>
                </c:pt>
                <c:pt idx="28">
                  <c:v>1.768212117685338E-5</c:v>
                </c:pt>
                <c:pt idx="29">
                  <c:v>1.3688162157463022E-5</c:v>
                </c:pt>
                <c:pt idx="30">
                  <c:v>1.0276497074862678E-5</c:v>
                </c:pt>
                <c:pt idx="31">
                  <c:v>6.8629205590452473E-6</c:v>
                </c:pt>
                <c:pt idx="32">
                  <c:v>3.6186571188060368E-6</c:v>
                </c:pt>
                <c:pt idx="33">
                  <c:v>2.8878824464905684E-6</c:v>
                </c:pt>
                <c:pt idx="34">
                  <c:v>2.208800875394596E-6</c:v>
                </c:pt>
                <c:pt idx="35">
                  <c:v>1.5753820067730729E-6</c:v>
                </c:pt>
                <c:pt idx="36">
                  <c:v>1.0844364844905226E-6</c:v>
                </c:pt>
                <c:pt idx="37">
                  <c:v>5.219414325614978E-7</c:v>
                </c:pt>
                <c:pt idx="38">
                  <c:v>4.1490644654281416E-7</c:v>
                </c:pt>
                <c:pt idx="39">
                  <c:v>2.9085231360508139E-7</c:v>
                </c:pt>
                <c:pt idx="40">
                  <c:v>2.068953926082233E-7</c:v>
                </c:pt>
                <c:pt idx="41">
                  <c:v>1.1420598268788129E-7</c:v>
                </c:pt>
                <c:pt idx="42">
                  <c:v>9.944011687264277E-8</c:v>
                </c:pt>
                <c:pt idx="43">
                  <c:v>5.2106828003003542E-8</c:v>
                </c:pt>
                <c:pt idx="44">
                  <c:v>5.2399140555000395E-8</c:v>
                </c:pt>
                <c:pt idx="45">
                  <c:v>3.0191202064973555E-8</c:v>
                </c:pt>
                <c:pt idx="46">
                  <c:v>2.606419682590612E-8</c:v>
                </c:pt>
                <c:pt idx="47">
                  <c:v>1.3674962752300527E-8</c:v>
                </c:pt>
                <c:pt idx="48">
                  <c:v>7.8373152396207971E-9</c:v>
                </c:pt>
                <c:pt idx="49">
                  <c:v>6.2495648368767705E-9</c:v>
                </c:pt>
                <c:pt idx="50">
                  <c:v>3.6391787355668682E-9</c:v>
                </c:pt>
                <c:pt idx="51">
                  <c:v>3.7867987583353078E-9</c:v>
                </c:pt>
                <c:pt idx="52">
                  <c:v>2.0832748876196356E-9</c:v>
                </c:pt>
                <c:pt idx="53">
                  <c:v>1.9499741937335152E-9</c:v>
                </c:pt>
                <c:pt idx="54">
                  <c:v>1.2506969830345934E-9</c:v>
                </c:pt>
                <c:pt idx="55">
                  <c:v>7.5029547422398991E-10</c:v>
                </c:pt>
                <c:pt idx="56">
                  <c:v>6.3301213093973316E-10</c:v>
                </c:pt>
                <c:pt idx="57">
                  <c:v>4.5193345114593179E-10</c:v>
                </c:pt>
                <c:pt idx="58">
                  <c:v>3.1206274190217395E-10</c:v>
                </c:pt>
                <c:pt idx="59">
                  <c:v>1.9054063617181462E-10</c:v>
                </c:pt>
                <c:pt idx="60">
                  <c:v>1.1627695007763121E-10</c:v>
                </c:pt>
                <c:pt idx="61">
                  <c:v>7.1469878880962365E-11</c:v>
                </c:pt>
                <c:pt idx="62">
                  <c:v>6.4179498028311225E-11</c:v>
                </c:pt>
                <c:pt idx="63">
                  <c:v>3.2444879180886104E-11</c:v>
                </c:pt>
                <c:pt idx="64">
                  <c:v>2.4079019264794445E-11</c:v>
                </c:pt>
                <c:pt idx="65">
                  <c:v>1.6598738031555982E-11</c:v>
                </c:pt>
                <c:pt idx="66">
                  <c:v>1.1160213333743514E-11</c:v>
                </c:pt>
                <c:pt idx="67">
                  <c:v>7.6984989458659445E-12</c:v>
                </c:pt>
                <c:pt idx="68">
                  <c:v>7.398819014568082E-12</c:v>
                </c:pt>
                <c:pt idx="69">
                  <c:v>4.5493522878858728E-12</c:v>
                </c:pt>
                <c:pt idx="70">
                  <c:v>3.1165291317649684E-12</c:v>
                </c:pt>
                <c:pt idx="71">
                  <c:v>2.6549764109182715E-12</c:v>
                </c:pt>
                <c:pt idx="72">
                  <c:v>1.4294055829420942E-12</c:v>
                </c:pt>
                <c:pt idx="73">
                  <c:v>8.5049301227137621E-13</c:v>
                </c:pt>
                <c:pt idx="74">
                  <c:v>8.8189042022118165E-13</c:v>
                </c:pt>
                <c:pt idx="75">
                  <c:v>4.7536493403141594E-13</c:v>
                </c:pt>
                <c:pt idx="76">
                  <c:v>3.982792907479756E-13</c:v>
                </c:pt>
                <c:pt idx="77">
                  <c:v>2.1916491111417223E-13</c:v>
                </c:pt>
                <c:pt idx="78">
                  <c:v>1.9258487833208345E-13</c:v>
                </c:pt>
                <c:pt idx="79">
                  <c:v>1.4081638099096626E-13</c:v>
                </c:pt>
                <c:pt idx="80">
                  <c:v>9.7252460685314216E-14</c:v>
                </c:pt>
                <c:pt idx="81">
                  <c:v>4.9819821637640672E-14</c:v>
                </c:pt>
                <c:pt idx="82">
                  <c:v>4.8348412521622017E-14</c:v>
                </c:pt>
                <c:pt idx="83">
                  <c:v>3.117855280365249E-14</c:v>
                </c:pt>
                <c:pt idx="84">
                  <c:v>2.3487255213027314E-14</c:v>
                </c:pt>
                <c:pt idx="85">
                  <c:v>1.1446423441606168E-14</c:v>
                </c:pt>
                <c:pt idx="86">
                  <c:v>1.0481078460976057E-14</c:v>
                </c:pt>
                <c:pt idx="87">
                  <c:v>6.4092032414798253E-15</c:v>
                </c:pt>
                <c:pt idx="88">
                  <c:v>5.8539517856139595E-15</c:v>
                </c:pt>
                <c:pt idx="89">
                  <c:v>3.5307835933879634E-15</c:v>
                </c:pt>
                <c:pt idx="90">
                  <c:v>2.5692706051944652E-15</c:v>
                </c:pt>
                <c:pt idx="91">
                  <c:v>1.7582933457314926E-15</c:v>
                </c:pt>
                <c:pt idx="92">
                  <c:v>1.0737577320211119E-15</c:v>
                </c:pt>
                <c:pt idx="93">
                  <c:v>9.9909184629196552E-16</c:v>
                </c:pt>
                <c:pt idx="94">
                  <c:v>5.141871808312462E-16</c:v>
                </c:pt>
                <c:pt idx="95">
                  <c:v>3.6303340614878908E-16</c:v>
                </c:pt>
                <c:pt idx="96">
                  <c:v>3.3350920870635224E-16</c:v>
                </c:pt>
                <c:pt idx="97">
                  <c:v>2.1499107038654586E-16</c:v>
                </c:pt>
                <c:pt idx="98">
                  <c:v>1.5741102041125638E-16</c:v>
                </c:pt>
                <c:pt idx="99">
                  <c:v>8.1114358918177729E-17</c:v>
                </c:pt>
                <c:pt idx="100">
                  <c:v>6.7232475900126194E-17</c:v>
                </c:pt>
                <c:pt idx="101">
                  <c:v>3.9044782734871647E-17</c:v>
                </c:pt>
                <c:pt idx="102">
                  <c:v>3.2920107364784957E-17</c:v>
                </c:pt>
                <c:pt idx="103">
                  <c:v>2.1013288407829537E-17</c:v>
                </c:pt>
                <c:pt idx="104">
                  <c:v>1.432585601315031E-17</c:v>
                </c:pt>
                <c:pt idx="105">
                  <c:v>1.0949839616085375E-17</c:v>
                </c:pt>
                <c:pt idx="106">
                  <c:v>8.6475838034485141E-18</c:v>
                </c:pt>
                <c:pt idx="107">
                  <c:v>7.4295988390616963E-18</c:v>
                </c:pt>
                <c:pt idx="108">
                  <c:v>5.0112037155113687E-18</c:v>
                </c:pt>
                <c:pt idx="109">
                  <c:v>3.7049125577520804E-18</c:v>
                </c:pt>
                <c:pt idx="110">
                  <c:v>2.0044945909586857E-18</c:v>
                </c:pt>
                <c:pt idx="111">
                  <c:v>1.2739300301976625E-18</c:v>
                </c:pt>
                <c:pt idx="112">
                  <c:v>8.465865471003621E-19</c:v>
                </c:pt>
                <c:pt idx="113">
                  <c:v>5.9551494235147912E-19</c:v>
                </c:pt>
                <c:pt idx="114">
                  <c:v>4.0178066043851356E-19</c:v>
                </c:pt>
                <c:pt idx="115">
                  <c:v>2.8581713105848716E-19</c:v>
                </c:pt>
                <c:pt idx="116">
                  <c:v>2.1175867994420678E-19</c:v>
                </c:pt>
                <c:pt idx="117">
                  <c:v>1.9552088773506648E-19</c:v>
                </c:pt>
                <c:pt idx="118">
                  <c:v>1.3763037560648287E-19</c:v>
                </c:pt>
                <c:pt idx="119">
                  <c:v>7.5446567357469915E-20</c:v>
                </c:pt>
                <c:pt idx="120">
                  <c:v>4.7189656191680827E-20</c:v>
                </c:pt>
                <c:pt idx="121">
                  <c:v>3.7835031695606124E-20</c:v>
                </c:pt>
                <c:pt idx="122">
                  <c:v>3.5300155799269223E-20</c:v>
                </c:pt>
                <c:pt idx="123">
                  <c:v>1.981299878124336E-20</c:v>
                </c:pt>
                <c:pt idx="124">
                  <c:v>1.8224944982343207E-20</c:v>
                </c:pt>
                <c:pt idx="125">
                  <c:v>1.1086821233224746E-20</c:v>
                </c:pt>
                <c:pt idx="126">
                  <c:v>8.7414793210981161E-21</c:v>
                </c:pt>
                <c:pt idx="127">
                  <c:v>4.8812613661588812E-21</c:v>
                </c:pt>
                <c:pt idx="128">
                  <c:v>2.992684703199179E-21</c:v>
                </c:pt>
                <c:pt idx="129">
                  <c:v>2.2223845284699489E-21</c:v>
                </c:pt>
                <c:pt idx="130">
                  <c:v>2.2795198417931268E-21</c:v>
                </c:pt>
                <c:pt idx="131">
                  <c:v>1.4191239780618513E-21</c:v>
                </c:pt>
                <c:pt idx="132">
                  <c:v>8.7208661574483381E-22</c:v>
                </c:pt>
                <c:pt idx="133">
                  <c:v>6.2605598859904615E-22</c:v>
                </c:pt>
                <c:pt idx="134">
                  <c:v>5.1787863867575204E-22</c:v>
                </c:pt>
                <c:pt idx="135">
                  <c:v>2.9966594722462525E-22</c:v>
                </c:pt>
                <c:pt idx="136">
                  <c:v>2.1736321548067209E-22</c:v>
                </c:pt>
                <c:pt idx="137">
                  <c:v>1.4385167099017909E-22</c:v>
                </c:pt>
                <c:pt idx="138">
                  <c:v>8.9929699914783255E-23</c:v>
                </c:pt>
                <c:pt idx="139">
                  <c:v>6.7354233637830306E-23</c:v>
                </c:pt>
                <c:pt idx="140">
                  <c:v>6.7169132222640108E-23</c:v>
                </c:pt>
                <c:pt idx="141">
                  <c:v>4.0051804915125811E-23</c:v>
                </c:pt>
                <c:pt idx="142">
                  <c:v>2.2891421496813198E-23</c:v>
                </c:pt>
                <c:pt idx="143">
                  <c:v>1.5016167692401018E-23</c:v>
                </c:pt>
                <c:pt idx="144">
                  <c:v>1.3441707749584051E-23</c:v>
                </c:pt>
                <c:pt idx="145">
                  <c:v>1.1927576894517394E-23</c:v>
                </c:pt>
                <c:pt idx="146">
                  <c:v>7.2355681656468909E-24</c:v>
                </c:pt>
                <c:pt idx="147">
                  <c:v>4.7192778940354662E-24</c:v>
                </c:pt>
                <c:pt idx="148">
                  <c:v>3.5932073042717469E-24</c:v>
                </c:pt>
                <c:pt idx="149">
                  <c:v>2.0533543235782876E-24</c:v>
                </c:pt>
                <c:pt idx="150">
                  <c:v>1.5269427887370344E-24</c:v>
                </c:pt>
                <c:pt idx="151">
                  <c:v>1.216448616729814E-24</c:v>
                </c:pt>
                <c:pt idx="152">
                  <c:v>7.6431888590045795E-25</c:v>
                </c:pt>
                <c:pt idx="153">
                  <c:v>6.8811198203116855E-25</c:v>
                </c:pt>
                <c:pt idx="154">
                  <c:v>4.9426067742900856E-25</c:v>
                </c:pt>
                <c:pt idx="155">
                  <c:v>2.5647880548487016E-25</c:v>
                </c:pt>
                <c:pt idx="156">
                  <c:v>2.4046481150544349E-25</c:v>
                </c:pt>
                <c:pt idx="157">
                  <c:v>1.3390748826978442E-25</c:v>
                </c:pt>
                <c:pt idx="158">
                  <c:v>1.1351512868287971E-25</c:v>
                </c:pt>
                <c:pt idx="159">
                  <c:v>7.9014970878754199E-26</c:v>
                </c:pt>
                <c:pt idx="160">
                  <c:v>4.6045170059522408E-26</c:v>
                </c:pt>
                <c:pt idx="161">
                  <c:v>3.2063651741326409E-26</c:v>
                </c:pt>
                <c:pt idx="162">
                  <c:v>3.0262965517101317E-26</c:v>
                </c:pt>
                <c:pt idx="163">
                  <c:v>2.1965705937389903E-26</c:v>
                </c:pt>
                <c:pt idx="164">
                  <c:v>1.1439378691374386E-26</c:v>
                </c:pt>
                <c:pt idx="165">
                  <c:v>9.1361802228092365E-27</c:v>
                </c:pt>
                <c:pt idx="166">
                  <c:v>5.6315852855756211E-27</c:v>
                </c:pt>
                <c:pt idx="167">
                  <c:v>4.2370199046205629E-27</c:v>
                </c:pt>
                <c:pt idx="168">
                  <c:v>3.3884569553054932E-27</c:v>
                </c:pt>
                <c:pt idx="169">
                  <c:v>1.810680981064402E-27</c:v>
                </c:pt>
                <c:pt idx="170">
                  <c:v>1.1779969097015512E-27</c:v>
                </c:pt>
                <c:pt idx="171">
                  <c:v>1.0587855584188395E-27</c:v>
                </c:pt>
                <c:pt idx="172">
                  <c:v>7.9969934508582752E-28</c:v>
                </c:pt>
                <c:pt idx="173">
                  <c:v>5.6969764144516339E-28</c:v>
                </c:pt>
                <c:pt idx="174">
                  <c:v>2.9931465158582651E-28</c:v>
                </c:pt>
                <c:pt idx="175">
                  <c:v>2.8832150724703155E-28</c:v>
                </c:pt>
                <c:pt idx="176">
                  <c:v>1.7042527771377189E-28</c:v>
                </c:pt>
                <c:pt idx="177">
                  <c:v>1.6325470152460648E-28</c:v>
                </c:pt>
                <c:pt idx="178">
                  <c:v>1.1557195240568991E-28</c:v>
                </c:pt>
                <c:pt idx="179">
                  <c:v>5.0400736389020127E-29</c:v>
                </c:pt>
                <c:pt idx="180">
                  <c:v>4.7124887607646407E-29</c:v>
                </c:pt>
                <c:pt idx="181">
                  <c:v>3.2749063691372636E-29</c:v>
                </c:pt>
                <c:pt idx="182">
                  <c:v>2.5983597742508671E-29</c:v>
                </c:pt>
                <c:pt idx="183">
                  <c:v>2.0591043329064369E-29</c:v>
                </c:pt>
                <c:pt idx="184">
                  <c:v>1.1904020907330788E-29</c:v>
                </c:pt>
                <c:pt idx="185">
                  <c:v>6.4736566331958981E-30</c:v>
                </c:pt>
                <c:pt idx="186">
                  <c:v>5.138090882617629E-30</c:v>
                </c:pt>
                <c:pt idx="187">
                  <c:v>3.8795459328039195E-30</c:v>
                </c:pt>
                <c:pt idx="188">
                  <c:v>2.5922758676837025E-30</c:v>
                </c:pt>
                <c:pt idx="189">
                  <c:v>1.7899724408289285E-30</c:v>
                </c:pt>
                <c:pt idx="190">
                  <c:v>1.7563990481789661E-30</c:v>
                </c:pt>
                <c:pt idx="191">
                  <c:v>7.8550102405241141E-31</c:v>
                </c:pt>
                <c:pt idx="192">
                  <c:v>5.6691944652442175E-31</c:v>
                </c:pt>
                <c:pt idx="193">
                  <c:v>5.4221874360577916E-31</c:v>
                </c:pt>
                <c:pt idx="194">
                  <c:v>2.8262019929148393E-31</c:v>
                </c:pt>
                <c:pt idx="195">
                  <c:v>2.8638470413522948E-31</c:v>
                </c:pt>
                <c:pt idx="196">
                  <c:v>1.5237280762340313E-31</c:v>
                </c:pt>
                <c:pt idx="197">
                  <c:v>1.2289855393583264E-31</c:v>
                </c:pt>
                <c:pt idx="198">
                  <c:v>1.0775977488632435E-31</c:v>
                </c:pt>
                <c:pt idx="199">
                  <c:v>7.6817831910763646E-32</c:v>
                </c:pt>
                <c:pt idx="200">
                  <c:v>4.9136515922356124E-32</c:v>
                </c:pt>
                <c:pt idx="201">
                  <c:v>2.7039026339673867E-32</c:v>
                </c:pt>
                <c:pt idx="202">
                  <c:v>2.4894372612610592E-32</c:v>
                </c:pt>
                <c:pt idx="203">
                  <c:v>1.9447728153992937E-32</c:v>
                </c:pt>
                <c:pt idx="204">
                  <c:v>9.054033671053225E-33</c:v>
                </c:pt>
                <c:pt idx="205">
                  <c:v>7.2277702672868E-33</c:v>
                </c:pt>
                <c:pt idx="206">
                  <c:v>5.7949537989507698E-33</c:v>
                </c:pt>
                <c:pt idx="207">
                  <c:v>3.0173678908815859E-33</c:v>
                </c:pt>
                <c:pt idx="208">
                  <c:v>2.3068365352773286E-33</c:v>
                </c:pt>
                <c:pt idx="209">
                  <c:v>1.9438186396434876E-33</c:v>
                </c:pt>
                <c:pt idx="210">
                  <c:v>1.6008739400051669E-33</c:v>
                </c:pt>
                <c:pt idx="211">
                  <c:v>1.1774128669027701E-33</c:v>
                </c:pt>
                <c:pt idx="212">
                  <c:v>6.8433206835293389E-34</c:v>
                </c:pt>
                <c:pt idx="213">
                  <c:v>4.0769898682652696E-34</c:v>
                </c:pt>
                <c:pt idx="214">
                  <c:v>3.6110482054612038E-34</c:v>
                </c:pt>
                <c:pt idx="215">
                  <c:v>2.8337945842611749E-34</c:v>
                </c:pt>
                <c:pt idx="216">
                  <c:v>1.5328196949151639E-34</c:v>
                </c:pt>
                <c:pt idx="217">
                  <c:v>9.4436002746540516E-35</c:v>
                </c:pt>
                <c:pt idx="218">
                  <c:v>9.4994381604448259E-35</c:v>
                </c:pt>
                <c:pt idx="219">
                  <c:v>4.6780852417154968E-35</c:v>
                </c:pt>
                <c:pt idx="220">
                  <c:v>4.9073773093014312E-35</c:v>
                </c:pt>
                <c:pt idx="221">
                  <c:v>3.4808842415935442E-35</c:v>
                </c:pt>
                <c:pt idx="222">
                  <c:v>1.7014707706610734E-35</c:v>
                </c:pt>
                <c:pt idx="223">
                  <c:v>1.4119379065454302E-35</c:v>
                </c:pt>
                <c:pt idx="224">
                  <c:v>1.0875170462003564E-35</c:v>
                </c:pt>
                <c:pt idx="225">
                  <c:v>8.3842278784318256E-36</c:v>
                </c:pt>
                <c:pt idx="226">
                  <c:v>6.0749556402215791E-36</c:v>
                </c:pt>
                <c:pt idx="227">
                  <c:v>3.8213973437557843E-36</c:v>
                </c:pt>
                <c:pt idx="228">
                  <c:v>2.9129257224971955E-36</c:v>
                </c:pt>
                <c:pt idx="229">
                  <c:v>2.1870695037881825E-36</c:v>
                </c:pt>
                <c:pt idx="230">
                  <c:v>1.0864405813654036E-36</c:v>
                </c:pt>
                <c:pt idx="231">
                  <c:v>7.6258515481733831E-37</c:v>
                </c:pt>
                <c:pt idx="232">
                  <c:v>7.1899296434789941E-37</c:v>
                </c:pt>
                <c:pt idx="233">
                  <c:v>3.6711319107404375E-37</c:v>
                </c:pt>
                <c:pt idx="234">
                  <c:v>3.8766913120908656E-37</c:v>
                </c:pt>
                <c:pt idx="235">
                  <c:v>2.3564493456150973E-37</c:v>
                </c:pt>
                <c:pt idx="236">
                  <c:v>2.1449866212816607E-37</c:v>
                </c:pt>
                <c:pt idx="237">
                  <c:v>1.1474996486072368E-37</c:v>
                </c:pt>
                <c:pt idx="238">
                  <c:v>8.2340035354645044E-38</c:v>
                </c:pt>
                <c:pt idx="239">
                  <c:v>6.3513570146598604E-38</c:v>
                </c:pt>
                <c:pt idx="240">
                  <c:v>3.6385406881863589E-38</c:v>
                </c:pt>
                <c:pt idx="241">
                  <c:v>3.4631268740526299E-38</c:v>
                </c:pt>
                <c:pt idx="242">
                  <c:v>2.1752628345307955E-38</c:v>
                </c:pt>
                <c:pt idx="243">
                  <c:v>1.2805715454866727E-38</c:v>
                </c:pt>
                <c:pt idx="244">
                  <c:v>1.1101166442699982E-38</c:v>
                </c:pt>
                <c:pt idx="245">
                  <c:v>6.8643831702998751E-39</c:v>
                </c:pt>
                <c:pt idx="246">
                  <c:v>5.003353843073361E-39</c:v>
                </c:pt>
                <c:pt idx="247">
                  <c:v>4.1212735727230313E-39</c:v>
                </c:pt>
                <c:pt idx="248">
                  <c:v>2.2388425030576498E-39</c:v>
                </c:pt>
                <c:pt idx="249">
                  <c:v>1.8893708600738866E-39</c:v>
                </c:pt>
                <c:pt idx="250">
                  <c:v>1.0924145920852673E-39</c:v>
                </c:pt>
              </c:numCache>
            </c:numRef>
          </c:yVal>
          <c:smooth val="0"/>
          <c:extLst>
            <c:ext xmlns:c16="http://schemas.microsoft.com/office/drawing/2014/chart" uri="{C3380CC4-5D6E-409C-BE32-E72D297353CC}">
              <c16:uniqueId val="{00000000-7021-47BE-ADA4-5111696875C2}"/>
            </c:ext>
          </c:extLst>
        </c:ser>
        <c:dLbls>
          <c:showLegendKey val="0"/>
          <c:showVal val="0"/>
          <c:showCatName val="0"/>
          <c:showSerName val="0"/>
          <c:showPercent val="0"/>
          <c:showBubbleSize val="0"/>
        </c:dLbls>
        <c:axId val="1143077376"/>
        <c:axId val="1143065312"/>
        <c:extLst>
          <c:ext xmlns:c15="http://schemas.microsoft.com/office/drawing/2012/chart" uri="{02D57815-91ED-43cb-92C2-25804820EDAC}">
            <c15:filteredScatterSeries>
              <c15:ser>
                <c:idx val="1"/>
                <c:order val="1"/>
                <c:tx>
                  <c:strRef>
                    <c:extLst>
                      <c:ext uri="{02D57815-91ED-43cb-92C2-25804820EDAC}">
                        <c15:formulaRef>
                          <c15:sqref>QuickPlay!$O$65</c15:sqref>
                        </c15:formulaRef>
                      </c:ext>
                    </c:extLst>
                    <c:strCache>
                      <c:ptCount val="1"/>
                      <c:pt idx="0">
                        <c:v>2</c:v>
                      </c:pt>
                    </c:strCache>
                  </c:strRef>
                </c:tx>
                <c:spPr>
                  <a:ln w="25400" cap="rnd">
                    <a:noFill/>
                    <a:round/>
                  </a:ln>
                  <a:effectLst/>
                </c:spPr>
                <c:marker>
                  <c:symbol val="circle"/>
                  <c:size val="5"/>
                  <c:spPr>
                    <a:solidFill>
                      <a:schemeClr val="accent2"/>
                    </a:solidFill>
                    <a:ln w="9525">
                      <a:solidFill>
                        <a:schemeClr val="accent2"/>
                      </a:solidFill>
                    </a:ln>
                    <a:effectLst/>
                  </c:spPr>
                </c:marker>
                <c:xVal>
                  <c:numRef>
                    <c:extLst>
                      <c:ex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c:ext uri="{02D57815-91ED-43cb-92C2-25804820EDAC}">
                        <c15:formulaRef>
                          <c15:sqref>QuickPlay!$O$66:$O$316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c:ext xmlns:c16="http://schemas.microsoft.com/office/drawing/2014/chart" uri="{C3380CC4-5D6E-409C-BE32-E72D297353CC}">
                    <c16:uniqueId val="{00000001-7021-47BE-ADA4-5111696875C2}"/>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QuickPlay!$P$65</c15:sqref>
                        </c15:formulaRef>
                      </c:ext>
                    </c:extLst>
                    <c:strCache>
                      <c:ptCount val="1"/>
                      <c:pt idx="0">
                        <c:v>3</c:v>
                      </c:pt>
                    </c:strCache>
                  </c:strRef>
                </c:tx>
                <c:spPr>
                  <a:ln w="25400" cap="rnd">
                    <a:noFill/>
                    <a:round/>
                  </a:ln>
                  <a:effectLst/>
                </c:spPr>
                <c:marker>
                  <c:symbol val="circle"/>
                  <c:size val="5"/>
                  <c:spPr>
                    <a:solidFill>
                      <a:schemeClr val="accent3"/>
                    </a:solidFill>
                    <a:ln w="9525">
                      <a:solidFill>
                        <a:schemeClr val="accent3"/>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QuickPlay!$P$66:$P$316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2-7021-47BE-ADA4-5111696875C2}"/>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QuickPlay!$Q$65</c15:sqref>
                        </c15:formulaRef>
                      </c:ext>
                    </c:extLst>
                    <c:strCache>
                      <c:ptCount val="1"/>
                      <c:pt idx="0">
                        <c:v>4</c:v>
                      </c:pt>
                    </c:strCache>
                  </c:strRef>
                </c:tx>
                <c:spPr>
                  <a:ln w="25400" cap="rnd">
                    <a:noFill/>
                    <a:round/>
                  </a:ln>
                  <a:effectLst/>
                </c:spPr>
                <c:marker>
                  <c:symbol val="circle"/>
                  <c:size val="5"/>
                  <c:spPr>
                    <a:solidFill>
                      <a:schemeClr val="accent4"/>
                    </a:solidFill>
                    <a:ln w="9525">
                      <a:solidFill>
                        <a:schemeClr val="accent4"/>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QuickPlay!$Q$66:$Q$316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3-7021-47BE-ADA4-5111696875C2}"/>
                  </c:ext>
                </c:extLst>
              </c15:ser>
            </c15:filteredScatterSeries>
            <c15:filteredScatterSeries>
              <c15:ser>
                <c:idx val="4"/>
                <c:order val="4"/>
                <c:tx>
                  <c:strRef>
                    <c:extLst xmlns:c15="http://schemas.microsoft.com/office/drawing/2012/chart">
                      <c:ext xmlns:c15="http://schemas.microsoft.com/office/drawing/2012/chart" uri="{02D57815-91ED-43cb-92C2-25804820EDAC}">
                        <c15:formulaRef>
                          <c15:sqref>QuickPlay!$R$65</c15:sqref>
                        </c15:formulaRef>
                      </c:ext>
                    </c:extLst>
                    <c:strCache>
                      <c:ptCount val="1"/>
                      <c:pt idx="0">
                        <c:v>5</c:v>
                      </c:pt>
                    </c:strCache>
                  </c:strRef>
                </c:tx>
                <c:spPr>
                  <a:ln w="25400" cap="rnd">
                    <a:noFill/>
                    <a:round/>
                  </a:ln>
                  <a:effectLst/>
                </c:spPr>
                <c:marker>
                  <c:symbol val="circle"/>
                  <c:size val="5"/>
                  <c:spPr>
                    <a:solidFill>
                      <a:schemeClr val="accent5"/>
                    </a:solidFill>
                    <a:ln w="9525">
                      <a:solidFill>
                        <a:schemeClr val="accent5"/>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QuickPlay!$R$66:$R$316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4-7021-47BE-ADA4-5111696875C2}"/>
                  </c:ext>
                </c:extLst>
              </c15:ser>
            </c15:filteredScatterSeries>
            <c15:filteredScatterSeries>
              <c15:ser>
                <c:idx val="5"/>
                <c:order val="5"/>
                <c:tx>
                  <c:strRef>
                    <c:extLst xmlns:c15="http://schemas.microsoft.com/office/drawing/2012/chart">
                      <c:ext xmlns:c15="http://schemas.microsoft.com/office/drawing/2012/chart" uri="{02D57815-91ED-43cb-92C2-25804820EDAC}">
                        <c15:formulaRef>
                          <c15:sqref>QuickPlay!$S$65</c15:sqref>
                        </c15:formulaRef>
                      </c:ext>
                    </c:extLst>
                    <c:strCache>
                      <c:ptCount val="1"/>
                      <c:pt idx="0">
                        <c:v>6</c:v>
                      </c:pt>
                    </c:strCache>
                  </c:strRef>
                </c:tx>
                <c:spPr>
                  <a:ln w="25400" cap="rnd">
                    <a:noFill/>
                    <a:round/>
                  </a:ln>
                  <a:effectLst/>
                </c:spPr>
                <c:marker>
                  <c:symbol val="circle"/>
                  <c:size val="5"/>
                  <c:spPr>
                    <a:solidFill>
                      <a:schemeClr val="accent6"/>
                    </a:solidFill>
                    <a:ln w="9525">
                      <a:solidFill>
                        <a:schemeClr val="accent6"/>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QuickPlay!$S$66:$S$316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5-7021-47BE-ADA4-5111696875C2}"/>
                  </c:ext>
                </c:extLst>
              </c15:ser>
            </c15:filteredScatterSeries>
            <c15:filteredScatterSeries>
              <c15:ser>
                <c:idx val="6"/>
                <c:order val="6"/>
                <c:tx>
                  <c:strRef>
                    <c:extLst xmlns:c15="http://schemas.microsoft.com/office/drawing/2012/chart">
                      <c:ext xmlns:c15="http://schemas.microsoft.com/office/drawing/2012/chart" uri="{02D57815-91ED-43cb-92C2-25804820EDAC}">
                        <c15:formulaRef>
                          <c15:sqref>QuickPlay!$T$65</c15:sqref>
                        </c15:formulaRef>
                      </c:ext>
                    </c:extLst>
                    <c:strCache>
                      <c:ptCount val="1"/>
                      <c:pt idx="0">
                        <c:v>7</c:v>
                      </c:pt>
                    </c:strCache>
                  </c:strRef>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QuickPlay!$T$66:$T$316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6-7021-47BE-ADA4-5111696875C2}"/>
                  </c:ext>
                </c:extLst>
              </c15:ser>
            </c15:filteredScatterSeries>
            <c15:filteredScatterSeries>
              <c15:ser>
                <c:idx val="7"/>
                <c:order val="7"/>
                <c:tx>
                  <c:strRef>
                    <c:extLst xmlns:c15="http://schemas.microsoft.com/office/drawing/2012/chart">
                      <c:ext xmlns:c15="http://schemas.microsoft.com/office/drawing/2012/chart" uri="{02D57815-91ED-43cb-92C2-25804820EDAC}">
                        <c15:formulaRef>
                          <c15:sqref>QuickPlay!$U$65</c15:sqref>
                        </c15:formulaRef>
                      </c:ext>
                    </c:extLst>
                    <c:strCache>
                      <c:ptCount val="1"/>
                      <c:pt idx="0">
                        <c:v>8</c:v>
                      </c:pt>
                    </c:strCache>
                  </c:strRef>
                </c:tx>
                <c:spPr>
                  <a:ln w="25400" cap="rnd">
                    <a:noFill/>
                    <a:round/>
                  </a:ln>
                  <a:effectLst/>
                </c:spPr>
                <c:marker>
                  <c:symbol val="circle"/>
                  <c:size val="5"/>
                  <c:spPr>
                    <a:solidFill>
                      <a:schemeClr val="accent2">
                        <a:lumMod val="60000"/>
                      </a:schemeClr>
                    </a:solidFill>
                    <a:ln w="9525">
                      <a:solidFill>
                        <a:schemeClr val="accent2">
                          <a:lumMod val="60000"/>
                        </a:schemeClr>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QuickPlay!$U$66:$U$316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7-7021-47BE-ADA4-5111696875C2}"/>
                  </c:ext>
                </c:extLst>
              </c15:ser>
            </c15:filteredScatterSeries>
            <c15:filteredScatterSeries>
              <c15:ser>
                <c:idx val="8"/>
                <c:order val="8"/>
                <c:tx>
                  <c:strRef>
                    <c:extLst xmlns:c15="http://schemas.microsoft.com/office/drawing/2012/chart">
                      <c:ext xmlns:c15="http://schemas.microsoft.com/office/drawing/2012/chart" uri="{02D57815-91ED-43cb-92C2-25804820EDAC}">
                        <c15:formulaRef>
                          <c15:sqref>QuickPlay!$V$65</c15:sqref>
                        </c15:formulaRef>
                      </c:ext>
                    </c:extLst>
                    <c:strCache>
                      <c:ptCount val="1"/>
                      <c:pt idx="0">
                        <c:v>9</c:v>
                      </c:pt>
                    </c:strCache>
                  </c:strRef>
                </c:tx>
                <c:spPr>
                  <a:ln w="25400" cap="rnd">
                    <a:noFill/>
                    <a:round/>
                  </a:ln>
                  <a:effectLst/>
                </c:spPr>
                <c:marker>
                  <c:symbol val="circle"/>
                  <c:size val="5"/>
                  <c:spPr>
                    <a:solidFill>
                      <a:schemeClr val="accent3">
                        <a:lumMod val="60000"/>
                      </a:schemeClr>
                    </a:solidFill>
                    <a:ln w="9525">
                      <a:solidFill>
                        <a:schemeClr val="accent3">
                          <a:lumMod val="60000"/>
                        </a:schemeClr>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QuickPlay!$V$66:$V$316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8-7021-47BE-ADA4-5111696875C2}"/>
                  </c:ext>
                </c:extLst>
              </c15:ser>
            </c15:filteredScatterSeries>
            <c15:filteredScatterSeries>
              <c15:ser>
                <c:idx val="9"/>
                <c:order val="9"/>
                <c:tx>
                  <c:strRef>
                    <c:extLst xmlns:c15="http://schemas.microsoft.com/office/drawing/2012/chart">
                      <c:ext xmlns:c15="http://schemas.microsoft.com/office/drawing/2012/chart" uri="{02D57815-91ED-43cb-92C2-25804820EDAC}">
                        <c15:formulaRef>
                          <c15:sqref>QuickPlay!$W$65</c15:sqref>
                        </c15:formulaRef>
                      </c:ext>
                    </c:extLst>
                    <c:strCache>
                      <c:ptCount val="1"/>
                      <c:pt idx="0">
                        <c:v>10</c:v>
                      </c:pt>
                    </c:strCache>
                  </c:strRef>
                </c:tx>
                <c:spPr>
                  <a:ln w="25400" cap="rnd">
                    <a:noFill/>
                    <a:round/>
                  </a:ln>
                  <a:effectLst/>
                </c:spPr>
                <c:marker>
                  <c:symbol val="circle"/>
                  <c:size val="5"/>
                  <c:spPr>
                    <a:solidFill>
                      <a:schemeClr val="accent4">
                        <a:lumMod val="60000"/>
                      </a:schemeClr>
                    </a:solidFill>
                    <a:ln w="9525">
                      <a:solidFill>
                        <a:schemeClr val="accent4">
                          <a:lumMod val="60000"/>
                        </a:schemeClr>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QuickPlay!$W$66:$W$316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9-7021-47BE-ADA4-5111696875C2}"/>
                  </c:ext>
                </c:extLst>
              </c15:ser>
            </c15:filteredScatterSeries>
          </c:ext>
        </c:extLst>
      </c:scatterChart>
      <c:valAx>
        <c:axId val="1143077376"/>
        <c:scaling>
          <c:orientation val="minMax"/>
          <c:max val="36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 Days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3065312"/>
        <c:crosses val="autoZero"/>
        <c:crossBetween val="midCat"/>
      </c:valAx>
      <c:valAx>
        <c:axId val="114306531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Concentration at Sentinel Well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307737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At Observation Point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diamond"/>
            <c:size val="5"/>
            <c:spPr>
              <a:noFill/>
              <a:ln w="9525">
                <a:solidFill>
                  <a:schemeClr val="accent2"/>
                </a:solidFill>
              </a:ln>
              <a:effectLst/>
            </c:spPr>
          </c:marker>
          <c:xVal>
            <c:numRef>
              <c:f>'Game Level 4'!$F$72:$F$84</c:f>
              <c:numCache>
                <c:formatCode>General</c:formatCode>
                <c:ptCount val="13"/>
                <c:pt idx="0">
                  <c:v>0</c:v>
                </c:pt>
                <c:pt idx="3">
                  <c:v>90</c:v>
                </c:pt>
                <c:pt idx="6">
                  <c:v>180</c:v>
                </c:pt>
                <c:pt idx="9">
                  <c:v>270</c:v>
                </c:pt>
                <c:pt idx="12">
                  <c:v>360</c:v>
                </c:pt>
              </c:numCache>
            </c:numRef>
          </c:xVal>
          <c:yVal>
            <c:numRef>
              <c:f>'Game Level 4'!$I$72:$I$84</c:f>
              <c:numCache>
                <c:formatCode>General</c:formatCode>
                <c:ptCount val="13"/>
                <c:pt idx="0">
                  <c:v>0</c:v>
                </c:pt>
                <c:pt idx="3">
                  <c:v>0</c:v>
                </c:pt>
                <c:pt idx="6">
                  <c:v>8.2763507585222204E-2</c:v>
                </c:pt>
                <c:pt idx="9">
                  <c:v>0.17423718726052495</c:v>
                </c:pt>
                <c:pt idx="12">
                  <c:v>2.097934878803611E-2</c:v>
                </c:pt>
              </c:numCache>
            </c:numRef>
          </c:yVal>
          <c:smooth val="0"/>
          <c:extLst>
            <c:ext xmlns:c16="http://schemas.microsoft.com/office/drawing/2014/chart" uri="{C3380CC4-5D6E-409C-BE32-E72D297353CC}">
              <c16:uniqueId val="{00000000-9322-4E0E-8390-0042B69DA146}"/>
            </c:ext>
          </c:extLst>
        </c:ser>
        <c:ser>
          <c:idx val="1"/>
          <c:order val="1"/>
          <c:tx>
            <c:v>Model 1</c:v>
          </c:tx>
          <c:spPr>
            <a:ln w="25400" cap="rnd">
              <a:solidFill>
                <a:srgbClr val="00B050"/>
              </a:solidFill>
              <a:round/>
            </a:ln>
            <a:effectLst/>
          </c:spPr>
          <c:marker>
            <c:symbol val="none"/>
          </c:marker>
          <c:xVal>
            <c:numRef>
              <c:f>'Game Level 4'!$Z$84:$Z$96</c:f>
              <c:numCache>
                <c:formatCode>General</c:formatCode>
                <c:ptCount val="13"/>
                <c:pt idx="0">
                  <c:v>0</c:v>
                </c:pt>
                <c:pt idx="1">
                  <c:v>30</c:v>
                </c:pt>
                <c:pt idx="2">
                  <c:v>60</c:v>
                </c:pt>
                <c:pt idx="3">
                  <c:v>90</c:v>
                </c:pt>
                <c:pt idx="4">
                  <c:v>120</c:v>
                </c:pt>
                <c:pt idx="5">
                  <c:v>150</c:v>
                </c:pt>
                <c:pt idx="6">
                  <c:v>180</c:v>
                </c:pt>
                <c:pt idx="7">
                  <c:v>210</c:v>
                </c:pt>
                <c:pt idx="8">
                  <c:v>240</c:v>
                </c:pt>
                <c:pt idx="9">
                  <c:v>270</c:v>
                </c:pt>
                <c:pt idx="10">
                  <c:v>300</c:v>
                </c:pt>
                <c:pt idx="11">
                  <c:v>330</c:v>
                </c:pt>
                <c:pt idx="12">
                  <c:v>360</c:v>
                </c:pt>
              </c:numCache>
            </c:numRef>
          </c:xVal>
          <c:yVal>
            <c:numRef>
              <c:f>'Game Level 4'!$AA$84:$AA$96</c:f>
              <c:numCache>
                <c:formatCode>General</c:formatCode>
                <c:ptCount val="13"/>
                <c:pt idx="0">
                  <c:v>0</c:v>
                </c:pt>
                <c:pt idx="1">
                  <c:v>0</c:v>
                </c:pt>
                <c:pt idx="2">
                  <c:v>0</c:v>
                </c:pt>
                <c:pt idx="3">
                  <c:v>0</c:v>
                </c:pt>
                <c:pt idx="4">
                  <c:v>3.4867320441416614E-10</c:v>
                </c:pt>
                <c:pt idx="5">
                  <c:v>1.9334236298119282E-3</c:v>
                </c:pt>
                <c:pt idx="6">
                  <c:v>3.9391588361017034E-2</c:v>
                </c:pt>
                <c:pt idx="7">
                  <c:v>9.1663115581664359E-2</c:v>
                </c:pt>
                <c:pt idx="8">
                  <c:v>0.10175295171245001</c:v>
                </c:pt>
                <c:pt idx="9">
                  <c:v>8.1014216653092108E-2</c:v>
                </c:pt>
                <c:pt idx="10">
                  <c:v>5.419475306641678E-2</c:v>
                </c:pt>
                <c:pt idx="11">
                  <c:v>3.2779669687369589E-2</c:v>
                </c:pt>
                <c:pt idx="12">
                  <c:v>1.8626545733152863E-2</c:v>
                </c:pt>
              </c:numCache>
            </c:numRef>
          </c:yVal>
          <c:smooth val="0"/>
          <c:extLst>
            <c:ext xmlns:c16="http://schemas.microsoft.com/office/drawing/2014/chart" uri="{C3380CC4-5D6E-409C-BE32-E72D297353CC}">
              <c16:uniqueId val="{00000002-9322-4E0E-8390-0042B69DA146}"/>
            </c:ext>
          </c:extLst>
        </c:ser>
        <c:ser>
          <c:idx val="2"/>
          <c:order val="2"/>
          <c:tx>
            <c:v>Model 2</c:v>
          </c:tx>
          <c:spPr>
            <a:ln w="25400" cap="rnd">
              <a:solidFill>
                <a:srgbClr val="00B0F0"/>
              </a:solidFill>
              <a:round/>
            </a:ln>
            <a:effectLst/>
          </c:spPr>
          <c:marker>
            <c:symbol val="none"/>
          </c:marker>
          <c:xVal>
            <c:numRef>
              <c:f>'Game Level 4'!$Z$84:$Z$96</c:f>
              <c:numCache>
                <c:formatCode>General</c:formatCode>
                <c:ptCount val="13"/>
                <c:pt idx="0">
                  <c:v>0</c:v>
                </c:pt>
                <c:pt idx="1">
                  <c:v>30</c:v>
                </c:pt>
                <c:pt idx="2">
                  <c:v>60</c:v>
                </c:pt>
                <c:pt idx="3">
                  <c:v>90</c:v>
                </c:pt>
                <c:pt idx="4">
                  <c:v>120</c:v>
                </c:pt>
                <c:pt idx="5">
                  <c:v>150</c:v>
                </c:pt>
                <c:pt idx="6">
                  <c:v>180</c:v>
                </c:pt>
                <c:pt idx="7">
                  <c:v>210</c:v>
                </c:pt>
                <c:pt idx="8">
                  <c:v>240</c:v>
                </c:pt>
                <c:pt idx="9">
                  <c:v>270</c:v>
                </c:pt>
                <c:pt idx="10">
                  <c:v>300</c:v>
                </c:pt>
                <c:pt idx="11">
                  <c:v>330</c:v>
                </c:pt>
                <c:pt idx="12">
                  <c:v>360</c:v>
                </c:pt>
              </c:numCache>
            </c:numRef>
          </c:xVal>
          <c:yVal>
            <c:numRef>
              <c:f>'Game Level 4'!$AB$84:$AB$96</c:f>
              <c:numCache>
                <c:formatCode>General</c:formatCode>
                <c:ptCount val="13"/>
                <c:pt idx="0">
                  <c:v>0</c:v>
                </c:pt>
                <c:pt idx="1">
                  <c:v>0</c:v>
                </c:pt>
                <c:pt idx="2">
                  <c:v>0</c:v>
                </c:pt>
                <c:pt idx="3">
                  <c:v>0</c:v>
                </c:pt>
                <c:pt idx="4">
                  <c:v>2.630827022114207E-10</c:v>
                </c:pt>
                <c:pt idx="5">
                  <c:v>1.5278716158932345E-3</c:v>
                </c:pt>
                <c:pt idx="6">
                  <c:v>3.2602391137830762E-2</c:v>
                </c:pt>
                <c:pt idx="7">
                  <c:v>7.9455999455451815E-2</c:v>
                </c:pt>
                <c:pt idx="8">
                  <c:v>9.2377289766843673E-2</c:v>
                </c:pt>
                <c:pt idx="9">
                  <c:v>7.7031003744089041E-2</c:v>
                </c:pt>
                <c:pt idx="10">
                  <c:v>5.39694113831619E-2</c:v>
                </c:pt>
                <c:pt idx="11">
                  <c:v>3.4188585462312959E-2</c:v>
                </c:pt>
                <c:pt idx="12">
                  <c:v>2.0346747814039983E-2</c:v>
                </c:pt>
              </c:numCache>
            </c:numRef>
          </c:yVal>
          <c:smooth val="0"/>
          <c:extLst>
            <c:ext xmlns:c16="http://schemas.microsoft.com/office/drawing/2014/chart" uri="{C3380CC4-5D6E-409C-BE32-E72D297353CC}">
              <c16:uniqueId val="{00000003-9322-4E0E-8390-0042B69DA146}"/>
            </c:ext>
          </c:extLst>
        </c:ser>
        <c:ser>
          <c:idx val="3"/>
          <c:order val="3"/>
          <c:tx>
            <c:v>Model 3</c:v>
          </c:tx>
          <c:spPr>
            <a:ln w="25400" cap="rnd">
              <a:solidFill>
                <a:srgbClr val="FF0000"/>
              </a:solidFill>
              <a:round/>
            </a:ln>
            <a:effectLst/>
          </c:spPr>
          <c:marker>
            <c:symbol val="none"/>
          </c:marker>
          <c:xVal>
            <c:numRef>
              <c:f>'Game Level 4'!$Z$84:$Z$96</c:f>
              <c:numCache>
                <c:formatCode>General</c:formatCode>
                <c:ptCount val="13"/>
                <c:pt idx="0">
                  <c:v>0</c:v>
                </c:pt>
                <c:pt idx="1">
                  <c:v>30</c:v>
                </c:pt>
                <c:pt idx="2">
                  <c:v>60</c:v>
                </c:pt>
                <c:pt idx="3">
                  <c:v>90</c:v>
                </c:pt>
                <c:pt idx="4">
                  <c:v>120</c:v>
                </c:pt>
                <c:pt idx="5">
                  <c:v>150</c:v>
                </c:pt>
                <c:pt idx="6">
                  <c:v>180</c:v>
                </c:pt>
                <c:pt idx="7">
                  <c:v>210</c:v>
                </c:pt>
                <c:pt idx="8">
                  <c:v>240</c:v>
                </c:pt>
                <c:pt idx="9">
                  <c:v>270</c:v>
                </c:pt>
                <c:pt idx="10">
                  <c:v>300</c:v>
                </c:pt>
                <c:pt idx="11">
                  <c:v>330</c:v>
                </c:pt>
                <c:pt idx="12">
                  <c:v>360</c:v>
                </c:pt>
              </c:numCache>
            </c:numRef>
          </c:xVal>
          <c:yVal>
            <c:numRef>
              <c:f>'Game Level 4'!$AC$84:$AC$96</c:f>
              <c:numCache>
                <c:formatCode>General</c:formatCode>
                <c:ptCount val="13"/>
                <c:pt idx="0">
                  <c:v>0</c:v>
                </c:pt>
                <c:pt idx="1">
                  <c:v>0</c:v>
                </c:pt>
                <c:pt idx="2">
                  <c:v>0</c:v>
                </c:pt>
                <c:pt idx="3">
                  <c:v>0</c:v>
                </c:pt>
                <c:pt idx="4">
                  <c:v>2.2530044250632527E-8</c:v>
                </c:pt>
                <c:pt idx="5">
                  <c:v>4.3683581270635794E-3</c:v>
                </c:pt>
                <c:pt idx="6">
                  <c:v>4.3466518024867097E-2</c:v>
                </c:pt>
                <c:pt idx="7">
                  <c:v>7.9782634599467148E-2</c:v>
                </c:pt>
                <c:pt idx="8">
                  <c:v>8.2905076425653285E-2</c:v>
                </c:pt>
                <c:pt idx="9">
                  <c:v>6.6974220708906337E-2</c:v>
                </c:pt>
                <c:pt idx="10">
                  <c:v>4.7518375453071117E-2</c:v>
                </c:pt>
                <c:pt idx="11">
                  <c:v>3.1317099465896815E-2</c:v>
                </c:pt>
                <c:pt idx="12">
                  <c:v>1.9735199106371403E-2</c:v>
                </c:pt>
              </c:numCache>
            </c:numRef>
          </c:yVal>
          <c:smooth val="0"/>
          <c:extLst>
            <c:ext xmlns:c16="http://schemas.microsoft.com/office/drawing/2014/chart" uri="{C3380CC4-5D6E-409C-BE32-E72D297353CC}">
              <c16:uniqueId val="{00000004-9322-4E0E-8390-0042B69DA146}"/>
            </c:ext>
          </c:extLst>
        </c:ser>
        <c:ser>
          <c:idx val="4"/>
          <c:order val="4"/>
          <c:tx>
            <c:v>Truth</c:v>
          </c:tx>
          <c:spPr>
            <a:ln w="25400" cap="rnd">
              <a:solidFill>
                <a:schemeClr val="accent1"/>
              </a:solidFill>
              <a:round/>
            </a:ln>
            <a:effectLst/>
          </c:spPr>
          <c:marker>
            <c:symbol val="none"/>
          </c:marker>
          <c:xVal>
            <c:numRef>
              <c:f>'Game Level 4'!$Z$84:$Z$204</c:f>
              <c:numCache>
                <c:formatCode>General</c:formatCode>
                <c:ptCount val="12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numCache>
            </c:numRef>
          </c:xVal>
          <c:yVal>
            <c:numRef>
              <c:f>'Game Level 4'!$U$71:$U$191</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numCache>
            </c:numRef>
          </c:yVal>
          <c:smooth val="0"/>
          <c:extLst>
            <c:ext xmlns:c16="http://schemas.microsoft.com/office/drawing/2014/chart" uri="{C3380CC4-5D6E-409C-BE32-E72D297353CC}">
              <c16:uniqueId val="{00000001-4432-4E00-BD04-4D26FECDD169}"/>
            </c:ext>
          </c:extLst>
        </c:ser>
        <c:dLbls>
          <c:showLegendKey val="0"/>
          <c:showVal val="0"/>
          <c:showCatName val="0"/>
          <c:showSerName val="0"/>
          <c:showPercent val="0"/>
          <c:showBubbleSize val="0"/>
        </c:dLbls>
        <c:axId val="2120236463"/>
        <c:axId val="2120231055"/>
      </c:scatterChart>
      <c:valAx>
        <c:axId val="2120236463"/>
        <c:scaling>
          <c:orientation val="minMax"/>
          <c:max val="36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0231055"/>
        <c:crosses val="autoZero"/>
        <c:crossBetween val="midCat"/>
      </c:valAx>
      <c:valAx>
        <c:axId val="2120231055"/>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Concentration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0236463"/>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8100" cap="flat" cmpd="sng" algn="ctr">
      <a:solidFill>
        <a:srgbClr val="FF0000"/>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At Point of Impact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v>Model 1</c:v>
          </c:tx>
          <c:spPr>
            <a:ln w="19050" cap="rnd">
              <a:solidFill>
                <a:srgbClr val="00B050"/>
              </a:solidFill>
              <a:round/>
            </a:ln>
            <a:effectLst/>
          </c:spPr>
          <c:marker>
            <c:symbol val="none"/>
          </c:marker>
          <c:xVal>
            <c:numRef>
              <c:f>'Game Level 4'!$Z$84:$Z$204</c:f>
              <c:numCache>
                <c:formatCode>General</c:formatCode>
                <c:ptCount val="12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numCache>
            </c:numRef>
          </c:xVal>
          <c:yVal>
            <c:numRef>
              <c:f>'Game Level 4'!$AD$84:$AD$204</c:f>
              <c:numCache>
                <c:formatCode>General</c:formatCode>
                <c:ptCount val="121"/>
                <c:pt idx="0">
                  <c:v>0</c:v>
                </c:pt>
                <c:pt idx="1">
                  <c:v>0</c:v>
                </c:pt>
                <c:pt idx="2">
                  <c:v>0</c:v>
                </c:pt>
                <c:pt idx="3">
                  <c:v>0</c:v>
                </c:pt>
                <c:pt idx="4">
                  <c:v>0</c:v>
                </c:pt>
                <c:pt idx="5">
                  <c:v>4.057966389132472E-305</c:v>
                </c:pt>
                <c:pt idx="6">
                  <c:v>1.4262224858343422E-183</c:v>
                </c:pt>
                <c:pt idx="7">
                  <c:v>1.4930363592941611E-128</c:v>
                </c:pt>
                <c:pt idx="8">
                  <c:v>2.8168327528770194E-97</c:v>
                </c:pt>
                <c:pt idx="9">
                  <c:v>3.6194387019281371E-77</c:v>
                </c:pt>
                <c:pt idx="10">
                  <c:v>3.384880890123869E-63</c:v>
                </c:pt>
                <c:pt idx="11">
                  <c:v>5.8420442298715937E-53</c:v>
                </c:pt>
                <c:pt idx="12">
                  <c:v>3.6617447412950276E-45</c:v>
                </c:pt>
                <c:pt idx="13">
                  <c:v>4.7768857025484615E-39</c:v>
                </c:pt>
                <c:pt idx="14">
                  <c:v>3.8604440743803758E-34</c:v>
                </c:pt>
                <c:pt idx="15">
                  <c:v>3.9566615639550922E-30</c:v>
                </c:pt>
                <c:pt idx="16">
                  <c:v>8.3952744463827534E-27</c:v>
                </c:pt>
                <c:pt idx="17">
                  <c:v>5.2146130980985743E-24</c:v>
                </c:pt>
                <c:pt idx="18">
                  <c:v>1.2197663618255236E-21</c:v>
                </c:pt>
                <c:pt idx="19">
                  <c:v>1.296055008532122E-19</c:v>
                </c:pt>
                <c:pt idx="20">
                  <c:v>7.2130728046416551E-18</c:v>
                </c:pt>
                <c:pt idx="21">
                  <c:v>2.3474712356275469E-16</c:v>
                </c:pt>
                <c:pt idx="22">
                  <c:v>4.8711465862819764E-15</c:v>
                </c:pt>
                <c:pt idx="23">
                  <c:v>6.9044316034958485E-14</c:v>
                </c:pt>
                <c:pt idx="24">
                  <c:v>7.0665203627189012E-13</c:v>
                </c:pt>
                <c:pt idx="25">
                  <c:v>5.464109737008137E-12</c:v>
                </c:pt>
                <c:pt idx="26">
                  <c:v>3.3132132527065931E-11</c:v>
                </c:pt>
                <c:pt idx="27">
                  <c:v>1.6249332128105886E-10</c:v>
                </c:pt>
                <c:pt idx="28">
                  <c:v>6.615059450777876E-10</c:v>
                </c:pt>
                <c:pt idx="29">
                  <c:v>2.284767650147152E-9</c:v>
                </c:pt>
                <c:pt idx="30">
                  <c:v>6.8207223150360304E-9</c:v>
                </c:pt>
                <c:pt idx="31">
                  <c:v>1.7881303815700749E-8</c:v>
                </c:pt>
                <c:pt idx="32">
                  <c:v>4.1733390702346133E-8</c:v>
                </c:pt>
                <c:pt idx="33">
                  <c:v>8.7743852041640312E-8</c:v>
                </c:pt>
                <c:pt idx="34">
                  <c:v>1.6790352244823531E-7</c:v>
                </c:pt>
                <c:pt idx="35">
                  <c:v>2.95059369107797E-7</c:v>
                </c:pt>
                <c:pt idx="36">
                  <c:v>4.7993609321957668E-7</c:v>
                </c:pt>
                <c:pt idx="37">
                  <c:v>7.2759953747187765E-7</c:v>
                </c:pt>
                <c:pt idx="38">
                  <c:v>1.034423930889364E-6</c:v>
                </c:pt>
                <c:pt idx="39">
                  <c:v>1.3866423884690894E-6</c:v>
                </c:pt>
                <c:pt idx="40">
                  <c:v>1.7611412252106494E-6</c:v>
                </c:pt>
                <c:pt idx="41">
                  <c:v>2.1284699473751034E-6</c:v>
                </c:pt>
                <c:pt idx="42">
                  <c:v>2.4573621813744287E-6</c:v>
                </c:pt>
                <c:pt idx="43">
                  <c:v>2.719651816977416E-6</c:v>
                </c:pt>
                <c:pt idx="44">
                  <c:v>2.8944404804296372E-6</c:v>
                </c:pt>
                <c:pt idx="45">
                  <c:v>2.9706829077465767E-6</c:v>
                </c:pt>
                <c:pt idx="46">
                  <c:v>2.947850417954071E-6</c:v>
                </c:pt>
                <c:pt idx="47">
                  <c:v>2.8348261331421006E-6</c:v>
                </c:pt>
                <c:pt idx="48">
                  <c:v>2.6475392514018505E-6</c:v>
                </c:pt>
                <c:pt idx="49">
                  <c:v>2.4059983931058854E-6</c:v>
                </c:pt>
                <c:pt idx="50">
                  <c:v>2.1313495138067707E-6</c:v>
                </c:pt>
                <c:pt idx="51">
                  <c:v>1.8434231766151482E-6</c:v>
                </c:pt>
                <c:pt idx="52">
                  <c:v>1.5590242676870611E-6</c:v>
                </c:pt>
                <c:pt idx="53">
                  <c:v>1.2910180108767654E-6</c:v>
                </c:pt>
                <c:pt idx="54">
                  <c:v>1.0481183458756255E-6</c:v>
                </c:pt>
                <c:pt idx="55">
                  <c:v>8.3520173583066627E-7</c:v>
                </c:pt>
                <c:pt idx="56">
                  <c:v>6.5394532977603623E-7</c:v>
                </c:pt>
                <c:pt idx="57">
                  <c:v>5.0360673052247215E-7</c:v>
                </c:pt>
                <c:pt idx="58">
                  <c:v>3.8180444027788335E-7</c:v>
                </c:pt>
                <c:pt idx="59">
                  <c:v>2.85207065906392E-7</c:v>
                </c:pt>
                <c:pt idx="60">
                  <c:v>2.1008432098656748E-7</c:v>
                </c:pt>
                <c:pt idx="61">
                  <c:v>1.5270780969774049E-7</c:v>
                </c:pt>
                <c:pt idx="62">
                  <c:v>1.0961281704490029E-7</c:v>
                </c:pt>
                <c:pt idx="63">
                  <c:v>7.7744924398145085E-8</c:v>
                </c:pt>
                <c:pt idx="64">
                  <c:v>5.4519649237128923E-8</c:v>
                </c:pt>
                <c:pt idx="65">
                  <c:v>3.7822227594803088E-8</c:v>
                </c:pt>
                <c:pt idx="66">
                  <c:v>2.5970562253384514E-8</c:v>
                </c:pt>
                <c:pt idx="67">
                  <c:v>1.7659101145145331E-8</c:v>
                </c:pt>
                <c:pt idx="68">
                  <c:v>1.1896203396411201E-8</c:v>
                </c:pt>
                <c:pt idx="69">
                  <c:v>7.9430634502043714E-9</c:v>
                </c:pt>
                <c:pt idx="70">
                  <c:v>5.258762459214982E-9</c:v>
                </c:pt>
                <c:pt idx="71">
                  <c:v>3.4535081297628553E-9</c:v>
                </c:pt>
                <c:pt idx="72">
                  <c:v>2.2504773492078545E-9</c:v>
                </c:pt>
                <c:pt idx="73">
                  <c:v>1.4557032954036523E-9</c:v>
                </c:pt>
                <c:pt idx="74">
                  <c:v>9.349612094514389E-10</c:v>
                </c:pt>
                <c:pt idx="75">
                  <c:v>5.9644101550348378E-10</c:v>
                </c:pt>
                <c:pt idx="76">
                  <c:v>3.780228200135578E-10</c:v>
                </c:pt>
                <c:pt idx="77">
                  <c:v>2.3810132962161198E-10</c:v>
                </c:pt>
                <c:pt idx="78">
                  <c:v>1.4907653573094082E-10</c:v>
                </c:pt>
                <c:pt idx="79">
                  <c:v>9.2803623875379325E-11</c:v>
                </c:pt>
                <c:pt idx="80">
                  <c:v>5.7454990987238624E-11</c:v>
                </c:pt>
                <c:pt idx="81">
                  <c:v>3.5382754670624738E-11</c:v>
                </c:pt>
                <c:pt idx="82">
                  <c:v>2.1679319150326244E-11</c:v>
                </c:pt>
                <c:pt idx="83">
                  <c:v>1.3218260591981704E-11</c:v>
                </c:pt>
                <c:pt idx="84">
                  <c:v>8.0215442404444885E-12</c:v>
                </c:pt>
                <c:pt idx="85">
                  <c:v>4.8458841034893947E-12</c:v>
                </c:pt>
                <c:pt idx="86">
                  <c:v>2.9146879692833475E-12</c:v>
                </c:pt>
                <c:pt idx="87">
                  <c:v>1.745758864936805E-12</c:v>
                </c:pt>
                <c:pt idx="88">
                  <c:v>1.0413948602517559E-12</c:v>
                </c:pt>
                <c:pt idx="89">
                  <c:v>6.1879719050560926E-13</c:v>
                </c:pt>
                <c:pt idx="90">
                  <c:v>3.6630495104238353E-13</c:v>
                </c:pt>
                <c:pt idx="91">
                  <c:v>2.1605079356693618E-13</c:v>
                </c:pt>
                <c:pt idx="92">
                  <c:v>1.2698196313955206E-13</c:v>
                </c:pt>
                <c:pt idx="93">
                  <c:v>7.4379511701609305E-14</c:v>
                </c:pt>
                <c:pt idx="94">
                  <c:v>4.3424960168075603E-14</c:v>
                </c:pt>
                <c:pt idx="95">
                  <c:v>2.5272480550827473E-14</c:v>
                </c:pt>
                <c:pt idx="96">
                  <c:v>1.4663042593759235E-14</c:v>
                </c:pt>
                <c:pt idx="97">
                  <c:v>8.4822602233677441E-15</c:v>
                </c:pt>
                <c:pt idx="98">
                  <c:v>4.8927383444074749E-15</c:v>
                </c:pt>
                <c:pt idx="99">
                  <c:v>2.814395768947326E-15</c:v>
                </c:pt>
                <c:pt idx="100">
                  <c:v>1.6145419590803559E-15</c:v>
                </c:pt>
                <c:pt idx="101">
                  <c:v>9.2380672835332042E-16</c:v>
                </c:pt>
                <c:pt idx="102">
                  <c:v>5.2724886562184598E-16</c:v>
                </c:pt>
                <c:pt idx="103">
                  <c:v>3.00183378399772E-16</c:v>
                </c:pt>
                <c:pt idx="104">
                  <c:v>1.705008055634115E-16</c:v>
                </c:pt>
                <c:pt idx="105">
                  <c:v>9.661979327383316E-17</c:v>
                </c:pt>
                <c:pt idx="106">
                  <c:v>5.4630539780482105E-17</c:v>
                </c:pt>
                <c:pt idx="107">
                  <c:v>3.0822174806021726E-17</c:v>
                </c:pt>
                <c:pt idx="108">
                  <c:v>1.7353098823344553E-17</c:v>
                </c:pt>
                <c:pt idx="109">
                  <c:v>9.749970297060045E-18</c:v>
                </c:pt>
                <c:pt idx="110">
                  <c:v>5.467232591591398E-18</c:v>
                </c:pt>
                <c:pt idx="111">
                  <c:v>3.0598093585781076E-18</c:v>
                </c:pt>
                <c:pt idx="112">
                  <c:v>1.7092570850156234E-18</c:v>
                </c:pt>
                <c:pt idx="113">
                  <c:v>9.5308005358952985E-19</c:v>
                </c:pt>
                <c:pt idx="114">
                  <c:v>5.3049620510877201E-19</c:v>
                </c:pt>
                <c:pt idx="115">
                  <c:v>2.9477268309532485E-19</c:v>
                </c:pt>
                <c:pt idx="116">
                  <c:v>1.635176447876147E-19</c:v>
                </c:pt>
                <c:pt idx="117">
                  <c:v>9.0559518694565247E-20</c:v>
                </c:pt>
                <c:pt idx="118">
                  <c:v>5.0074272270511568E-20</c:v>
                </c:pt>
                <c:pt idx="119">
                  <c:v>2.7645506193593706E-20</c:v>
                </c:pt>
                <c:pt idx="120">
                  <c:v>1.5239877340061733E-20</c:v>
                </c:pt>
              </c:numCache>
            </c:numRef>
          </c:yVal>
          <c:smooth val="0"/>
          <c:extLst>
            <c:ext xmlns:c16="http://schemas.microsoft.com/office/drawing/2014/chart" uri="{C3380CC4-5D6E-409C-BE32-E72D297353CC}">
              <c16:uniqueId val="{00000001-E0A8-4322-AF75-D115B0BA2A9C}"/>
            </c:ext>
          </c:extLst>
        </c:ser>
        <c:ser>
          <c:idx val="2"/>
          <c:order val="1"/>
          <c:tx>
            <c:v>Model 2</c:v>
          </c:tx>
          <c:spPr>
            <a:ln w="19050" cap="rnd">
              <a:solidFill>
                <a:srgbClr val="00B0F0"/>
              </a:solidFill>
              <a:round/>
            </a:ln>
            <a:effectLst/>
          </c:spPr>
          <c:marker>
            <c:symbol val="none"/>
          </c:marker>
          <c:xVal>
            <c:numRef>
              <c:f>'Game Level 4'!$Z$84:$Z$204</c:f>
              <c:numCache>
                <c:formatCode>General</c:formatCode>
                <c:ptCount val="12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numCache>
            </c:numRef>
          </c:xVal>
          <c:yVal>
            <c:numRef>
              <c:f>'Game Level 4'!$AE$84:$AE$204</c:f>
              <c:numCache>
                <c:formatCode>General</c:formatCode>
                <c:ptCount val="121"/>
                <c:pt idx="0">
                  <c:v>0</c:v>
                </c:pt>
                <c:pt idx="1">
                  <c:v>0</c:v>
                </c:pt>
                <c:pt idx="2">
                  <c:v>0</c:v>
                </c:pt>
                <c:pt idx="3">
                  <c:v>0</c:v>
                </c:pt>
                <c:pt idx="4">
                  <c:v>0</c:v>
                </c:pt>
                <c:pt idx="5">
                  <c:v>3.5979001552643558E-306</c:v>
                </c:pt>
                <c:pt idx="6">
                  <c:v>1.3243844124073077E-184</c:v>
                </c:pt>
                <c:pt idx="7">
                  <c:v>1.4520557308084969E-129</c:v>
                </c:pt>
                <c:pt idx="8">
                  <c:v>2.8691951153009988E-98</c:v>
                </c:pt>
                <c:pt idx="9">
                  <c:v>3.8612361774301406E-78</c:v>
                </c:pt>
                <c:pt idx="10">
                  <c:v>3.7819401476025813E-64</c:v>
                </c:pt>
                <c:pt idx="11">
                  <c:v>6.8363174440459066E-54</c:v>
                </c:pt>
                <c:pt idx="12">
                  <c:v>4.4877800808411261E-46</c:v>
                </c:pt>
                <c:pt idx="13">
                  <c:v>6.1316092373953404E-40</c:v>
                </c:pt>
                <c:pt idx="14">
                  <c:v>5.1898284794865258E-35</c:v>
                </c:pt>
                <c:pt idx="15">
                  <c:v>5.570969279319053E-31</c:v>
                </c:pt>
                <c:pt idx="16">
                  <c:v>1.2380063642200551E-27</c:v>
                </c:pt>
                <c:pt idx="17">
                  <c:v>8.0537137610700856E-25</c:v>
                </c:pt>
                <c:pt idx="18">
                  <c:v>1.973044458093957E-22</c:v>
                </c:pt>
                <c:pt idx="19">
                  <c:v>2.1956836770480939E-20</c:v>
                </c:pt>
                <c:pt idx="20">
                  <c:v>1.2798314381766498E-18</c:v>
                </c:pt>
                <c:pt idx="21">
                  <c:v>4.3623334325918946E-17</c:v>
                </c:pt>
                <c:pt idx="22">
                  <c:v>9.4806016019254619E-16</c:v>
                </c:pt>
                <c:pt idx="23">
                  <c:v>1.4074038979416715E-14</c:v>
                </c:pt>
                <c:pt idx="24">
                  <c:v>1.5086293490464467E-13</c:v>
                </c:pt>
                <c:pt idx="25">
                  <c:v>1.2217503443770087E-12</c:v>
                </c:pt>
                <c:pt idx="26">
                  <c:v>7.7588716371073309E-12</c:v>
                </c:pt>
                <c:pt idx="27">
                  <c:v>3.9853898684853989E-11</c:v>
                </c:pt>
                <c:pt idx="28">
                  <c:v>1.6992417431659486E-10</c:v>
                </c:pt>
                <c:pt idx="29">
                  <c:v>6.1468070040804893E-10</c:v>
                </c:pt>
                <c:pt idx="30">
                  <c:v>1.9218700778218188E-9</c:v>
                </c:pt>
                <c:pt idx="31">
                  <c:v>5.276901143390634E-9</c:v>
                </c:pt>
                <c:pt idx="32">
                  <c:v>1.2898807664498292E-8</c:v>
                </c:pt>
                <c:pt idx="33">
                  <c:v>2.8403294189293822E-8</c:v>
                </c:pt>
                <c:pt idx="34">
                  <c:v>5.6924331971312894E-8</c:v>
                </c:pt>
                <c:pt idx="35">
                  <c:v>1.0476920891330221E-7</c:v>
                </c:pt>
                <c:pt idx="36">
                  <c:v>1.7848173824683615E-7</c:v>
                </c:pt>
                <c:pt idx="37">
                  <c:v>2.8339286323628138E-7</c:v>
                </c:pt>
                <c:pt idx="38">
                  <c:v>4.2196960930053123E-7</c:v>
                </c:pt>
                <c:pt idx="39">
                  <c:v>5.924247670189065E-7</c:v>
                </c:pt>
                <c:pt idx="40">
                  <c:v>7.880414063801202E-7</c:v>
                </c:pt>
                <c:pt idx="41">
                  <c:v>9.9748987600613474E-7</c:v>
                </c:pt>
                <c:pt idx="42">
                  <c:v>1.2061359548215135E-6</c:v>
                </c:pt>
                <c:pt idx="43">
                  <c:v>1.3980622867214959E-6</c:v>
                </c:pt>
                <c:pt idx="44">
                  <c:v>1.5583462373182412E-6</c:v>
                </c:pt>
                <c:pt idx="45">
                  <c:v>1.6751039029834985E-6</c:v>
                </c:pt>
                <c:pt idx="46">
                  <c:v>1.7409127875009034E-6</c:v>
                </c:pt>
                <c:pt idx="47">
                  <c:v>1.7534125890404929E-6</c:v>
                </c:pt>
                <c:pt idx="48">
                  <c:v>1.7150872561637626E-6</c:v>
                </c:pt>
                <c:pt idx="49">
                  <c:v>1.6323950350083358E-6</c:v>
                </c:pt>
                <c:pt idx="50">
                  <c:v>1.514505051627805E-6</c:v>
                </c:pt>
                <c:pt idx="51">
                  <c:v>1.3719150336863008E-6</c:v>
                </c:pt>
                <c:pt idx="52">
                  <c:v>1.2151815499727933E-6</c:v>
                </c:pt>
                <c:pt idx="53">
                  <c:v>1.0539177343858057E-6</c:v>
                </c:pt>
                <c:pt idx="54">
                  <c:v>8.961296644498752E-7</c:v>
                </c:pt>
                <c:pt idx="55">
                  <c:v>7.4789053882810785E-7</c:v>
                </c:pt>
                <c:pt idx="56">
                  <c:v>6.1330176327059522E-7</c:v>
                </c:pt>
                <c:pt idx="57">
                  <c:v>4.9466412664555758E-7</c:v>
                </c:pt>
                <c:pt idx="58">
                  <c:v>3.9277694250369727E-7</c:v>
                </c:pt>
                <c:pt idx="59">
                  <c:v>3.0729211100285633E-7</c:v>
                </c:pt>
                <c:pt idx="60">
                  <c:v>2.3706688392311857E-7</c:v>
                </c:pt>
                <c:pt idx="61">
                  <c:v>1.8047814467494918E-7</c:v>
                </c:pt>
                <c:pt idx="62">
                  <c:v>1.3567843599941224E-7</c:v>
                </c:pt>
                <c:pt idx="63">
                  <c:v>1.0078772790073491E-7</c:v>
                </c:pt>
                <c:pt idx="64">
                  <c:v>7.4024380598278485E-8</c:v>
                </c:pt>
                <c:pt idx="65">
                  <c:v>5.3784229635465171E-8</c:v>
                </c:pt>
                <c:pt idx="66">
                  <c:v>3.8679007418164546E-8</c:v>
                </c:pt>
                <c:pt idx="67">
                  <c:v>2.7545374573387455E-8</c:v>
                </c:pt>
                <c:pt idx="68">
                  <c:v>1.9434554475678227E-8</c:v>
                </c:pt>
                <c:pt idx="69">
                  <c:v>1.3590654115770301E-8</c:v>
                </c:pt>
                <c:pt idx="70">
                  <c:v>9.4237119276031971E-9</c:v>
                </c:pt>
                <c:pt idx="71">
                  <c:v>6.4816421530670069E-9</c:v>
                </c:pt>
                <c:pt idx="72">
                  <c:v>4.4236966037747284E-9</c:v>
                </c:pt>
                <c:pt idx="73">
                  <c:v>2.9968822003685784E-9</c:v>
                </c:pt>
                <c:pt idx="74">
                  <c:v>2.0159349756791728E-9</c:v>
                </c:pt>
                <c:pt idx="75">
                  <c:v>1.3469037054048051E-9</c:v>
                </c:pt>
                <c:pt idx="76">
                  <c:v>8.9407342040758883E-10</c:v>
                </c:pt>
                <c:pt idx="77">
                  <c:v>5.8979774385916486E-10</c:v>
                </c:pt>
                <c:pt idx="78">
                  <c:v>3.8675567775208282E-10</c:v>
                </c:pt>
                <c:pt idx="79">
                  <c:v>2.5216131528884434E-10</c:v>
                </c:pt>
                <c:pt idx="80">
                  <c:v>1.635036328205625E-10</c:v>
                </c:pt>
                <c:pt idx="81">
                  <c:v>1.0545748422629529E-10</c:v>
                </c:pt>
                <c:pt idx="82">
                  <c:v>6.7673326377748342E-11</c:v>
                </c:pt>
                <c:pt idx="83">
                  <c:v>4.3214780810422177E-11</c:v>
                </c:pt>
                <c:pt idx="84">
                  <c:v>2.7466423233787232E-11</c:v>
                </c:pt>
                <c:pt idx="85">
                  <c:v>1.7378139043888336E-11</c:v>
                </c:pt>
                <c:pt idx="86">
                  <c:v>1.0947335619982252E-11</c:v>
                </c:pt>
                <c:pt idx="87">
                  <c:v>6.8673113873045088E-12</c:v>
                </c:pt>
                <c:pt idx="88">
                  <c:v>4.2904617434167188E-12</c:v>
                </c:pt>
                <c:pt idx="89">
                  <c:v>2.6700725192462379E-12</c:v>
                </c:pt>
                <c:pt idx="90">
                  <c:v>1.6554025972165155E-12</c:v>
                </c:pt>
                <c:pt idx="91">
                  <c:v>1.022593032159647E-12</c:v>
                </c:pt>
                <c:pt idx="92">
                  <c:v>6.2947012067212643E-13</c:v>
                </c:pt>
                <c:pt idx="93">
                  <c:v>3.8616465925753486E-13</c:v>
                </c:pt>
                <c:pt idx="94">
                  <c:v>2.3612651176693641E-13</c:v>
                </c:pt>
                <c:pt idx="95">
                  <c:v>1.439260191708947E-13</c:v>
                </c:pt>
                <c:pt idx="96">
                  <c:v>8.7458426275137411E-14</c:v>
                </c:pt>
                <c:pt idx="97">
                  <c:v>5.2987725023476377E-14</c:v>
                </c:pt>
                <c:pt idx="98">
                  <c:v>3.2011188064701925E-14</c:v>
                </c:pt>
                <c:pt idx="99">
                  <c:v>1.9285064283077022E-14</c:v>
                </c:pt>
                <c:pt idx="100">
                  <c:v>1.1587009884847323E-14</c:v>
                </c:pt>
                <c:pt idx="101">
                  <c:v>6.9436733501688475E-15</c:v>
                </c:pt>
                <c:pt idx="102">
                  <c:v>4.150590952128387E-15</c:v>
                </c:pt>
                <c:pt idx="103">
                  <c:v>2.4749534891856572E-15</c:v>
                </c:pt>
                <c:pt idx="104">
                  <c:v>1.4722886219424179E-15</c:v>
                </c:pt>
                <c:pt idx="105">
                  <c:v>8.7381348839592339E-16</c:v>
                </c:pt>
                <c:pt idx="106">
                  <c:v>5.1745698264079617E-16</c:v>
                </c:pt>
                <c:pt idx="107">
                  <c:v>3.057652728789922E-16</c:v>
                </c:pt>
                <c:pt idx="108">
                  <c:v>1.8029680873654489E-16</c:v>
                </c:pt>
                <c:pt idx="109">
                  <c:v>1.0609634239956431E-16</c:v>
                </c:pt>
                <c:pt idx="110">
                  <c:v>6.2309001205698487E-17</c:v>
                </c:pt>
                <c:pt idx="111">
                  <c:v>3.6522771626659512E-17</c:v>
                </c:pt>
                <c:pt idx="112">
                  <c:v>2.1367950435504232E-17</c:v>
                </c:pt>
                <c:pt idx="113">
                  <c:v>1.2478746986093735E-17</c:v>
                </c:pt>
                <c:pt idx="114">
                  <c:v>7.2746147691112893E-18</c:v>
                </c:pt>
                <c:pt idx="115">
                  <c:v>4.2335147062471441E-18</c:v>
                </c:pt>
                <c:pt idx="116">
                  <c:v>2.4596005483894615E-18</c:v>
                </c:pt>
                <c:pt idx="117">
                  <c:v>1.4266590099068229E-18</c:v>
                </c:pt>
                <c:pt idx="118">
                  <c:v>8.2620314537117058E-19</c:v>
                </c:pt>
                <c:pt idx="119">
                  <c:v>4.7773038414477083E-19</c:v>
                </c:pt>
                <c:pt idx="120">
                  <c:v>2.7582009818114545E-19</c:v>
                </c:pt>
              </c:numCache>
            </c:numRef>
          </c:yVal>
          <c:smooth val="0"/>
          <c:extLst>
            <c:ext xmlns:c16="http://schemas.microsoft.com/office/drawing/2014/chart" uri="{C3380CC4-5D6E-409C-BE32-E72D297353CC}">
              <c16:uniqueId val="{00000002-E0A8-4322-AF75-D115B0BA2A9C}"/>
            </c:ext>
          </c:extLst>
        </c:ser>
        <c:ser>
          <c:idx val="3"/>
          <c:order val="2"/>
          <c:tx>
            <c:v>Model 3</c:v>
          </c:tx>
          <c:spPr>
            <a:ln w="19050" cap="rnd">
              <a:solidFill>
                <a:srgbClr val="FF0000"/>
              </a:solidFill>
              <a:round/>
            </a:ln>
            <a:effectLst/>
          </c:spPr>
          <c:marker>
            <c:symbol val="none"/>
          </c:marker>
          <c:xVal>
            <c:numRef>
              <c:f>'Game Level 4'!$Z$84:$Z$204</c:f>
              <c:numCache>
                <c:formatCode>General</c:formatCode>
                <c:ptCount val="12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numCache>
            </c:numRef>
          </c:xVal>
          <c:yVal>
            <c:numRef>
              <c:f>'Game Level 4'!$AF$84:$AF$204</c:f>
              <c:numCache>
                <c:formatCode>General</c:formatCode>
                <c:ptCount val="121"/>
                <c:pt idx="0">
                  <c:v>0</c:v>
                </c:pt>
                <c:pt idx="1">
                  <c:v>0</c:v>
                </c:pt>
                <c:pt idx="2">
                  <c:v>0</c:v>
                </c:pt>
                <c:pt idx="3">
                  <c:v>0</c:v>
                </c:pt>
                <c:pt idx="4">
                  <c:v>0</c:v>
                </c:pt>
                <c:pt idx="5">
                  <c:v>9.0884680543441562E-246</c:v>
                </c:pt>
                <c:pt idx="6">
                  <c:v>1.3988437002502368E-148</c:v>
                </c:pt>
                <c:pt idx="7">
                  <c:v>1.355177866367442E-104</c:v>
                </c:pt>
                <c:pt idx="8">
                  <c:v>1.3581247731901448E-79</c:v>
                </c:pt>
                <c:pt idx="9">
                  <c:v>1.6090108430966961E-63</c:v>
                </c:pt>
                <c:pt idx="10">
                  <c:v>2.3654720167154426E-52</c:v>
                </c:pt>
                <c:pt idx="11">
                  <c:v>3.6069245397086326E-44</c:v>
                </c:pt>
                <c:pt idx="12">
                  <c:v>6.1755183684742899E-38</c:v>
                </c:pt>
                <c:pt idx="13">
                  <c:v>4.7931705662016127E-33</c:v>
                </c:pt>
                <c:pt idx="14">
                  <c:v>4.0327625930856062E-29</c:v>
                </c:pt>
                <c:pt idx="15">
                  <c:v>6.5206663908956776E-26</c:v>
                </c:pt>
                <c:pt idx="16">
                  <c:v>2.9974610268179658E-23</c:v>
                </c:pt>
                <c:pt idx="17">
                  <c:v>5.1667167789185775E-21</c:v>
                </c:pt>
                <c:pt idx="18">
                  <c:v>4.0838435199581649E-19</c:v>
                </c:pt>
                <c:pt idx="19">
                  <c:v>1.7193504177895241E-17</c:v>
                </c:pt>
                <c:pt idx="20">
                  <c:v>4.3202779999397063E-16</c:v>
                </c:pt>
                <c:pt idx="21">
                  <c:v>7.0748190913370082E-15</c:v>
                </c:pt>
                <c:pt idx="22">
                  <c:v>8.0905465614444449E-14</c:v>
                </c:pt>
                <c:pt idx="23">
                  <c:v>6.8263332611582756E-13</c:v>
                </c:pt>
                <c:pt idx="24">
                  <c:v>4.442210802325596E-12</c:v>
                </c:pt>
                <c:pt idx="25">
                  <c:v>2.311559817164374E-11</c:v>
                </c:pt>
                <c:pt idx="26">
                  <c:v>9.9088187694605827E-11</c:v>
                </c:pt>
                <c:pt idx="27">
                  <c:v>3.5865541251534432E-10</c:v>
                </c:pt>
                <c:pt idx="28">
                  <c:v>1.1190652268616106E-9</c:v>
                </c:pt>
                <c:pt idx="29">
                  <c:v>3.0629207849754018E-9</c:v>
                </c:pt>
                <c:pt idx="30">
                  <c:v>7.4637671642060835E-9</c:v>
                </c:pt>
                <c:pt idx="31">
                  <c:v>1.6399406690231565E-8</c:v>
                </c:pt>
                <c:pt idx="32">
                  <c:v>3.2845891487050499E-8</c:v>
                </c:pt>
                <c:pt idx="33">
                  <c:v>6.0535682274014647E-8</c:v>
                </c:pt>
                <c:pt idx="34">
                  <c:v>1.0350897742586442E-7</c:v>
                </c:pt>
                <c:pt idx="35">
                  <c:v>1.653820613298696E-7</c:v>
                </c:pt>
                <c:pt idx="36">
                  <c:v>2.4846675935333878E-7</c:v>
                </c:pt>
                <c:pt idx="37">
                  <c:v>3.5295419038110093E-7</c:v>
                </c:pt>
                <c:pt idx="38">
                  <c:v>4.763883175293304E-7</c:v>
                </c:pt>
                <c:pt idx="39">
                  <c:v>6.1359263160864166E-7</c:v>
                </c:pt>
                <c:pt idx="40">
                  <c:v>7.5709898957034165E-7</c:v>
                </c:pt>
                <c:pt idx="41">
                  <c:v>8.9800146402152992E-7</c:v>
                </c:pt>
                <c:pt idx="42">
                  <c:v>1.0270602785400157E-6</c:v>
                </c:pt>
                <c:pt idx="43">
                  <c:v>1.1358369306849618E-6</c:v>
                </c:pt>
                <c:pt idx="44">
                  <c:v>1.2176559960666687E-6</c:v>
                </c:pt>
                <c:pt idx="45">
                  <c:v>1.268248421279138E-6</c:v>
                </c:pt>
                <c:pt idx="46">
                  <c:v>1.2860122145573753E-6</c:v>
                </c:pt>
                <c:pt idx="47">
                  <c:v>1.2719057131717625E-6</c:v>
                </c:pt>
                <c:pt idx="48">
                  <c:v>1.2290486816771343E-6</c:v>
                </c:pt>
                <c:pt idx="49">
                  <c:v>1.162139142732341E-6</c:v>
                </c:pt>
                <c:pt idx="50">
                  <c:v>1.0767993775009926E-6</c:v>
                </c:pt>
                <c:pt idx="51">
                  <c:v>9.7894913000388193E-7</c:v>
                </c:pt>
                <c:pt idx="52">
                  <c:v>8.7427644782684788E-7</c:v>
                </c:pt>
                <c:pt idx="53">
                  <c:v>7.6784529944570818E-7</c:v>
                </c:pt>
                <c:pt idx="54">
                  <c:v>6.6385065119911059E-7</c:v>
                </c:pt>
                <c:pt idx="55">
                  <c:v>5.6550993498369363E-7</c:v>
                </c:pt>
                <c:pt idx="56">
                  <c:v>4.7506616467937716E-7</c:v>
                </c:pt>
                <c:pt idx="57">
                  <c:v>3.938718690996598E-7</c:v>
                </c:pt>
                <c:pt idx="58">
                  <c:v>3.2252290720099675E-7</c:v>
                </c:pt>
                <c:pt idx="59">
                  <c:v>2.6101511527648051E-7</c:v>
                </c:pt>
                <c:pt idx="60">
                  <c:v>2.0890269628203964E-7</c:v>
                </c:pt>
                <c:pt idx="61">
                  <c:v>1.6544376715664893E-7</c:v>
                </c:pt>
                <c:pt idx="62">
                  <c:v>1.2972448286999242E-7</c:v>
                </c:pt>
                <c:pt idx="63">
                  <c:v>1.0075806960591699E-7</c:v>
                </c:pt>
                <c:pt idx="64">
                  <c:v>7.7558708998706173E-8</c:v>
                </c:pt>
                <c:pt idx="65">
                  <c:v>5.9192562850620865E-8</c:v>
                </c:pt>
                <c:pt idx="66">
                  <c:v>4.4809504399235688E-8</c:v>
                </c:pt>
                <c:pt idx="67">
                  <c:v>3.3659581575969348E-8</c:v>
                </c:pt>
                <c:pt idx="68">
                  <c:v>2.5098135972774251E-8</c:v>
                </c:pt>
                <c:pt idx="69">
                  <c:v>1.8583061909615141E-8</c:v>
                </c:pt>
                <c:pt idx="70">
                  <c:v>1.366708812758433E-8</c:v>
                </c:pt>
                <c:pt idx="71">
                  <c:v>9.9873244643815098E-9</c:v>
                </c:pt>
                <c:pt idx="72">
                  <c:v>7.2537163603343129E-9</c:v>
                </c:pt>
                <c:pt idx="73">
                  <c:v>5.2375340467508691E-9</c:v>
                </c:pt>
                <c:pt idx="74">
                  <c:v>3.7606074578606406E-9</c:v>
                </c:pt>
                <c:pt idx="75">
                  <c:v>2.6857017611815939E-9</c:v>
                </c:pt>
                <c:pt idx="76">
                  <c:v>1.908201449035127E-9</c:v>
                </c:pt>
                <c:pt idx="77">
                  <c:v>1.3491180844183566E-9</c:v>
                </c:pt>
                <c:pt idx="78">
                  <c:v>9.4934190542467024E-10</c:v>
                </c:pt>
                <c:pt idx="79">
                  <c:v>6.6500551784304214E-10</c:v>
                </c:pt>
                <c:pt idx="80">
                  <c:v>4.6380598642056506E-10</c:v>
                </c:pt>
                <c:pt idx="81">
                  <c:v>3.2212947352662278E-10</c:v>
                </c:pt>
                <c:pt idx="82">
                  <c:v>2.2283236543738331E-10</c:v>
                </c:pt>
                <c:pt idx="83">
                  <c:v>1.5354895735558268E-10</c:v>
                </c:pt>
                <c:pt idx="84">
                  <c:v>1.0541441555806612E-10</c:v>
                </c:pt>
                <c:pt idx="85">
                  <c:v>7.2110458337876232E-11</c:v>
                </c:pt>
                <c:pt idx="86">
                  <c:v>4.9158570725449485E-11</c:v>
                </c:pt>
                <c:pt idx="87">
                  <c:v>3.3400873105228827E-11</c:v>
                </c:pt>
                <c:pt idx="88">
                  <c:v>2.2621749773218232E-11</c:v>
                </c:pt>
                <c:pt idx="89">
                  <c:v>1.527404722365983E-11</c:v>
                </c:pt>
                <c:pt idx="90">
                  <c:v>1.0282271335917093E-11</c:v>
                </c:pt>
                <c:pt idx="91">
                  <c:v>6.902020356854609E-12</c:v>
                </c:pt>
                <c:pt idx="92">
                  <c:v>4.6201794117746804E-12</c:v>
                </c:pt>
                <c:pt idx="93">
                  <c:v>3.0844526691406195E-12</c:v>
                </c:pt>
                <c:pt idx="94">
                  <c:v>2.0538723202758808E-12</c:v>
                </c:pt>
                <c:pt idx="95">
                  <c:v>1.3642139715653441E-12</c:v>
                </c:pt>
                <c:pt idx="96">
                  <c:v>9.0394348013690769E-13</c:v>
                </c:pt>
                <c:pt idx="97">
                  <c:v>5.9756375854881901E-13</c:v>
                </c:pt>
                <c:pt idx="98">
                  <c:v>3.9413445081694521E-13</c:v>
                </c:pt>
                <c:pt idx="99">
                  <c:v>2.5939004672425577E-13</c:v>
                </c:pt>
                <c:pt idx="100">
                  <c:v>1.7034964963020523E-13</c:v>
                </c:pt>
                <c:pt idx="101">
                  <c:v>1.1164447095120262E-13</c:v>
                </c:pt>
                <c:pt idx="102">
                  <c:v>7.3024577580397296E-14</c:v>
                </c:pt>
                <c:pt idx="103">
                  <c:v>4.7672006761834454E-14</c:v>
                </c:pt>
                <c:pt idx="104">
                  <c:v>3.1063184569265951E-14</c:v>
                </c:pt>
                <c:pt idx="105">
                  <c:v>2.020418224916054E-14</c:v>
                </c:pt>
                <c:pt idx="106">
                  <c:v>1.3118161053824418E-14</c:v>
                </c:pt>
                <c:pt idx="107">
                  <c:v>8.5028344013593171E-15</c:v>
                </c:pt>
                <c:pt idx="108">
                  <c:v>5.5021875022744966E-15</c:v>
                </c:pt>
                <c:pt idx="109">
                  <c:v>3.5547489785494866E-15</c:v>
                </c:pt>
                <c:pt idx="110">
                  <c:v>2.2930026869565473E-15</c:v>
                </c:pt>
                <c:pt idx="111">
                  <c:v>1.4768680293469618E-15</c:v>
                </c:pt>
                <c:pt idx="112">
                  <c:v>9.4981498295886445E-16</c:v>
                </c:pt>
                <c:pt idx="113">
                  <c:v>6.099785375354572E-16</c:v>
                </c:pt>
                <c:pt idx="114">
                  <c:v>3.9118811671761574E-16</c:v>
                </c:pt>
                <c:pt idx="115">
                  <c:v>2.5053536186693604E-16</c:v>
                </c:pt>
                <c:pt idx="116">
                  <c:v>1.6024364319671845E-16</c:v>
                </c:pt>
                <c:pt idx="117">
                  <c:v>1.023614729857547E-16</c:v>
                </c:pt>
                <c:pt idx="118">
                  <c:v>6.5305712859763803E-17</c:v>
                </c:pt>
                <c:pt idx="119">
                  <c:v>4.1613976626813647E-17</c:v>
                </c:pt>
                <c:pt idx="120">
                  <c:v>2.6485893130623287E-17</c:v>
                </c:pt>
              </c:numCache>
            </c:numRef>
          </c:yVal>
          <c:smooth val="0"/>
          <c:extLst>
            <c:ext xmlns:c16="http://schemas.microsoft.com/office/drawing/2014/chart" uri="{C3380CC4-5D6E-409C-BE32-E72D297353CC}">
              <c16:uniqueId val="{00000003-E0A8-4322-AF75-D115B0BA2A9C}"/>
            </c:ext>
          </c:extLst>
        </c:ser>
        <c:ser>
          <c:idx val="0"/>
          <c:order val="3"/>
          <c:tx>
            <c:v>Truth</c:v>
          </c:tx>
          <c:spPr>
            <a:ln w="19050" cap="rnd">
              <a:solidFill>
                <a:schemeClr val="accent1"/>
              </a:solidFill>
              <a:round/>
            </a:ln>
            <a:effectLst/>
          </c:spPr>
          <c:marker>
            <c:symbol val="none"/>
          </c:marker>
          <c:xVal>
            <c:numRef>
              <c:f>'Game Level 4'!$Z$84:$Z$204</c:f>
              <c:numCache>
                <c:formatCode>General</c:formatCode>
                <c:ptCount val="12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numCache>
            </c:numRef>
          </c:xVal>
          <c:yVal>
            <c:numRef>
              <c:f>'Game Level 4'!$V$71:$V$191</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numCache>
            </c:numRef>
          </c:yVal>
          <c:smooth val="0"/>
          <c:extLst>
            <c:ext xmlns:c16="http://schemas.microsoft.com/office/drawing/2014/chart" uri="{C3380CC4-5D6E-409C-BE32-E72D297353CC}">
              <c16:uniqueId val="{00000001-B6BB-4D68-8D4C-EB5A8840DE47}"/>
            </c:ext>
          </c:extLst>
        </c:ser>
        <c:dLbls>
          <c:showLegendKey val="0"/>
          <c:showVal val="0"/>
          <c:showCatName val="0"/>
          <c:showSerName val="0"/>
          <c:showPercent val="0"/>
          <c:showBubbleSize val="0"/>
        </c:dLbls>
        <c:axId val="2120236463"/>
        <c:axId val="2120231055"/>
      </c:scatterChart>
      <c:valAx>
        <c:axId val="2120236463"/>
        <c:scaling>
          <c:orientation val="minMax"/>
          <c:min val="36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0231055"/>
        <c:crosses val="autoZero"/>
        <c:crossBetween val="midCat"/>
      </c:valAx>
      <c:valAx>
        <c:axId val="2120231055"/>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Concentration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0236463"/>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8575" cap="flat" cmpd="sng" algn="ctr">
      <a:solidFill>
        <a:srgbClr val="FF0000"/>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78937007874017"/>
          <c:y val="5.0925925925925923E-2"/>
          <c:w val="0.60762597657748918"/>
          <c:h val="0.6896571774682011"/>
        </c:manualLayout>
      </c:layout>
      <c:scatterChart>
        <c:scatterStyle val="lineMarker"/>
        <c:varyColors val="0"/>
        <c:ser>
          <c:idx val="0"/>
          <c:order val="0"/>
          <c:tx>
            <c:v>Utility Function</c:v>
          </c:tx>
          <c:spPr>
            <a:ln w="19050" cap="rnd">
              <a:solidFill>
                <a:schemeClr val="accent1"/>
              </a:solidFill>
              <a:round/>
            </a:ln>
            <a:effectLst/>
          </c:spPr>
          <c:marker>
            <c:symbol val="none"/>
          </c:marker>
          <c:xVal>
            <c:numRef>
              <c:f>'Game Level 5'!$A$71:$A$74</c:f>
              <c:numCache>
                <c:formatCode>General</c:formatCode>
                <c:ptCount val="4"/>
                <c:pt idx="0">
                  <c:v>0</c:v>
                </c:pt>
                <c:pt idx="1">
                  <c:v>1E-3</c:v>
                </c:pt>
                <c:pt idx="2">
                  <c:v>0.01</c:v>
                </c:pt>
                <c:pt idx="3">
                  <c:v>0.02</c:v>
                </c:pt>
              </c:numCache>
            </c:numRef>
          </c:xVal>
          <c:yVal>
            <c:numRef>
              <c:f>'Game Level 5'!$B$71:$B$74</c:f>
              <c:numCache>
                <c:formatCode>General</c:formatCode>
                <c:ptCount val="4"/>
                <c:pt idx="0">
                  <c:v>1</c:v>
                </c:pt>
                <c:pt idx="1">
                  <c:v>1</c:v>
                </c:pt>
                <c:pt idx="2">
                  <c:v>0</c:v>
                </c:pt>
                <c:pt idx="3">
                  <c:v>0</c:v>
                </c:pt>
              </c:numCache>
            </c:numRef>
          </c:yVal>
          <c:smooth val="0"/>
          <c:extLst>
            <c:ext xmlns:c16="http://schemas.microsoft.com/office/drawing/2014/chart" uri="{C3380CC4-5D6E-409C-BE32-E72D297353CC}">
              <c16:uniqueId val="{00000000-98DE-4969-B92D-F2A29F399C5B}"/>
            </c:ext>
          </c:extLst>
        </c:ser>
        <c:ser>
          <c:idx val="1"/>
          <c:order val="1"/>
          <c:tx>
            <c:v>POC Threshold</c:v>
          </c:tx>
          <c:spPr>
            <a:ln w="19050" cap="rnd">
              <a:solidFill>
                <a:srgbClr val="FF0000"/>
              </a:solidFill>
              <a:prstDash val="solid"/>
              <a:round/>
            </a:ln>
            <a:effectLst/>
          </c:spPr>
          <c:marker>
            <c:symbol val="none"/>
          </c:marker>
          <c:xVal>
            <c:numRef>
              <c:f>'Game Level 5'!$A$77:$A$78</c:f>
              <c:numCache>
                <c:formatCode>General</c:formatCode>
                <c:ptCount val="2"/>
                <c:pt idx="0">
                  <c:v>0</c:v>
                </c:pt>
                <c:pt idx="1">
                  <c:v>0.02</c:v>
                </c:pt>
              </c:numCache>
            </c:numRef>
          </c:xVal>
          <c:yVal>
            <c:numRef>
              <c:f>'Game Level 5'!$B$77:$B$78</c:f>
              <c:numCache>
                <c:formatCode>General</c:formatCode>
                <c:ptCount val="2"/>
                <c:pt idx="0">
                  <c:v>0.9</c:v>
                </c:pt>
                <c:pt idx="1">
                  <c:v>0.9</c:v>
                </c:pt>
              </c:numCache>
            </c:numRef>
          </c:yVal>
          <c:smooth val="0"/>
          <c:extLst>
            <c:ext xmlns:c16="http://schemas.microsoft.com/office/drawing/2014/chart" uri="{C3380CC4-5D6E-409C-BE32-E72D297353CC}">
              <c16:uniqueId val="{00000001-98DE-4969-B92D-F2A29F399C5B}"/>
            </c:ext>
          </c:extLst>
        </c:ser>
        <c:ser>
          <c:idx val="2"/>
          <c:order val="2"/>
          <c:tx>
            <c:v>Predicted U1</c:v>
          </c:tx>
          <c:spPr>
            <a:ln w="19050" cap="rnd">
              <a:solidFill>
                <a:srgbClr val="00B050"/>
              </a:solidFill>
              <a:prstDash val="dash"/>
              <a:round/>
            </a:ln>
            <a:effectLst/>
          </c:spPr>
          <c:marker>
            <c:symbol val="none"/>
          </c:marker>
          <c:xVal>
            <c:numRef>
              <c:f>'Game Level 5'!$A$77:$A$78</c:f>
              <c:numCache>
                <c:formatCode>General</c:formatCode>
                <c:ptCount val="2"/>
                <c:pt idx="0">
                  <c:v>0</c:v>
                </c:pt>
                <c:pt idx="1">
                  <c:v>0.02</c:v>
                </c:pt>
              </c:numCache>
            </c:numRef>
          </c:xVal>
          <c:yVal>
            <c:numRef>
              <c:f>'Game Level 5'!$C$77:$C$78</c:f>
              <c:numCache>
                <c:formatCode>General</c:formatCode>
                <c:ptCount val="2"/>
                <c:pt idx="0">
                  <c:v>1</c:v>
                </c:pt>
                <c:pt idx="1">
                  <c:v>1</c:v>
                </c:pt>
              </c:numCache>
            </c:numRef>
          </c:yVal>
          <c:smooth val="0"/>
          <c:extLst>
            <c:ext xmlns:c16="http://schemas.microsoft.com/office/drawing/2014/chart" uri="{C3380CC4-5D6E-409C-BE32-E72D297353CC}">
              <c16:uniqueId val="{00000002-98DE-4969-B92D-F2A29F399C5B}"/>
            </c:ext>
          </c:extLst>
        </c:ser>
        <c:ser>
          <c:idx val="3"/>
          <c:order val="3"/>
          <c:tx>
            <c:v>Predicted U2</c:v>
          </c:tx>
          <c:spPr>
            <a:ln w="19050" cap="rnd">
              <a:solidFill>
                <a:srgbClr val="00B0F0"/>
              </a:solidFill>
              <a:prstDash val="dash"/>
              <a:round/>
            </a:ln>
            <a:effectLst/>
          </c:spPr>
          <c:marker>
            <c:symbol val="none"/>
          </c:marker>
          <c:xVal>
            <c:numRef>
              <c:f>'Game Level 5'!$A$77:$A$78</c:f>
              <c:numCache>
                <c:formatCode>General</c:formatCode>
                <c:ptCount val="2"/>
                <c:pt idx="0">
                  <c:v>0</c:v>
                </c:pt>
                <c:pt idx="1">
                  <c:v>0.02</c:v>
                </c:pt>
              </c:numCache>
            </c:numRef>
          </c:xVal>
          <c:yVal>
            <c:numRef>
              <c:f>'Game Level 5'!$D$77:$D$78</c:f>
              <c:numCache>
                <c:formatCode>General</c:formatCode>
                <c:ptCount val="2"/>
                <c:pt idx="0">
                  <c:v>1</c:v>
                </c:pt>
                <c:pt idx="1">
                  <c:v>1</c:v>
                </c:pt>
              </c:numCache>
            </c:numRef>
          </c:yVal>
          <c:smooth val="0"/>
          <c:extLst>
            <c:ext xmlns:c16="http://schemas.microsoft.com/office/drawing/2014/chart" uri="{C3380CC4-5D6E-409C-BE32-E72D297353CC}">
              <c16:uniqueId val="{00000003-98DE-4969-B92D-F2A29F399C5B}"/>
            </c:ext>
          </c:extLst>
        </c:ser>
        <c:ser>
          <c:idx val="4"/>
          <c:order val="4"/>
          <c:tx>
            <c:v>Predicted U3</c:v>
          </c:tx>
          <c:spPr>
            <a:ln w="19050" cap="rnd">
              <a:solidFill>
                <a:srgbClr val="FF0000"/>
              </a:solidFill>
              <a:prstDash val="dash"/>
              <a:round/>
            </a:ln>
            <a:effectLst/>
          </c:spPr>
          <c:marker>
            <c:symbol val="none"/>
          </c:marker>
          <c:xVal>
            <c:numRef>
              <c:f>'Game Level 5'!$A$77:$A$78</c:f>
              <c:numCache>
                <c:formatCode>General</c:formatCode>
                <c:ptCount val="2"/>
                <c:pt idx="0">
                  <c:v>0</c:v>
                </c:pt>
                <c:pt idx="1">
                  <c:v>0.02</c:v>
                </c:pt>
              </c:numCache>
            </c:numRef>
          </c:xVal>
          <c:yVal>
            <c:numRef>
              <c:f>'Game Level 5'!$E$77:$E$78</c:f>
              <c:numCache>
                <c:formatCode>General</c:formatCode>
                <c:ptCount val="2"/>
                <c:pt idx="0">
                  <c:v>1</c:v>
                </c:pt>
                <c:pt idx="1">
                  <c:v>1</c:v>
                </c:pt>
              </c:numCache>
            </c:numRef>
          </c:yVal>
          <c:smooth val="0"/>
          <c:extLst>
            <c:ext xmlns:c16="http://schemas.microsoft.com/office/drawing/2014/chart" uri="{C3380CC4-5D6E-409C-BE32-E72D297353CC}">
              <c16:uniqueId val="{00000004-98DE-4969-B92D-F2A29F399C5B}"/>
            </c:ext>
          </c:extLst>
        </c:ser>
        <c:dLbls>
          <c:showLegendKey val="0"/>
          <c:showVal val="0"/>
          <c:showCatName val="0"/>
          <c:showSerName val="0"/>
          <c:showPercent val="0"/>
          <c:showBubbleSize val="0"/>
        </c:dLbls>
        <c:axId val="1317590928"/>
        <c:axId val="1317592592"/>
      </c:scatterChart>
      <c:valAx>
        <c:axId val="13175909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Maximum C at POI</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7592592"/>
        <c:crosses val="autoZero"/>
        <c:crossBetween val="midCat"/>
      </c:valAx>
      <c:valAx>
        <c:axId val="1317592592"/>
        <c:scaling>
          <c:orientation val="minMax"/>
          <c:max val="1"/>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Utility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7590928"/>
        <c:crosses val="autoZero"/>
        <c:crossBetween val="midCat"/>
      </c:valAx>
      <c:spPr>
        <a:noFill/>
        <a:ln>
          <a:noFill/>
        </a:ln>
        <a:effectLst/>
      </c:spPr>
    </c:plotArea>
    <c:legend>
      <c:legendPos val="r"/>
      <c:layout>
        <c:manualLayout>
          <c:xMode val="edge"/>
          <c:yMode val="edge"/>
          <c:x val="0.71920044205000688"/>
          <c:y val="5.3737083979744166E-2"/>
          <c:w val="0.28079962876483283"/>
          <c:h val="0.6793424840021885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At Observation Point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Data</c:v>
          </c:tx>
          <c:spPr>
            <a:ln w="19050" cap="rnd">
              <a:noFill/>
              <a:round/>
            </a:ln>
            <a:effectLst/>
          </c:spPr>
          <c:marker>
            <c:symbol val="diamond"/>
            <c:size val="5"/>
            <c:spPr>
              <a:noFill/>
              <a:ln w="9525">
                <a:solidFill>
                  <a:schemeClr val="accent2"/>
                </a:solidFill>
              </a:ln>
              <a:effectLst/>
            </c:spPr>
          </c:marker>
          <c:xVal>
            <c:numRef>
              <c:f>'Game Level 5'!$F$72:$F$84</c:f>
              <c:numCache>
                <c:formatCode>General</c:formatCode>
                <c:ptCount val="13"/>
                <c:pt idx="0">
                  <c:v>0</c:v>
                </c:pt>
                <c:pt idx="3">
                  <c:v>90</c:v>
                </c:pt>
                <c:pt idx="6">
                  <c:v>180</c:v>
                </c:pt>
                <c:pt idx="9">
                  <c:v>270</c:v>
                </c:pt>
                <c:pt idx="12">
                  <c:v>360</c:v>
                </c:pt>
              </c:numCache>
            </c:numRef>
          </c:xVal>
          <c:yVal>
            <c:numRef>
              <c:f>'Game Level 5'!$G$72:$G$84</c:f>
              <c:numCache>
                <c:formatCode>General</c:formatCode>
                <c:ptCount val="13"/>
                <c:pt idx="0">
                  <c:v>0</c:v>
                </c:pt>
                <c:pt idx="3">
                  <c:v>0</c:v>
                </c:pt>
                <c:pt idx="6">
                  <c:v>8.7843938858711432E-2</c:v>
                </c:pt>
                <c:pt idx="9">
                  <c:v>0.17883356451710872</c:v>
                </c:pt>
                <c:pt idx="12">
                  <c:v>2.4239948308013976E-2</c:v>
                </c:pt>
              </c:numCache>
            </c:numRef>
          </c:yVal>
          <c:smooth val="0"/>
          <c:extLst>
            <c:ext xmlns:c16="http://schemas.microsoft.com/office/drawing/2014/chart" uri="{C3380CC4-5D6E-409C-BE32-E72D297353CC}">
              <c16:uniqueId val="{00000000-D9EE-40C1-92A7-5E966E75DFF8}"/>
            </c:ext>
          </c:extLst>
        </c:ser>
        <c:ser>
          <c:idx val="1"/>
          <c:order val="1"/>
          <c:tx>
            <c:v>Model 1</c:v>
          </c:tx>
          <c:spPr>
            <a:ln w="25400" cap="rnd">
              <a:solidFill>
                <a:srgbClr val="00B050"/>
              </a:solidFill>
              <a:round/>
            </a:ln>
            <a:effectLst/>
          </c:spPr>
          <c:marker>
            <c:symbol val="none"/>
          </c:marker>
          <c:xVal>
            <c:numRef>
              <c:f>'Game Level 5'!$Z$84:$Z$96</c:f>
              <c:numCache>
                <c:formatCode>General</c:formatCode>
                <c:ptCount val="13"/>
                <c:pt idx="0">
                  <c:v>0</c:v>
                </c:pt>
                <c:pt idx="1">
                  <c:v>30</c:v>
                </c:pt>
                <c:pt idx="2">
                  <c:v>60</c:v>
                </c:pt>
                <c:pt idx="3">
                  <c:v>90</c:v>
                </c:pt>
                <c:pt idx="4">
                  <c:v>120</c:v>
                </c:pt>
                <c:pt idx="5">
                  <c:v>150</c:v>
                </c:pt>
                <c:pt idx="6">
                  <c:v>180</c:v>
                </c:pt>
                <c:pt idx="7">
                  <c:v>210</c:v>
                </c:pt>
                <c:pt idx="8">
                  <c:v>240</c:v>
                </c:pt>
                <c:pt idx="9">
                  <c:v>270</c:v>
                </c:pt>
                <c:pt idx="10">
                  <c:v>300</c:v>
                </c:pt>
                <c:pt idx="11">
                  <c:v>330</c:v>
                </c:pt>
                <c:pt idx="12">
                  <c:v>360</c:v>
                </c:pt>
              </c:numCache>
            </c:numRef>
          </c:xVal>
          <c:yVal>
            <c:numRef>
              <c:f>'Game Level 5'!$AA$84:$AA$96</c:f>
              <c:numCache>
                <c:formatCode>General</c:formatCode>
                <c:ptCount val="13"/>
                <c:pt idx="0">
                  <c:v>0</c:v>
                </c:pt>
                <c:pt idx="1">
                  <c:v>0</c:v>
                </c:pt>
                <c:pt idx="2">
                  <c:v>0</c:v>
                </c:pt>
                <c:pt idx="3">
                  <c:v>0</c:v>
                </c:pt>
                <c:pt idx="4">
                  <c:v>3.4867320441416614E-10</c:v>
                </c:pt>
                <c:pt idx="5">
                  <c:v>1.9334236298119282E-3</c:v>
                </c:pt>
                <c:pt idx="6">
                  <c:v>3.9391588361017034E-2</c:v>
                </c:pt>
                <c:pt idx="7">
                  <c:v>9.1663115581664359E-2</c:v>
                </c:pt>
                <c:pt idx="8">
                  <c:v>0.10175295171245001</c:v>
                </c:pt>
                <c:pt idx="9">
                  <c:v>8.1014216653092108E-2</c:v>
                </c:pt>
                <c:pt idx="10">
                  <c:v>5.419475306641678E-2</c:v>
                </c:pt>
                <c:pt idx="11">
                  <c:v>3.2779669687369589E-2</c:v>
                </c:pt>
                <c:pt idx="12">
                  <c:v>1.8626545733152863E-2</c:v>
                </c:pt>
              </c:numCache>
            </c:numRef>
          </c:yVal>
          <c:smooth val="0"/>
          <c:extLst>
            <c:ext xmlns:c16="http://schemas.microsoft.com/office/drawing/2014/chart" uri="{C3380CC4-5D6E-409C-BE32-E72D297353CC}">
              <c16:uniqueId val="{00000001-D9EE-40C1-92A7-5E966E75DFF8}"/>
            </c:ext>
          </c:extLst>
        </c:ser>
        <c:ser>
          <c:idx val="2"/>
          <c:order val="2"/>
          <c:tx>
            <c:v>Model 2</c:v>
          </c:tx>
          <c:spPr>
            <a:ln w="25400" cap="rnd">
              <a:solidFill>
                <a:srgbClr val="00B0F0"/>
              </a:solidFill>
              <a:round/>
            </a:ln>
            <a:effectLst/>
          </c:spPr>
          <c:marker>
            <c:symbol val="none"/>
          </c:marker>
          <c:xVal>
            <c:numRef>
              <c:f>'Game Level 5'!$Z$84:$Z$96</c:f>
              <c:numCache>
                <c:formatCode>General</c:formatCode>
                <c:ptCount val="13"/>
                <c:pt idx="0">
                  <c:v>0</c:v>
                </c:pt>
                <c:pt idx="1">
                  <c:v>30</c:v>
                </c:pt>
                <c:pt idx="2">
                  <c:v>60</c:v>
                </c:pt>
                <c:pt idx="3">
                  <c:v>90</c:v>
                </c:pt>
                <c:pt idx="4">
                  <c:v>120</c:v>
                </c:pt>
                <c:pt idx="5">
                  <c:v>150</c:v>
                </c:pt>
                <c:pt idx="6">
                  <c:v>180</c:v>
                </c:pt>
                <c:pt idx="7">
                  <c:v>210</c:v>
                </c:pt>
                <c:pt idx="8">
                  <c:v>240</c:v>
                </c:pt>
                <c:pt idx="9">
                  <c:v>270</c:v>
                </c:pt>
                <c:pt idx="10">
                  <c:v>300</c:v>
                </c:pt>
                <c:pt idx="11">
                  <c:v>330</c:v>
                </c:pt>
                <c:pt idx="12">
                  <c:v>360</c:v>
                </c:pt>
              </c:numCache>
            </c:numRef>
          </c:xVal>
          <c:yVal>
            <c:numRef>
              <c:f>'Game Level 5'!$AB$84:$AB$96</c:f>
              <c:numCache>
                <c:formatCode>General</c:formatCode>
                <c:ptCount val="13"/>
                <c:pt idx="0">
                  <c:v>0</c:v>
                </c:pt>
                <c:pt idx="1">
                  <c:v>0</c:v>
                </c:pt>
                <c:pt idx="2">
                  <c:v>0</c:v>
                </c:pt>
                <c:pt idx="3">
                  <c:v>0</c:v>
                </c:pt>
                <c:pt idx="4">
                  <c:v>2.630827022114207E-10</c:v>
                </c:pt>
                <c:pt idx="5">
                  <c:v>1.5278716158932345E-3</c:v>
                </c:pt>
                <c:pt idx="6">
                  <c:v>3.2602391137830762E-2</c:v>
                </c:pt>
                <c:pt idx="7">
                  <c:v>7.9455999455451815E-2</c:v>
                </c:pt>
                <c:pt idx="8">
                  <c:v>9.2377289766843673E-2</c:v>
                </c:pt>
                <c:pt idx="9">
                  <c:v>7.7031003744089041E-2</c:v>
                </c:pt>
                <c:pt idx="10">
                  <c:v>5.39694113831619E-2</c:v>
                </c:pt>
                <c:pt idx="11">
                  <c:v>3.4188585462312959E-2</c:v>
                </c:pt>
                <c:pt idx="12">
                  <c:v>2.0346747814039983E-2</c:v>
                </c:pt>
              </c:numCache>
            </c:numRef>
          </c:yVal>
          <c:smooth val="0"/>
          <c:extLst>
            <c:ext xmlns:c16="http://schemas.microsoft.com/office/drawing/2014/chart" uri="{C3380CC4-5D6E-409C-BE32-E72D297353CC}">
              <c16:uniqueId val="{00000002-D9EE-40C1-92A7-5E966E75DFF8}"/>
            </c:ext>
          </c:extLst>
        </c:ser>
        <c:ser>
          <c:idx val="3"/>
          <c:order val="3"/>
          <c:tx>
            <c:v>Model 3</c:v>
          </c:tx>
          <c:spPr>
            <a:ln w="25400" cap="rnd">
              <a:solidFill>
                <a:srgbClr val="FF0000"/>
              </a:solidFill>
              <a:round/>
            </a:ln>
            <a:effectLst/>
          </c:spPr>
          <c:marker>
            <c:symbol val="none"/>
          </c:marker>
          <c:xVal>
            <c:numRef>
              <c:f>'Game Level 5'!$Z$84:$Z$96</c:f>
              <c:numCache>
                <c:formatCode>General</c:formatCode>
                <c:ptCount val="13"/>
                <c:pt idx="0">
                  <c:v>0</c:v>
                </c:pt>
                <c:pt idx="1">
                  <c:v>30</c:v>
                </c:pt>
                <c:pt idx="2">
                  <c:v>60</c:v>
                </c:pt>
                <c:pt idx="3">
                  <c:v>90</c:v>
                </c:pt>
                <c:pt idx="4">
                  <c:v>120</c:v>
                </c:pt>
                <c:pt idx="5">
                  <c:v>150</c:v>
                </c:pt>
                <c:pt idx="6">
                  <c:v>180</c:v>
                </c:pt>
                <c:pt idx="7">
                  <c:v>210</c:v>
                </c:pt>
                <c:pt idx="8">
                  <c:v>240</c:v>
                </c:pt>
                <c:pt idx="9">
                  <c:v>270</c:v>
                </c:pt>
                <c:pt idx="10">
                  <c:v>300</c:v>
                </c:pt>
                <c:pt idx="11">
                  <c:v>330</c:v>
                </c:pt>
                <c:pt idx="12">
                  <c:v>360</c:v>
                </c:pt>
              </c:numCache>
            </c:numRef>
          </c:xVal>
          <c:yVal>
            <c:numRef>
              <c:f>'Game Level 5'!$AC$84:$AC$96</c:f>
              <c:numCache>
                <c:formatCode>General</c:formatCode>
                <c:ptCount val="13"/>
                <c:pt idx="0">
                  <c:v>0</c:v>
                </c:pt>
                <c:pt idx="1">
                  <c:v>0</c:v>
                </c:pt>
                <c:pt idx="2">
                  <c:v>0</c:v>
                </c:pt>
                <c:pt idx="3">
                  <c:v>0</c:v>
                </c:pt>
                <c:pt idx="4">
                  <c:v>2.2530044250632527E-8</c:v>
                </c:pt>
                <c:pt idx="5">
                  <c:v>4.3683581270635794E-3</c:v>
                </c:pt>
                <c:pt idx="6">
                  <c:v>4.3466518024867097E-2</c:v>
                </c:pt>
                <c:pt idx="7">
                  <c:v>7.9782634599467148E-2</c:v>
                </c:pt>
                <c:pt idx="8">
                  <c:v>8.2905076425653285E-2</c:v>
                </c:pt>
                <c:pt idx="9">
                  <c:v>6.6974220708906337E-2</c:v>
                </c:pt>
                <c:pt idx="10">
                  <c:v>4.7518375453071117E-2</c:v>
                </c:pt>
                <c:pt idx="11">
                  <c:v>3.1317099465896815E-2</c:v>
                </c:pt>
                <c:pt idx="12">
                  <c:v>1.9735199106371403E-2</c:v>
                </c:pt>
              </c:numCache>
            </c:numRef>
          </c:yVal>
          <c:smooth val="0"/>
          <c:extLst>
            <c:ext xmlns:c16="http://schemas.microsoft.com/office/drawing/2014/chart" uri="{C3380CC4-5D6E-409C-BE32-E72D297353CC}">
              <c16:uniqueId val="{00000003-D9EE-40C1-92A7-5E966E75DFF8}"/>
            </c:ext>
          </c:extLst>
        </c:ser>
        <c:ser>
          <c:idx val="4"/>
          <c:order val="4"/>
          <c:spPr>
            <a:ln w="25400" cap="rnd">
              <a:noFill/>
              <a:round/>
            </a:ln>
            <a:effectLst/>
          </c:spPr>
          <c:marker>
            <c:symbol val="diamond"/>
            <c:size val="5"/>
            <c:spPr>
              <a:solidFill>
                <a:schemeClr val="accent2"/>
              </a:solidFill>
              <a:ln w="9525">
                <a:solidFill>
                  <a:schemeClr val="accent2"/>
                </a:solidFill>
              </a:ln>
              <a:effectLst/>
            </c:spPr>
          </c:marker>
          <c:xVal>
            <c:numRef>
              <c:f>'Game Level 5'!$I$23</c:f>
              <c:numCache>
                <c:formatCode>General</c:formatCode>
                <c:ptCount val="1"/>
                <c:pt idx="0">
                  <c:v>0</c:v>
                </c:pt>
              </c:numCache>
            </c:numRef>
          </c:xVal>
          <c:yVal>
            <c:numRef>
              <c:f>'Game Level 5'!$I$24</c:f>
              <c:numCache>
                <c:formatCode>General</c:formatCode>
                <c:ptCount val="1"/>
                <c:pt idx="0">
                  <c:v>0</c:v>
                </c:pt>
              </c:numCache>
            </c:numRef>
          </c:yVal>
          <c:smooth val="0"/>
          <c:extLst>
            <c:ext xmlns:c16="http://schemas.microsoft.com/office/drawing/2014/chart" uri="{C3380CC4-5D6E-409C-BE32-E72D297353CC}">
              <c16:uniqueId val="{00000005-D9EE-40C1-92A7-5E966E75DFF8}"/>
            </c:ext>
          </c:extLst>
        </c:ser>
        <c:ser>
          <c:idx val="5"/>
          <c:order val="5"/>
          <c:tx>
            <c:v>Truth</c:v>
          </c:tx>
          <c:spPr>
            <a:ln w="25400" cap="rnd">
              <a:solidFill>
                <a:schemeClr val="accent1"/>
              </a:solidFill>
              <a:round/>
            </a:ln>
            <a:effectLst/>
          </c:spPr>
          <c:marker>
            <c:symbol val="none"/>
          </c:marker>
          <c:xVal>
            <c:numRef>
              <c:f>'Game Level 5'!$Z$84:$Z$204</c:f>
              <c:numCache>
                <c:formatCode>General</c:formatCode>
                <c:ptCount val="12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numCache>
            </c:numRef>
          </c:xVal>
          <c:yVal>
            <c:numRef>
              <c:f>'Game Level 5'!$U$71:$U$191</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numCache>
            </c:numRef>
          </c:yVal>
          <c:smooth val="0"/>
          <c:extLst>
            <c:ext xmlns:c16="http://schemas.microsoft.com/office/drawing/2014/chart" uri="{C3380CC4-5D6E-409C-BE32-E72D297353CC}">
              <c16:uniqueId val="{00000001-D16E-4400-8313-6ABC3304354F}"/>
            </c:ext>
          </c:extLst>
        </c:ser>
        <c:dLbls>
          <c:showLegendKey val="0"/>
          <c:showVal val="0"/>
          <c:showCatName val="0"/>
          <c:showSerName val="0"/>
          <c:showPercent val="0"/>
          <c:showBubbleSize val="0"/>
        </c:dLbls>
        <c:axId val="2120236463"/>
        <c:axId val="2120231055"/>
      </c:scatterChart>
      <c:valAx>
        <c:axId val="2120236463"/>
        <c:scaling>
          <c:orientation val="minMax"/>
          <c:max val="36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0231055"/>
        <c:crosses val="autoZero"/>
        <c:crossBetween val="midCat"/>
      </c:valAx>
      <c:valAx>
        <c:axId val="2120231055"/>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Concentration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0236463"/>
        <c:crosses val="autoZero"/>
        <c:crossBetween val="midCat"/>
      </c:valAx>
      <c:spPr>
        <a:noFill/>
        <a:ln>
          <a:noFill/>
        </a:ln>
        <a:effectLst/>
      </c:spPr>
    </c:plotArea>
    <c:legend>
      <c:legendPos val="r"/>
      <c:legendEntry>
        <c:idx val="4"/>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At Point of Impact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v>Model 1</c:v>
          </c:tx>
          <c:spPr>
            <a:ln w="19050" cap="rnd">
              <a:solidFill>
                <a:srgbClr val="00B050"/>
              </a:solidFill>
              <a:round/>
            </a:ln>
            <a:effectLst/>
          </c:spPr>
          <c:marker>
            <c:symbol val="none"/>
          </c:marker>
          <c:xVal>
            <c:numRef>
              <c:f>'Game Level 5'!$Z$84:$Z$204</c:f>
              <c:numCache>
                <c:formatCode>General</c:formatCode>
                <c:ptCount val="12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numCache>
            </c:numRef>
          </c:xVal>
          <c:yVal>
            <c:numRef>
              <c:f>'Game Level 5'!$AD$84:$AD$204</c:f>
              <c:numCache>
                <c:formatCode>General</c:formatCode>
                <c:ptCount val="121"/>
                <c:pt idx="0">
                  <c:v>0</c:v>
                </c:pt>
                <c:pt idx="1">
                  <c:v>0</c:v>
                </c:pt>
                <c:pt idx="2">
                  <c:v>0</c:v>
                </c:pt>
                <c:pt idx="3">
                  <c:v>0</c:v>
                </c:pt>
                <c:pt idx="4">
                  <c:v>0</c:v>
                </c:pt>
                <c:pt idx="5">
                  <c:v>4.057966389132472E-305</c:v>
                </c:pt>
                <c:pt idx="6">
                  <c:v>1.4262224858343422E-183</c:v>
                </c:pt>
                <c:pt idx="7">
                  <c:v>1.4930363592941611E-128</c:v>
                </c:pt>
                <c:pt idx="8">
                  <c:v>2.8168327528770194E-97</c:v>
                </c:pt>
                <c:pt idx="9">
                  <c:v>3.6194387019281371E-77</c:v>
                </c:pt>
                <c:pt idx="10">
                  <c:v>3.384880890123869E-63</c:v>
                </c:pt>
                <c:pt idx="11">
                  <c:v>5.8420442298715937E-53</c:v>
                </c:pt>
                <c:pt idx="12">
                  <c:v>3.6617447412950276E-45</c:v>
                </c:pt>
                <c:pt idx="13">
                  <c:v>4.7768857025484615E-39</c:v>
                </c:pt>
                <c:pt idx="14">
                  <c:v>3.8604440743803758E-34</c:v>
                </c:pt>
                <c:pt idx="15">
                  <c:v>3.9566615639550922E-30</c:v>
                </c:pt>
                <c:pt idx="16">
                  <c:v>8.3952744463827534E-27</c:v>
                </c:pt>
                <c:pt idx="17">
                  <c:v>5.2146130980985743E-24</c:v>
                </c:pt>
                <c:pt idx="18">
                  <c:v>1.2197663618255236E-21</c:v>
                </c:pt>
                <c:pt idx="19">
                  <c:v>1.296055008532122E-19</c:v>
                </c:pt>
                <c:pt idx="20">
                  <c:v>7.2130728046416551E-18</c:v>
                </c:pt>
                <c:pt idx="21">
                  <c:v>2.3474712356275469E-16</c:v>
                </c:pt>
                <c:pt idx="22">
                  <c:v>4.8711465862819764E-15</c:v>
                </c:pt>
                <c:pt idx="23">
                  <c:v>6.9044316034958485E-14</c:v>
                </c:pt>
                <c:pt idx="24">
                  <c:v>7.0665203627189012E-13</c:v>
                </c:pt>
                <c:pt idx="25">
                  <c:v>5.464109737008137E-12</c:v>
                </c:pt>
                <c:pt idx="26">
                  <c:v>3.3132132527065931E-11</c:v>
                </c:pt>
                <c:pt idx="27">
                  <c:v>1.6249332128105886E-10</c:v>
                </c:pt>
                <c:pt idx="28">
                  <c:v>6.615059450777876E-10</c:v>
                </c:pt>
                <c:pt idx="29">
                  <c:v>2.284767650147152E-9</c:v>
                </c:pt>
                <c:pt idx="30">
                  <c:v>6.8207223150360304E-9</c:v>
                </c:pt>
                <c:pt idx="31">
                  <c:v>1.7881303815700749E-8</c:v>
                </c:pt>
                <c:pt idx="32">
                  <c:v>4.1733390702346133E-8</c:v>
                </c:pt>
                <c:pt idx="33">
                  <c:v>8.7743852041640312E-8</c:v>
                </c:pt>
                <c:pt idx="34">
                  <c:v>1.6790352244823531E-7</c:v>
                </c:pt>
                <c:pt idx="35">
                  <c:v>2.95059369107797E-7</c:v>
                </c:pt>
                <c:pt idx="36">
                  <c:v>4.7993609321957668E-7</c:v>
                </c:pt>
                <c:pt idx="37">
                  <c:v>7.2759953747187765E-7</c:v>
                </c:pt>
                <c:pt idx="38">
                  <c:v>1.034423930889364E-6</c:v>
                </c:pt>
                <c:pt idx="39">
                  <c:v>1.3866423884690894E-6</c:v>
                </c:pt>
                <c:pt idx="40">
                  <c:v>1.7611412252106494E-6</c:v>
                </c:pt>
                <c:pt idx="41">
                  <c:v>2.1284699473751034E-6</c:v>
                </c:pt>
                <c:pt idx="42">
                  <c:v>2.4573621813744287E-6</c:v>
                </c:pt>
                <c:pt idx="43">
                  <c:v>2.719651816977416E-6</c:v>
                </c:pt>
                <c:pt idx="44">
                  <c:v>2.8944404804296372E-6</c:v>
                </c:pt>
                <c:pt idx="45">
                  <c:v>2.9706829077465767E-6</c:v>
                </c:pt>
                <c:pt idx="46">
                  <c:v>2.947850417954071E-6</c:v>
                </c:pt>
                <c:pt idx="47">
                  <c:v>2.8348261331421006E-6</c:v>
                </c:pt>
                <c:pt idx="48">
                  <c:v>2.6475392514018505E-6</c:v>
                </c:pt>
                <c:pt idx="49">
                  <c:v>2.4059983931058854E-6</c:v>
                </c:pt>
                <c:pt idx="50">
                  <c:v>2.1313495138067707E-6</c:v>
                </c:pt>
                <c:pt idx="51">
                  <c:v>1.8434231766151482E-6</c:v>
                </c:pt>
                <c:pt idx="52">
                  <c:v>1.5590242676870611E-6</c:v>
                </c:pt>
                <c:pt idx="53">
                  <c:v>1.2910180108767654E-6</c:v>
                </c:pt>
                <c:pt idx="54">
                  <c:v>1.0481183458756255E-6</c:v>
                </c:pt>
                <c:pt idx="55">
                  <c:v>8.3520173583066627E-7</c:v>
                </c:pt>
                <c:pt idx="56">
                  <c:v>6.5394532977603623E-7</c:v>
                </c:pt>
                <c:pt idx="57">
                  <c:v>5.0360673052247215E-7</c:v>
                </c:pt>
                <c:pt idx="58">
                  <c:v>3.8180444027788335E-7</c:v>
                </c:pt>
                <c:pt idx="59">
                  <c:v>2.85207065906392E-7</c:v>
                </c:pt>
                <c:pt idx="60">
                  <c:v>2.1008432098656748E-7</c:v>
                </c:pt>
                <c:pt idx="61">
                  <c:v>1.5270780969774049E-7</c:v>
                </c:pt>
                <c:pt idx="62">
                  <c:v>1.0961281704490029E-7</c:v>
                </c:pt>
                <c:pt idx="63">
                  <c:v>7.7744924398145085E-8</c:v>
                </c:pt>
                <c:pt idx="64">
                  <c:v>5.4519649237128923E-8</c:v>
                </c:pt>
                <c:pt idx="65">
                  <c:v>3.7822227594803088E-8</c:v>
                </c:pt>
                <c:pt idx="66">
                  <c:v>2.5970562253384514E-8</c:v>
                </c:pt>
                <c:pt idx="67">
                  <c:v>1.7659101145145331E-8</c:v>
                </c:pt>
                <c:pt idx="68">
                  <c:v>1.1896203396411201E-8</c:v>
                </c:pt>
                <c:pt idx="69">
                  <c:v>7.9430634502043714E-9</c:v>
                </c:pt>
                <c:pt idx="70">
                  <c:v>5.258762459214982E-9</c:v>
                </c:pt>
                <c:pt idx="71">
                  <c:v>3.4535081297628553E-9</c:v>
                </c:pt>
                <c:pt idx="72">
                  <c:v>2.2504773492078545E-9</c:v>
                </c:pt>
                <c:pt idx="73">
                  <c:v>1.4557032954036523E-9</c:v>
                </c:pt>
                <c:pt idx="74">
                  <c:v>9.349612094514389E-10</c:v>
                </c:pt>
                <c:pt idx="75">
                  <c:v>5.9644101550348378E-10</c:v>
                </c:pt>
                <c:pt idx="76">
                  <c:v>3.780228200135578E-10</c:v>
                </c:pt>
                <c:pt idx="77">
                  <c:v>2.3810132962161198E-10</c:v>
                </c:pt>
                <c:pt idx="78">
                  <c:v>1.4907653573094082E-10</c:v>
                </c:pt>
                <c:pt idx="79">
                  <c:v>9.2803623875379325E-11</c:v>
                </c:pt>
                <c:pt idx="80">
                  <c:v>5.7454990987238624E-11</c:v>
                </c:pt>
                <c:pt idx="81">
                  <c:v>3.5382754670624738E-11</c:v>
                </c:pt>
                <c:pt idx="82">
                  <c:v>2.1679319150326244E-11</c:v>
                </c:pt>
                <c:pt idx="83">
                  <c:v>1.3218260591981704E-11</c:v>
                </c:pt>
                <c:pt idx="84">
                  <c:v>8.0215442404444885E-12</c:v>
                </c:pt>
                <c:pt idx="85">
                  <c:v>4.8458841034893947E-12</c:v>
                </c:pt>
                <c:pt idx="86">
                  <c:v>2.9146879692833475E-12</c:v>
                </c:pt>
                <c:pt idx="87">
                  <c:v>1.745758864936805E-12</c:v>
                </c:pt>
                <c:pt idx="88">
                  <c:v>1.0413948602517559E-12</c:v>
                </c:pt>
                <c:pt idx="89">
                  <c:v>6.1879719050560926E-13</c:v>
                </c:pt>
                <c:pt idx="90">
                  <c:v>3.6630495104238353E-13</c:v>
                </c:pt>
                <c:pt idx="91">
                  <c:v>2.1605079356693618E-13</c:v>
                </c:pt>
                <c:pt idx="92">
                  <c:v>1.2698196313955206E-13</c:v>
                </c:pt>
                <c:pt idx="93">
                  <c:v>7.4379511701609305E-14</c:v>
                </c:pt>
                <c:pt idx="94">
                  <c:v>4.3424960168075603E-14</c:v>
                </c:pt>
                <c:pt idx="95">
                  <c:v>2.5272480550827473E-14</c:v>
                </c:pt>
                <c:pt idx="96">
                  <c:v>1.4663042593759235E-14</c:v>
                </c:pt>
                <c:pt idx="97">
                  <c:v>8.4822602233677441E-15</c:v>
                </c:pt>
                <c:pt idx="98">
                  <c:v>4.8927383444074749E-15</c:v>
                </c:pt>
                <c:pt idx="99">
                  <c:v>2.814395768947326E-15</c:v>
                </c:pt>
                <c:pt idx="100">
                  <c:v>1.6145419590803559E-15</c:v>
                </c:pt>
                <c:pt idx="101">
                  <c:v>9.2380672835332042E-16</c:v>
                </c:pt>
                <c:pt idx="102">
                  <c:v>5.2724886562184598E-16</c:v>
                </c:pt>
                <c:pt idx="103">
                  <c:v>3.00183378399772E-16</c:v>
                </c:pt>
                <c:pt idx="104">
                  <c:v>1.705008055634115E-16</c:v>
                </c:pt>
                <c:pt idx="105">
                  <c:v>9.661979327383316E-17</c:v>
                </c:pt>
                <c:pt idx="106">
                  <c:v>5.4630539780482105E-17</c:v>
                </c:pt>
                <c:pt idx="107">
                  <c:v>3.0822174806021726E-17</c:v>
                </c:pt>
                <c:pt idx="108">
                  <c:v>1.7353098823344553E-17</c:v>
                </c:pt>
                <c:pt idx="109">
                  <c:v>9.749970297060045E-18</c:v>
                </c:pt>
                <c:pt idx="110">
                  <c:v>5.467232591591398E-18</c:v>
                </c:pt>
                <c:pt idx="111">
                  <c:v>3.0598093585781076E-18</c:v>
                </c:pt>
                <c:pt idx="112">
                  <c:v>1.7092570850156234E-18</c:v>
                </c:pt>
                <c:pt idx="113">
                  <c:v>9.5308005358952985E-19</c:v>
                </c:pt>
                <c:pt idx="114">
                  <c:v>5.3049620510877201E-19</c:v>
                </c:pt>
                <c:pt idx="115">
                  <c:v>2.9477268309532485E-19</c:v>
                </c:pt>
                <c:pt idx="116">
                  <c:v>1.635176447876147E-19</c:v>
                </c:pt>
                <c:pt idx="117">
                  <c:v>9.0559518694565247E-20</c:v>
                </c:pt>
                <c:pt idx="118">
                  <c:v>5.0074272270511568E-20</c:v>
                </c:pt>
                <c:pt idx="119">
                  <c:v>2.7645506193593706E-20</c:v>
                </c:pt>
                <c:pt idx="120">
                  <c:v>1.5239877340061733E-20</c:v>
                </c:pt>
              </c:numCache>
            </c:numRef>
          </c:yVal>
          <c:smooth val="0"/>
          <c:extLst>
            <c:ext xmlns:c16="http://schemas.microsoft.com/office/drawing/2014/chart" uri="{C3380CC4-5D6E-409C-BE32-E72D297353CC}">
              <c16:uniqueId val="{00000000-3BFB-4875-8184-9B3F38075FB9}"/>
            </c:ext>
          </c:extLst>
        </c:ser>
        <c:ser>
          <c:idx val="2"/>
          <c:order val="1"/>
          <c:tx>
            <c:v>Model 2</c:v>
          </c:tx>
          <c:spPr>
            <a:ln w="19050" cap="rnd">
              <a:solidFill>
                <a:srgbClr val="00B0F0"/>
              </a:solidFill>
              <a:round/>
            </a:ln>
            <a:effectLst/>
          </c:spPr>
          <c:marker>
            <c:symbol val="none"/>
          </c:marker>
          <c:xVal>
            <c:numRef>
              <c:f>'Game Level 5'!$Z$84:$Z$204</c:f>
              <c:numCache>
                <c:formatCode>General</c:formatCode>
                <c:ptCount val="12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numCache>
            </c:numRef>
          </c:xVal>
          <c:yVal>
            <c:numRef>
              <c:f>'Game Level 5'!$AE$84:$AE$204</c:f>
              <c:numCache>
                <c:formatCode>General</c:formatCode>
                <c:ptCount val="121"/>
                <c:pt idx="0">
                  <c:v>0</c:v>
                </c:pt>
                <c:pt idx="1">
                  <c:v>0</c:v>
                </c:pt>
                <c:pt idx="2">
                  <c:v>0</c:v>
                </c:pt>
                <c:pt idx="3">
                  <c:v>0</c:v>
                </c:pt>
                <c:pt idx="4">
                  <c:v>0</c:v>
                </c:pt>
                <c:pt idx="5">
                  <c:v>3.5979001552643558E-306</c:v>
                </c:pt>
                <c:pt idx="6">
                  <c:v>1.3243844124073077E-184</c:v>
                </c:pt>
                <c:pt idx="7">
                  <c:v>1.4520557308084969E-129</c:v>
                </c:pt>
                <c:pt idx="8">
                  <c:v>2.8691951153009988E-98</c:v>
                </c:pt>
                <c:pt idx="9">
                  <c:v>3.8612361774301406E-78</c:v>
                </c:pt>
                <c:pt idx="10">
                  <c:v>3.7819401476025813E-64</c:v>
                </c:pt>
                <c:pt idx="11">
                  <c:v>6.8363174440459066E-54</c:v>
                </c:pt>
                <c:pt idx="12">
                  <c:v>4.4877800808411261E-46</c:v>
                </c:pt>
                <c:pt idx="13">
                  <c:v>6.1316092373953404E-40</c:v>
                </c:pt>
                <c:pt idx="14">
                  <c:v>5.1898284794865258E-35</c:v>
                </c:pt>
                <c:pt idx="15">
                  <c:v>5.570969279319053E-31</c:v>
                </c:pt>
                <c:pt idx="16">
                  <c:v>1.2380063642200551E-27</c:v>
                </c:pt>
                <c:pt idx="17">
                  <c:v>8.0537137610700856E-25</c:v>
                </c:pt>
                <c:pt idx="18">
                  <c:v>1.973044458093957E-22</c:v>
                </c:pt>
                <c:pt idx="19">
                  <c:v>2.1956836770480939E-20</c:v>
                </c:pt>
                <c:pt idx="20">
                  <c:v>1.2798314381766498E-18</c:v>
                </c:pt>
                <c:pt idx="21">
                  <c:v>4.3623334325918946E-17</c:v>
                </c:pt>
                <c:pt idx="22">
                  <c:v>9.4806016019254619E-16</c:v>
                </c:pt>
                <c:pt idx="23">
                  <c:v>1.4074038979416715E-14</c:v>
                </c:pt>
                <c:pt idx="24">
                  <c:v>1.5086293490464467E-13</c:v>
                </c:pt>
                <c:pt idx="25">
                  <c:v>1.2217503443770087E-12</c:v>
                </c:pt>
                <c:pt idx="26">
                  <c:v>7.7588716371073309E-12</c:v>
                </c:pt>
                <c:pt idx="27">
                  <c:v>3.9853898684853989E-11</c:v>
                </c:pt>
                <c:pt idx="28">
                  <c:v>1.6992417431659486E-10</c:v>
                </c:pt>
                <c:pt idx="29">
                  <c:v>6.1468070040804893E-10</c:v>
                </c:pt>
                <c:pt idx="30">
                  <c:v>1.9218700778218188E-9</c:v>
                </c:pt>
                <c:pt idx="31">
                  <c:v>5.276901143390634E-9</c:v>
                </c:pt>
                <c:pt idx="32">
                  <c:v>1.2898807664498292E-8</c:v>
                </c:pt>
                <c:pt idx="33">
                  <c:v>2.8403294189293822E-8</c:v>
                </c:pt>
                <c:pt idx="34">
                  <c:v>5.6924331971312894E-8</c:v>
                </c:pt>
                <c:pt idx="35">
                  <c:v>1.0476920891330221E-7</c:v>
                </c:pt>
                <c:pt idx="36">
                  <c:v>1.7848173824683615E-7</c:v>
                </c:pt>
                <c:pt idx="37">
                  <c:v>2.8339286323628138E-7</c:v>
                </c:pt>
                <c:pt idx="38">
                  <c:v>4.2196960930053123E-7</c:v>
                </c:pt>
                <c:pt idx="39">
                  <c:v>5.924247670189065E-7</c:v>
                </c:pt>
                <c:pt idx="40">
                  <c:v>7.880414063801202E-7</c:v>
                </c:pt>
                <c:pt idx="41">
                  <c:v>9.9748987600613474E-7</c:v>
                </c:pt>
                <c:pt idx="42">
                  <c:v>1.2061359548215135E-6</c:v>
                </c:pt>
                <c:pt idx="43">
                  <c:v>1.3980622867214959E-6</c:v>
                </c:pt>
                <c:pt idx="44">
                  <c:v>1.5583462373182412E-6</c:v>
                </c:pt>
                <c:pt idx="45">
                  <c:v>1.6751039029834985E-6</c:v>
                </c:pt>
                <c:pt idx="46">
                  <c:v>1.7409127875009034E-6</c:v>
                </c:pt>
                <c:pt idx="47">
                  <c:v>1.7534125890404929E-6</c:v>
                </c:pt>
                <c:pt idx="48">
                  <c:v>1.7150872561637626E-6</c:v>
                </c:pt>
                <c:pt idx="49">
                  <c:v>1.6323950350083358E-6</c:v>
                </c:pt>
                <c:pt idx="50">
                  <c:v>1.514505051627805E-6</c:v>
                </c:pt>
                <c:pt idx="51">
                  <c:v>1.3719150336863008E-6</c:v>
                </c:pt>
                <c:pt idx="52">
                  <c:v>1.2151815499727933E-6</c:v>
                </c:pt>
                <c:pt idx="53">
                  <c:v>1.0539177343858057E-6</c:v>
                </c:pt>
                <c:pt idx="54">
                  <c:v>8.961296644498752E-7</c:v>
                </c:pt>
                <c:pt idx="55">
                  <c:v>7.4789053882810785E-7</c:v>
                </c:pt>
                <c:pt idx="56">
                  <c:v>6.1330176327059522E-7</c:v>
                </c:pt>
                <c:pt idx="57">
                  <c:v>4.9466412664555758E-7</c:v>
                </c:pt>
                <c:pt idx="58">
                  <c:v>3.9277694250369727E-7</c:v>
                </c:pt>
                <c:pt idx="59">
                  <c:v>3.0729211100285633E-7</c:v>
                </c:pt>
                <c:pt idx="60">
                  <c:v>2.3706688392311857E-7</c:v>
                </c:pt>
                <c:pt idx="61">
                  <c:v>1.8047814467494918E-7</c:v>
                </c:pt>
                <c:pt idx="62">
                  <c:v>1.3567843599941224E-7</c:v>
                </c:pt>
                <c:pt idx="63">
                  <c:v>1.0078772790073491E-7</c:v>
                </c:pt>
                <c:pt idx="64">
                  <c:v>7.4024380598278485E-8</c:v>
                </c:pt>
                <c:pt idx="65">
                  <c:v>5.3784229635465171E-8</c:v>
                </c:pt>
                <c:pt idx="66">
                  <c:v>3.8679007418164546E-8</c:v>
                </c:pt>
                <c:pt idx="67">
                  <c:v>2.7545374573387455E-8</c:v>
                </c:pt>
                <c:pt idx="68">
                  <c:v>1.9434554475678227E-8</c:v>
                </c:pt>
                <c:pt idx="69">
                  <c:v>1.3590654115770301E-8</c:v>
                </c:pt>
                <c:pt idx="70">
                  <c:v>9.4237119276031971E-9</c:v>
                </c:pt>
                <c:pt idx="71">
                  <c:v>6.4816421530670069E-9</c:v>
                </c:pt>
                <c:pt idx="72">
                  <c:v>4.4236966037747284E-9</c:v>
                </c:pt>
                <c:pt idx="73">
                  <c:v>2.9968822003685784E-9</c:v>
                </c:pt>
                <c:pt idx="74">
                  <c:v>2.0159349756791728E-9</c:v>
                </c:pt>
                <c:pt idx="75">
                  <c:v>1.3469037054048051E-9</c:v>
                </c:pt>
                <c:pt idx="76">
                  <c:v>8.9407342040758883E-10</c:v>
                </c:pt>
                <c:pt idx="77">
                  <c:v>5.8979774385916486E-10</c:v>
                </c:pt>
                <c:pt idx="78">
                  <c:v>3.8675567775208282E-10</c:v>
                </c:pt>
                <c:pt idx="79">
                  <c:v>2.5216131528884434E-10</c:v>
                </c:pt>
                <c:pt idx="80">
                  <c:v>1.635036328205625E-10</c:v>
                </c:pt>
                <c:pt idx="81">
                  <c:v>1.0545748422629529E-10</c:v>
                </c:pt>
                <c:pt idx="82">
                  <c:v>6.7673326377748342E-11</c:v>
                </c:pt>
                <c:pt idx="83">
                  <c:v>4.3214780810422177E-11</c:v>
                </c:pt>
                <c:pt idx="84">
                  <c:v>2.7466423233787232E-11</c:v>
                </c:pt>
                <c:pt idx="85">
                  <c:v>1.7378139043888336E-11</c:v>
                </c:pt>
                <c:pt idx="86">
                  <c:v>1.0947335619982252E-11</c:v>
                </c:pt>
                <c:pt idx="87">
                  <c:v>6.8673113873045088E-12</c:v>
                </c:pt>
                <c:pt idx="88">
                  <c:v>4.2904617434167188E-12</c:v>
                </c:pt>
                <c:pt idx="89">
                  <c:v>2.6700725192462379E-12</c:v>
                </c:pt>
                <c:pt idx="90">
                  <c:v>1.6554025972165155E-12</c:v>
                </c:pt>
                <c:pt idx="91">
                  <c:v>1.022593032159647E-12</c:v>
                </c:pt>
                <c:pt idx="92">
                  <c:v>6.2947012067212643E-13</c:v>
                </c:pt>
                <c:pt idx="93">
                  <c:v>3.8616465925753486E-13</c:v>
                </c:pt>
                <c:pt idx="94">
                  <c:v>2.3612651176693641E-13</c:v>
                </c:pt>
                <c:pt idx="95">
                  <c:v>1.439260191708947E-13</c:v>
                </c:pt>
                <c:pt idx="96">
                  <c:v>8.7458426275137411E-14</c:v>
                </c:pt>
                <c:pt idx="97">
                  <c:v>5.2987725023476377E-14</c:v>
                </c:pt>
                <c:pt idx="98">
                  <c:v>3.2011188064701925E-14</c:v>
                </c:pt>
                <c:pt idx="99">
                  <c:v>1.9285064283077022E-14</c:v>
                </c:pt>
                <c:pt idx="100">
                  <c:v>1.1587009884847323E-14</c:v>
                </c:pt>
                <c:pt idx="101">
                  <c:v>6.9436733501688475E-15</c:v>
                </c:pt>
                <c:pt idx="102">
                  <c:v>4.150590952128387E-15</c:v>
                </c:pt>
                <c:pt idx="103">
                  <c:v>2.4749534891856572E-15</c:v>
                </c:pt>
                <c:pt idx="104">
                  <c:v>1.4722886219424179E-15</c:v>
                </c:pt>
                <c:pt idx="105">
                  <c:v>8.7381348839592339E-16</c:v>
                </c:pt>
                <c:pt idx="106">
                  <c:v>5.1745698264079617E-16</c:v>
                </c:pt>
                <c:pt idx="107">
                  <c:v>3.057652728789922E-16</c:v>
                </c:pt>
                <c:pt idx="108">
                  <c:v>1.8029680873654489E-16</c:v>
                </c:pt>
                <c:pt idx="109">
                  <c:v>1.0609634239956431E-16</c:v>
                </c:pt>
                <c:pt idx="110">
                  <c:v>6.2309001205698487E-17</c:v>
                </c:pt>
                <c:pt idx="111">
                  <c:v>3.6522771626659512E-17</c:v>
                </c:pt>
                <c:pt idx="112">
                  <c:v>2.1367950435504232E-17</c:v>
                </c:pt>
                <c:pt idx="113">
                  <c:v>1.2478746986093735E-17</c:v>
                </c:pt>
                <c:pt idx="114">
                  <c:v>7.2746147691112893E-18</c:v>
                </c:pt>
                <c:pt idx="115">
                  <c:v>4.2335147062471441E-18</c:v>
                </c:pt>
                <c:pt idx="116">
                  <c:v>2.4596005483894615E-18</c:v>
                </c:pt>
                <c:pt idx="117">
                  <c:v>1.4266590099068229E-18</c:v>
                </c:pt>
                <c:pt idx="118">
                  <c:v>8.2620314537117058E-19</c:v>
                </c:pt>
                <c:pt idx="119">
                  <c:v>4.7773038414477083E-19</c:v>
                </c:pt>
                <c:pt idx="120">
                  <c:v>2.7582009818114545E-19</c:v>
                </c:pt>
              </c:numCache>
            </c:numRef>
          </c:yVal>
          <c:smooth val="0"/>
          <c:extLst>
            <c:ext xmlns:c16="http://schemas.microsoft.com/office/drawing/2014/chart" uri="{C3380CC4-5D6E-409C-BE32-E72D297353CC}">
              <c16:uniqueId val="{00000001-3BFB-4875-8184-9B3F38075FB9}"/>
            </c:ext>
          </c:extLst>
        </c:ser>
        <c:ser>
          <c:idx val="3"/>
          <c:order val="2"/>
          <c:tx>
            <c:v>Model 3</c:v>
          </c:tx>
          <c:spPr>
            <a:ln w="19050" cap="rnd">
              <a:solidFill>
                <a:srgbClr val="FF0000"/>
              </a:solidFill>
              <a:round/>
            </a:ln>
            <a:effectLst/>
          </c:spPr>
          <c:marker>
            <c:symbol val="none"/>
          </c:marker>
          <c:xVal>
            <c:numRef>
              <c:f>'Game Level 5'!$Z$84:$Z$204</c:f>
              <c:numCache>
                <c:formatCode>General</c:formatCode>
                <c:ptCount val="12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numCache>
            </c:numRef>
          </c:xVal>
          <c:yVal>
            <c:numRef>
              <c:f>'Game Level 5'!$AF$84:$AF$204</c:f>
              <c:numCache>
                <c:formatCode>General</c:formatCode>
                <c:ptCount val="121"/>
                <c:pt idx="0">
                  <c:v>0</c:v>
                </c:pt>
                <c:pt idx="1">
                  <c:v>0</c:v>
                </c:pt>
                <c:pt idx="2">
                  <c:v>0</c:v>
                </c:pt>
                <c:pt idx="3">
                  <c:v>0</c:v>
                </c:pt>
                <c:pt idx="4">
                  <c:v>0</c:v>
                </c:pt>
                <c:pt idx="5">
                  <c:v>9.0884680543441562E-246</c:v>
                </c:pt>
                <c:pt idx="6">
                  <c:v>1.3988437002502368E-148</c:v>
                </c:pt>
                <c:pt idx="7">
                  <c:v>1.355177866367442E-104</c:v>
                </c:pt>
                <c:pt idx="8">
                  <c:v>1.3581247731901448E-79</c:v>
                </c:pt>
                <c:pt idx="9">
                  <c:v>1.6090108430966961E-63</c:v>
                </c:pt>
                <c:pt idx="10">
                  <c:v>2.3654720167154426E-52</c:v>
                </c:pt>
                <c:pt idx="11">
                  <c:v>3.6069245397086326E-44</c:v>
                </c:pt>
                <c:pt idx="12">
                  <c:v>6.1755183684742899E-38</c:v>
                </c:pt>
                <c:pt idx="13">
                  <c:v>4.7931705662016127E-33</c:v>
                </c:pt>
                <c:pt idx="14">
                  <c:v>4.0327625930856062E-29</c:v>
                </c:pt>
                <c:pt idx="15">
                  <c:v>6.5206663908956776E-26</c:v>
                </c:pt>
                <c:pt idx="16">
                  <c:v>2.9974610268179658E-23</c:v>
                </c:pt>
                <c:pt idx="17">
                  <c:v>5.1667167789185775E-21</c:v>
                </c:pt>
                <c:pt idx="18">
                  <c:v>4.0838435199581649E-19</c:v>
                </c:pt>
                <c:pt idx="19">
                  <c:v>1.7193504177895241E-17</c:v>
                </c:pt>
                <c:pt idx="20">
                  <c:v>4.3202779999397063E-16</c:v>
                </c:pt>
                <c:pt idx="21">
                  <c:v>7.0748190913370082E-15</c:v>
                </c:pt>
                <c:pt idx="22">
                  <c:v>8.0905465614444449E-14</c:v>
                </c:pt>
                <c:pt idx="23">
                  <c:v>6.8263332611582756E-13</c:v>
                </c:pt>
                <c:pt idx="24">
                  <c:v>4.442210802325596E-12</c:v>
                </c:pt>
                <c:pt idx="25">
                  <c:v>2.311559817164374E-11</c:v>
                </c:pt>
                <c:pt idx="26">
                  <c:v>9.9088187694605827E-11</c:v>
                </c:pt>
                <c:pt idx="27">
                  <c:v>3.5865541251534432E-10</c:v>
                </c:pt>
                <c:pt idx="28">
                  <c:v>1.1190652268616106E-9</c:v>
                </c:pt>
                <c:pt idx="29">
                  <c:v>3.0629207849754018E-9</c:v>
                </c:pt>
                <c:pt idx="30">
                  <c:v>7.4637671642060835E-9</c:v>
                </c:pt>
                <c:pt idx="31">
                  <c:v>1.6399406690231565E-8</c:v>
                </c:pt>
                <c:pt idx="32">
                  <c:v>3.2845891487050499E-8</c:v>
                </c:pt>
                <c:pt idx="33">
                  <c:v>6.0535682274014647E-8</c:v>
                </c:pt>
                <c:pt idx="34">
                  <c:v>1.0350897742586442E-7</c:v>
                </c:pt>
                <c:pt idx="35">
                  <c:v>1.653820613298696E-7</c:v>
                </c:pt>
                <c:pt idx="36">
                  <c:v>2.4846675935333878E-7</c:v>
                </c:pt>
                <c:pt idx="37">
                  <c:v>3.5295419038110093E-7</c:v>
                </c:pt>
                <c:pt idx="38">
                  <c:v>4.763883175293304E-7</c:v>
                </c:pt>
                <c:pt idx="39">
                  <c:v>6.1359263160864166E-7</c:v>
                </c:pt>
                <c:pt idx="40">
                  <c:v>7.5709898957034165E-7</c:v>
                </c:pt>
                <c:pt idx="41">
                  <c:v>8.9800146402152992E-7</c:v>
                </c:pt>
                <c:pt idx="42">
                  <c:v>1.0270602785400157E-6</c:v>
                </c:pt>
                <c:pt idx="43">
                  <c:v>1.1358369306849618E-6</c:v>
                </c:pt>
                <c:pt idx="44">
                  <c:v>1.2176559960666687E-6</c:v>
                </c:pt>
                <c:pt idx="45">
                  <c:v>1.268248421279138E-6</c:v>
                </c:pt>
                <c:pt idx="46">
                  <c:v>1.2860122145573753E-6</c:v>
                </c:pt>
                <c:pt idx="47">
                  <c:v>1.2719057131717625E-6</c:v>
                </c:pt>
                <c:pt idx="48">
                  <c:v>1.2290486816771343E-6</c:v>
                </c:pt>
                <c:pt idx="49">
                  <c:v>1.162139142732341E-6</c:v>
                </c:pt>
                <c:pt idx="50">
                  <c:v>1.0767993775009926E-6</c:v>
                </c:pt>
                <c:pt idx="51">
                  <c:v>9.7894913000388193E-7</c:v>
                </c:pt>
                <c:pt idx="52">
                  <c:v>8.7427644782684788E-7</c:v>
                </c:pt>
                <c:pt idx="53">
                  <c:v>7.6784529944570818E-7</c:v>
                </c:pt>
                <c:pt idx="54">
                  <c:v>6.6385065119911059E-7</c:v>
                </c:pt>
                <c:pt idx="55">
                  <c:v>5.6550993498369363E-7</c:v>
                </c:pt>
                <c:pt idx="56">
                  <c:v>4.7506616467937716E-7</c:v>
                </c:pt>
                <c:pt idx="57">
                  <c:v>3.938718690996598E-7</c:v>
                </c:pt>
                <c:pt idx="58">
                  <c:v>3.2252290720099675E-7</c:v>
                </c:pt>
                <c:pt idx="59">
                  <c:v>2.6101511527648051E-7</c:v>
                </c:pt>
                <c:pt idx="60">
                  <c:v>2.0890269628203964E-7</c:v>
                </c:pt>
                <c:pt idx="61">
                  <c:v>1.6544376715664893E-7</c:v>
                </c:pt>
                <c:pt idx="62">
                  <c:v>1.2972448286999242E-7</c:v>
                </c:pt>
                <c:pt idx="63">
                  <c:v>1.0075806960591699E-7</c:v>
                </c:pt>
                <c:pt idx="64">
                  <c:v>7.7558708998706173E-8</c:v>
                </c:pt>
                <c:pt idx="65">
                  <c:v>5.9192562850620865E-8</c:v>
                </c:pt>
                <c:pt idx="66">
                  <c:v>4.4809504399235688E-8</c:v>
                </c:pt>
                <c:pt idx="67">
                  <c:v>3.3659581575969348E-8</c:v>
                </c:pt>
                <c:pt idx="68">
                  <c:v>2.5098135972774251E-8</c:v>
                </c:pt>
                <c:pt idx="69">
                  <c:v>1.8583061909615141E-8</c:v>
                </c:pt>
                <c:pt idx="70">
                  <c:v>1.366708812758433E-8</c:v>
                </c:pt>
                <c:pt idx="71">
                  <c:v>9.9873244643815098E-9</c:v>
                </c:pt>
                <c:pt idx="72">
                  <c:v>7.2537163603343129E-9</c:v>
                </c:pt>
                <c:pt idx="73">
                  <c:v>5.2375340467508691E-9</c:v>
                </c:pt>
                <c:pt idx="74">
                  <c:v>3.7606074578606406E-9</c:v>
                </c:pt>
                <c:pt idx="75">
                  <c:v>2.6857017611815939E-9</c:v>
                </c:pt>
                <c:pt idx="76">
                  <c:v>1.908201449035127E-9</c:v>
                </c:pt>
                <c:pt idx="77">
                  <c:v>1.3491180844183566E-9</c:v>
                </c:pt>
                <c:pt idx="78">
                  <c:v>9.4934190542467024E-10</c:v>
                </c:pt>
                <c:pt idx="79">
                  <c:v>6.6500551784304214E-10</c:v>
                </c:pt>
                <c:pt idx="80">
                  <c:v>4.6380598642056506E-10</c:v>
                </c:pt>
                <c:pt idx="81">
                  <c:v>3.2212947352662278E-10</c:v>
                </c:pt>
                <c:pt idx="82">
                  <c:v>2.2283236543738331E-10</c:v>
                </c:pt>
                <c:pt idx="83">
                  <c:v>1.5354895735558268E-10</c:v>
                </c:pt>
                <c:pt idx="84">
                  <c:v>1.0541441555806612E-10</c:v>
                </c:pt>
                <c:pt idx="85">
                  <c:v>7.2110458337876232E-11</c:v>
                </c:pt>
                <c:pt idx="86">
                  <c:v>4.9158570725449485E-11</c:v>
                </c:pt>
                <c:pt idx="87">
                  <c:v>3.3400873105228827E-11</c:v>
                </c:pt>
                <c:pt idx="88">
                  <c:v>2.2621749773218232E-11</c:v>
                </c:pt>
                <c:pt idx="89">
                  <c:v>1.527404722365983E-11</c:v>
                </c:pt>
                <c:pt idx="90">
                  <c:v>1.0282271335917093E-11</c:v>
                </c:pt>
                <c:pt idx="91">
                  <c:v>6.902020356854609E-12</c:v>
                </c:pt>
                <c:pt idx="92">
                  <c:v>4.6201794117746804E-12</c:v>
                </c:pt>
                <c:pt idx="93">
                  <c:v>3.0844526691406195E-12</c:v>
                </c:pt>
                <c:pt idx="94">
                  <c:v>2.0538723202758808E-12</c:v>
                </c:pt>
                <c:pt idx="95">
                  <c:v>1.3642139715653441E-12</c:v>
                </c:pt>
                <c:pt idx="96">
                  <c:v>9.0394348013690769E-13</c:v>
                </c:pt>
                <c:pt idx="97">
                  <c:v>5.9756375854881901E-13</c:v>
                </c:pt>
                <c:pt idx="98">
                  <c:v>3.9413445081694521E-13</c:v>
                </c:pt>
                <c:pt idx="99">
                  <c:v>2.5939004672425577E-13</c:v>
                </c:pt>
                <c:pt idx="100">
                  <c:v>1.7034964963020523E-13</c:v>
                </c:pt>
                <c:pt idx="101">
                  <c:v>1.1164447095120262E-13</c:v>
                </c:pt>
                <c:pt idx="102">
                  <c:v>7.3024577580397296E-14</c:v>
                </c:pt>
                <c:pt idx="103">
                  <c:v>4.7672006761834454E-14</c:v>
                </c:pt>
                <c:pt idx="104">
                  <c:v>3.1063184569265951E-14</c:v>
                </c:pt>
                <c:pt idx="105">
                  <c:v>2.020418224916054E-14</c:v>
                </c:pt>
                <c:pt idx="106">
                  <c:v>1.3118161053824418E-14</c:v>
                </c:pt>
                <c:pt idx="107">
                  <c:v>8.5028344013593171E-15</c:v>
                </c:pt>
                <c:pt idx="108">
                  <c:v>5.5021875022744966E-15</c:v>
                </c:pt>
                <c:pt idx="109">
                  <c:v>3.5547489785494866E-15</c:v>
                </c:pt>
                <c:pt idx="110">
                  <c:v>2.2930026869565473E-15</c:v>
                </c:pt>
                <c:pt idx="111">
                  <c:v>1.4768680293469618E-15</c:v>
                </c:pt>
                <c:pt idx="112">
                  <c:v>9.4981498295886445E-16</c:v>
                </c:pt>
                <c:pt idx="113">
                  <c:v>6.099785375354572E-16</c:v>
                </c:pt>
                <c:pt idx="114">
                  <c:v>3.9118811671761574E-16</c:v>
                </c:pt>
                <c:pt idx="115">
                  <c:v>2.5053536186693604E-16</c:v>
                </c:pt>
                <c:pt idx="116">
                  <c:v>1.6024364319671845E-16</c:v>
                </c:pt>
                <c:pt idx="117">
                  <c:v>1.023614729857547E-16</c:v>
                </c:pt>
                <c:pt idx="118">
                  <c:v>6.5305712859763803E-17</c:v>
                </c:pt>
                <c:pt idx="119">
                  <c:v>4.1613976626813647E-17</c:v>
                </c:pt>
                <c:pt idx="120">
                  <c:v>2.6485893130623287E-17</c:v>
                </c:pt>
              </c:numCache>
            </c:numRef>
          </c:yVal>
          <c:smooth val="0"/>
          <c:extLst>
            <c:ext xmlns:c16="http://schemas.microsoft.com/office/drawing/2014/chart" uri="{C3380CC4-5D6E-409C-BE32-E72D297353CC}">
              <c16:uniqueId val="{00000002-3BFB-4875-8184-9B3F38075FB9}"/>
            </c:ext>
          </c:extLst>
        </c:ser>
        <c:ser>
          <c:idx val="0"/>
          <c:order val="3"/>
          <c:tx>
            <c:v>Truth</c:v>
          </c:tx>
          <c:spPr>
            <a:ln w="19050" cap="rnd">
              <a:solidFill>
                <a:schemeClr val="accent1"/>
              </a:solidFill>
              <a:round/>
            </a:ln>
            <a:effectLst/>
          </c:spPr>
          <c:marker>
            <c:symbol val="none"/>
          </c:marker>
          <c:xVal>
            <c:numRef>
              <c:f>'Game Level 5'!$Z$84:$Z$204</c:f>
              <c:numCache>
                <c:formatCode>General</c:formatCode>
                <c:ptCount val="12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numCache>
            </c:numRef>
          </c:xVal>
          <c:yVal>
            <c:numRef>
              <c:f>'Game Level 5'!$V$71:$V$191</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numCache>
            </c:numRef>
          </c:yVal>
          <c:smooth val="0"/>
          <c:extLst>
            <c:ext xmlns:c16="http://schemas.microsoft.com/office/drawing/2014/chart" uri="{C3380CC4-5D6E-409C-BE32-E72D297353CC}">
              <c16:uniqueId val="{00000001-267B-4186-88A2-18948D301225}"/>
            </c:ext>
          </c:extLst>
        </c:ser>
        <c:dLbls>
          <c:showLegendKey val="0"/>
          <c:showVal val="0"/>
          <c:showCatName val="0"/>
          <c:showSerName val="0"/>
          <c:showPercent val="0"/>
          <c:showBubbleSize val="0"/>
        </c:dLbls>
        <c:axId val="2120236463"/>
        <c:axId val="2120231055"/>
      </c:scatterChart>
      <c:valAx>
        <c:axId val="2120236463"/>
        <c:scaling>
          <c:orientation val="minMax"/>
          <c:min val="36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0231055"/>
        <c:crosses val="autoZero"/>
        <c:crossBetween val="midCat"/>
      </c:valAx>
      <c:valAx>
        <c:axId val="2120231055"/>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Concentration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0236463"/>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Data Collected at Sentry Well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"Trial 1"</c:v>
          </c:tx>
          <c:spPr>
            <a:ln w="25400" cap="rnd">
              <a:noFill/>
              <a:round/>
            </a:ln>
            <a:effectLst/>
          </c:spPr>
          <c:marker>
            <c:symbol val="circle"/>
            <c:size val="5"/>
            <c:spPr>
              <a:solidFill>
                <a:schemeClr val="accent1"/>
              </a:solidFill>
              <a:ln w="9525">
                <a:solidFill>
                  <a:schemeClr val="accent1"/>
                </a:solidFill>
              </a:ln>
              <a:effectLst/>
            </c:spPr>
          </c:marker>
          <c:xVal>
            <c:numRef>
              <c:f>QuickPlay!$M$66:$M$316</c:f>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f>'quick game'!$G$17:$G$267</c:f>
              <c:numCache>
                <c:formatCode>General</c:formatCode>
                <c:ptCount val="251"/>
                <c:pt idx="0">
                  <c:v>0</c:v>
                </c:pt>
                <c:pt idx="1">
                  <c:v>0</c:v>
                </c:pt>
                <c:pt idx="2">
                  <c:v>0</c:v>
                </c:pt>
                <c:pt idx="3">
                  <c:v>0</c:v>
                </c:pt>
                <c:pt idx="4">
                  <c:v>1.6015821238844691E-5</c:v>
                </c:pt>
                <c:pt idx="5">
                  <c:v>3.0691697838346695E-2</c:v>
                </c:pt>
                <c:pt idx="6">
                  <c:v>0.10242817944008324</c:v>
                </c:pt>
                <c:pt idx="7">
                  <c:v>0.12550694183838845</c:v>
                </c:pt>
                <c:pt idx="8">
                  <c:v>8.598361495213605E-2</c:v>
                </c:pt>
                <c:pt idx="9">
                  <c:v>6.3960534410429176E-2</c:v>
                </c:pt>
                <c:pt idx="10">
                  <c:v>3.3207898130195604E-2</c:v>
                </c:pt>
                <c:pt idx="11">
                  <c:v>2.0727840962067662E-2</c:v>
                </c:pt>
                <c:pt idx="12">
                  <c:v>1.4777681900856977E-2</c:v>
                </c:pt>
                <c:pt idx="13">
                  <c:v>8.6173481334477203E-3</c:v>
                </c:pt>
                <c:pt idx="14">
                  <c:v>5.420446119338296E-3</c:v>
                </c:pt>
                <c:pt idx="15">
                  <c:v>3.4882260362622684E-3</c:v>
                </c:pt>
                <c:pt idx="16">
                  <c:v>2.156751570347613E-3</c:v>
                </c:pt>
                <c:pt idx="17">
                  <c:v>1.2526026293702636E-3</c:v>
                </c:pt>
                <c:pt idx="18">
                  <c:v>7.1898283394402295E-4</c:v>
                </c:pt>
                <c:pt idx="19">
                  <c:v>3.5882984790052542E-4</c:v>
                </c:pt>
                <c:pt idx="20">
                  <c:v>2.4670993463521792E-4</c:v>
                </c:pt>
                <c:pt idx="21">
                  <c:v>1.4407928544506407E-4</c:v>
                </c:pt>
                <c:pt idx="22">
                  <c:v>6.3858796918912639E-5</c:v>
                </c:pt>
                <c:pt idx="23">
                  <c:v>5.4672283932841737E-5</c:v>
                </c:pt>
                <c:pt idx="24">
                  <c:v>2.4475580436735079E-5</c:v>
                </c:pt>
                <c:pt idx="25">
                  <c:v>1.3559517935961706E-5</c:v>
                </c:pt>
                <c:pt idx="26">
                  <c:v>8.7681864102782128E-6</c:v>
                </c:pt>
                <c:pt idx="27">
                  <c:v>5.1184615068456194E-6</c:v>
                </c:pt>
                <c:pt idx="28">
                  <c:v>4.1777609154951279E-6</c:v>
                </c:pt>
                <c:pt idx="29">
                  <c:v>2.2508159588570811E-6</c:v>
                </c:pt>
                <c:pt idx="30">
                  <c:v>1.4867793162466315E-6</c:v>
                </c:pt>
                <c:pt idx="31">
                  <c:v>8.8316497484749772E-7</c:v>
                </c:pt>
                <c:pt idx="32">
                  <c:v>4.5563860439762505E-7</c:v>
                </c:pt>
                <c:pt idx="33">
                  <c:v>2.6219276216782159E-7</c:v>
                </c:pt>
                <c:pt idx="34">
                  <c:v>1.654101102523173E-7</c:v>
                </c:pt>
                <c:pt idx="35">
                  <c:v>8.1496600024996098E-8</c:v>
                </c:pt>
                <c:pt idx="36">
                  <c:v>6.7096370040161379E-8</c:v>
                </c:pt>
                <c:pt idx="37">
                  <c:v>3.2371742941391548E-8</c:v>
                </c:pt>
                <c:pt idx="38">
                  <c:v>2.4230809449672384E-8</c:v>
                </c:pt>
                <c:pt idx="39">
                  <c:v>1.1346593198295631E-8</c:v>
                </c:pt>
                <c:pt idx="40">
                  <c:v>7.9279901957319682E-9</c:v>
                </c:pt>
                <c:pt idx="41">
                  <c:v>4.8882225166276251E-9</c:v>
                </c:pt>
                <c:pt idx="42">
                  <c:v>2.4321836001760187E-9</c:v>
                </c:pt>
                <c:pt idx="43">
                  <c:v>1.782926244101457E-9</c:v>
                </c:pt>
                <c:pt idx="44">
                  <c:v>8.2251925637663633E-10</c:v>
                </c:pt>
                <c:pt idx="45">
                  <c:v>7.2702166641819218E-10</c:v>
                </c:pt>
                <c:pt idx="46">
                  <c:v>3.8878443735778645E-10</c:v>
                </c:pt>
                <c:pt idx="47">
                  <c:v>2.3610571677500129E-10</c:v>
                </c:pt>
                <c:pt idx="48">
                  <c:v>1.5504792155687702E-10</c:v>
                </c:pt>
                <c:pt idx="49">
                  <c:v>7.5492700390737009E-11</c:v>
                </c:pt>
                <c:pt idx="50">
                  <c:v>4.4618125395172788E-11</c:v>
                </c:pt>
                <c:pt idx="51">
                  <c:v>3.1795760298558225E-11</c:v>
                </c:pt>
                <c:pt idx="52">
                  <c:v>2.0702191358826586E-11</c:v>
                </c:pt>
                <c:pt idx="53">
                  <c:v>1.1045577338591137E-11</c:v>
                </c:pt>
                <c:pt idx="54">
                  <c:v>6.3185369996495591E-12</c:v>
                </c:pt>
                <c:pt idx="55">
                  <c:v>3.0155621997219282E-12</c:v>
                </c:pt>
                <c:pt idx="56">
                  <c:v>2.6889008166442282E-12</c:v>
                </c:pt>
                <c:pt idx="57">
                  <c:v>1.7451287788403057E-12</c:v>
                </c:pt>
                <c:pt idx="58">
                  <c:v>7.6224246984796726E-13</c:v>
                </c:pt>
                <c:pt idx="59">
                  <c:v>4.1042598859463198E-13</c:v>
                </c:pt>
                <c:pt idx="60">
                  <c:v>3.6711541436854914E-13</c:v>
                </c:pt>
                <c:pt idx="61">
                  <c:v>2.3039646634337757E-13</c:v>
                </c:pt>
                <c:pt idx="62">
                  <c:v>1.5108972318955017E-13</c:v>
                </c:pt>
                <c:pt idx="63">
                  <c:v>7.4279800865101672E-14</c:v>
                </c:pt>
                <c:pt idx="64">
                  <c:v>4.7367106921863543E-14</c:v>
                </c:pt>
                <c:pt idx="65">
                  <c:v>2.8155970530584768E-14</c:v>
                </c:pt>
                <c:pt idx="66">
                  <c:v>1.7941285198515925E-14</c:v>
                </c:pt>
                <c:pt idx="67">
                  <c:v>1.0134506500368685E-14</c:v>
                </c:pt>
                <c:pt idx="68">
                  <c:v>6.6965198752868679E-15</c:v>
                </c:pt>
                <c:pt idx="69">
                  <c:v>4.5835563981674301E-15</c:v>
                </c:pt>
                <c:pt idx="70">
                  <c:v>1.7878875959497988E-15</c:v>
                </c:pt>
                <c:pt idx="71">
                  <c:v>1.4192883844463773E-15</c:v>
                </c:pt>
                <c:pt idx="72">
                  <c:v>8.6554588418873425E-16</c:v>
                </c:pt>
                <c:pt idx="73">
                  <c:v>5.1891803128050379E-16</c:v>
                </c:pt>
                <c:pt idx="74">
                  <c:v>4.0647189421122062E-16</c:v>
                </c:pt>
                <c:pt idx="75">
                  <c:v>1.6071207643905044E-16</c:v>
                </c:pt>
                <c:pt idx="76">
                  <c:v>1.164545527688375E-16</c:v>
                </c:pt>
                <c:pt idx="77">
                  <c:v>8.913591924032256E-17</c:v>
                </c:pt>
                <c:pt idx="78">
                  <c:v>5.525256495273133E-17</c:v>
                </c:pt>
                <c:pt idx="79">
                  <c:v>3.2521330098430308E-17</c:v>
                </c:pt>
                <c:pt idx="80">
                  <c:v>1.7231540692418326E-17</c:v>
                </c:pt>
                <c:pt idx="81">
                  <c:v>7.8520059079980319E-18</c:v>
                </c:pt>
                <c:pt idx="82">
                  <c:v>6.0683854860640065E-18</c:v>
                </c:pt>
                <c:pt idx="83">
                  <c:v>3.7982284874172105E-18</c:v>
                </c:pt>
                <c:pt idx="84">
                  <c:v>2.9016921195123091E-18</c:v>
                </c:pt>
                <c:pt idx="85">
                  <c:v>1.5039241833166772E-18</c:v>
                </c:pt>
                <c:pt idx="86">
                  <c:v>1.0911426068429693E-18</c:v>
                </c:pt>
                <c:pt idx="87">
                  <c:v>6.4776008226251208E-19</c:v>
                </c:pt>
                <c:pt idx="88">
                  <c:v>3.496002134810578E-19</c:v>
                </c:pt>
                <c:pt idx="89">
                  <c:v>2.017876432529419E-19</c:v>
                </c:pt>
                <c:pt idx="90">
                  <c:v>1.298624584831579E-19</c:v>
                </c:pt>
                <c:pt idx="91">
                  <c:v>9.532796749881904E-20</c:v>
                </c:pt>
                <c:pt idx="92">
                  <c:v>4.3856731266717466E-20</c:v>
                </c:pt>
                <c:pt idx="93">
                  <c:v>3.4313110709015188E-20</c:v>
                </c:pt>
                <c:pt idx="94">
                  <c:v>1.6293199963481651E-20</c:v>
                </c:pt>
                <c:pt idx="95">
                  <c:v>9.5252279998776518E-21</c:v>
                </c:pt>
                <c:pt idx="96">
                  <c:v>6.7580275812953562E-21</c:v>
                </c:pt>
                <c:pt idx="97">
                  <c:v>3.6487141568604146E-21</c:v>
                </c:pt>
                <c:pt idx="98">
                  <c:v>2.0193832215232708E-21</c:v>
                </c:pt>
                <c:pt idx="99">
                  <c:v>1.2492724088496897E-21</c:v>
                </c:pt>
                <c:pt idx="100">
                  <c:v>1.0835984362577448E-21</c:v>
                </c:pt>
                <c:pt idx="101">
                  <c:v>6.7045440100572378E-22</c:v>
                </c:pt>
                <c:pt idx="102">
                  <c:v>3.2053074242049016E-22</c:v>
                </c:pt>
                <c:pt idx="103">
                  <c:v>1.7974485573101445E-22</c:v>
                </c:pt>
                <c:pt idx="104">
                  <c:v>1.3321352328380928E-22</c:v>
                </c:pt>
                <c:pt idx="105">
                  <c:v>7.0455358062902486E-23</c:v>
                </c:pt>
                <c:pt idx="106">
                  <c:v>4.0485535233578273E-23</c:v>
                </c:pt>
                <c:pt idx="107">
                  <c:v>3.7024262092487328E-23</c:v>
                </c:pt>
                <c:pt idx="108">
                  <c:v>2.074522214832177E-23</c:v>
                </c:pt>
                <c:pt idx="109">
                  <c:v>1.0124771669367709E-23</c:v>
                </c:pt>
                <c:pt idx="110">
                  <c:v>7.2223457793419935E-24</c:v>
                </c:pt>
                <c:pt idx="111">
                  <c:v>4.6280400530099858E-24</c:v>
                </c:pt>
                <c:pt idx="112">
                  <c:v>3.3351188761393912E-24</c:v>
                </c:pt>
                <c:pt idx="113">
                  <c:v>2.115037335846266E-24</c:v>
                </c:pt>
                <c:pt idx="114">
                  <c:v>8.6090803108650102E-25</c:v>
                </c:pt>
                <c:pt idx="115">
                  <c:v>6.9239363710679161E-25</c:v>
                </c:pt>
                <c:pt idx="116">
                  <c:v>4.8101069166858079E-25</c:v>
                </c:pt>
                <c:pt idx="117">
                  <c:v>2.6209525685645035E-25</c:v>
                </c:pt>
                <c:pt idx="118">
                  <c:v>1.2498202778472835E-25</c:v>
                </c:pt>
                <c:pt idx="119">
                  <c:v>8.8206870547582531E-26</c:v>
                </c:pt>
                <c:pt idx="120">
                  <c:v>6.9630282671101873E-26</c:v>
                </c:pt>
                <c:pt idx="121">
                  <c:v>3.5302467793882245E-26</c:v>
                </c:pt>
                <c:pt idx="122">
                  <c:v>2.6226597262706537E-26</c:v>
                </c:pt>
                <c:pt idx="123">
                  <c:v>1.4339676548052785E-26</c:v>
                </c:pt>
                <c:pt idx="124">
                  <c:v>9.4733405297655508E-27</c:v>
                </c:pt>
                <c:pt idx="125">
                  <c:v>5.1787212758916245E-27</c:v>
                </c:pt>
                <c:pt idx="126">
                  <c:v>2.8064168118575451E-27</c:v>
                </c:pt>
                <c:pt idx="127">
                  <c:v>1.4537891483512576E-27</c:v>
                </c:pt>
                <c:pt idx="128">
                  <c:v>9.0461633598739733E-28</c:v>
                </c:pt>
                <c:pt idx="129">
                  <c:v>7.2977865695765251E-28</c:v>
                </c:pt>
                <c:pt idx="130">
                  <c:v>4.0336914766473877E-28</c:v>
                </c:pt>
                <c:pt idx="131">
                  <c:v>2.1337313031947953E-28</c:v>
                </c:pt>
                <c:pt idx="132">
                  <c:v>1.5462989407502742E-28</c:v>
                </c:pt>
                <c:pt idx="133">
                  <c:v>1.0569537097097394E-28</c:v>
                </c:pt>
                <c:pt idx="134">
                  <c:v>5.0322157106441508E-29</c:v>
                </c:pt>
                <c:pt idx="135">
                  <c:v>3.0265080638931258E-29</c:v>
                </c:pt>
                <c:pt idx="136">
                  <c:v>2.1745411406057104E-29</c:v>
                </c:pt>
                <c:pt idx="137">
                  <c:v>1.3533449105187584E-29</c:v>
                </c:pt>
                <c:pt idx="138">
                  <c:v>8.6759033238479578E-30</c:v>
                </c:pt>
                <c:pt idx="139">
                  <c:v>5.4870542618351488E-30</c:v>
                </c:pt>
                <c:pt idx="140">
                  <c:v>3.4621316079513695E-30</c:v>
                </c:pt>
                <c:pt idx="141">
                  <c:v>2.0551429853023143E-30</c:v>
                </c:pt>
                <c:pt idx="142">
                  <c:v>9.9734615796430615E-31</c:v>
                </c:pt>
                <c:pt idx="143">
                  <c:v>8.4194044160441902E-31</c:v>
                </c:pt>
                <c:pt idx="144">
                  <c:v>6.2328422667452496E-31</c:v>
                </c:pt>
                <c:pt idx="145">
                  <c:v>2.7742389475565998E-31</c:v>
                </c:pt>
                <c:pt idx="146">
                  <c:v>1.7991960959934815E-31</c:v>
                </c:pt>
                <c:pt idx="147">
                  <c:v>1.0420123742987097E-31</c:v>
                </c:pt>
                <c:pt idx="148">
                  <c:v>8.8852272159664656E-32</c:v>
                </c:pt>
                <c:pt idx="149">
                  <c:v>4.618937079580799E-32</c:v>
                </c:pt>
                <c:pt idx="150">
                  <c:v>2.6560222374342556E-32</c:v>
                </c:pt>
                <c:pt idx="151">
                  <c:v>2.1053711984273595E-32</c:v>
                </c:pt>
                <c:pt idx="152">
                  <c:v>1.1319978188319704E-32</c:v>
                </c:pt>
                <c:pt idx="153">
                  <c:v>6.8096375134124896E-33</c:v>
                </c:pt>
                <c:pt idx="154">
                  <c:v>4.1010171694075772E-33</c:v>
                </c:pt>
                <c:pt idx="155">
                  <c:v>2.216784492152028E-33</c:v>
                </c:pt>
                <c:pt idx="156">
                  <c:v>1.3935687348894044E-33</c:v>
                </c:pt>
                <c:pt idx="157">
                  <c:v>1.0258388198957E-33</c:v>
                </c:pt>
                <c:pt idx="158">
                  <c:v>5.7524499527693542E-34</c:v>
                </c:pt>
                <c:pt idx="159">
                  <c:v>4.3912107493533896E-34</c:v>
                </c:pt>
                <c:pt idx="160">
                  <c:v>1.8188363068626199E-34</c:v>
                </c:pt>
                <c:pt idx="161">
                  <c:v>1.5221706770683431E-34</c:v>
                </c:pt>
                <c:pt idx="162">
                  <c:v>8.4996149177810016E-35</c:v>
                </c:pt>
                <c:pt idx="163">
                  <c:v>5.9976705994690563E-35</c:v>
                </c:pt>
                <c:pt idx="164">
                  <c:v>2.6866935082862262E-35</c:v>
                </c:pt>
                <c:pt idx="165">
                  <c:v>1.9869425483949663E-35</c:v>
                </c:pt>
                <c:pt idx="166">
                  <c:v>1.2760159794555312E-35</c:v>
                </c:pt>
                <c:pt idx="167">
                  <c:v>5.9037205560970126E-36</c:v>
                </c:pt>
                <c:pt idx="168">
                  <c:v>5.2129067306786191E-36</c:v>
                </c:pt>
                <c:pt idx="169">
                  <c:v>3.0276891006116641E-36</c:v>
                </c:pt>
                <c:pt idx="170">
                  <c:v>1.7825050027090437E-36</c:v>
                </c:pt>
                <c:pt idx="171">
                  <c:v>9.8083518960677907E-37</c:v>
                </c:pt>
                <c:pt idx="172">
                  <c:v>6.6549710349157279E-37</c:v>
                </c:pt>
                <c:pt idx="173">
                  <c:v>3.4836711920707793E-37</c:v>
                </c:pt>
                <c:pt idx="174">
                  <c:v>2.2050225990199751E-37</c:v>
                </c:pt>
                <c:pt idx="175">
                  <c:v>1.4350160576010365E-37</c:v>
                </c:pt>
                <c:pt idx="176">
                  <c:v>8.6951162901261364E-38</c:v>
                </c:pt>
                <c:pt idx="177">
                  <c:v>6.6508215787672291E-38</c:v>
                </c:pt>
                <c:pt idx="178">
                  <c:v>4.5844257418225037E-38</c:v>
                </c:pt>
                <c:pt idx="179">
                  <c:v>2.4361276471612258E-38</c:v>
                </c:pt>
                <c:pt idx="180">
                  <c:v>1.7169625831849983E-38</c:v>
                </c:pt>
                <c:pt idx="181">
                  <c:v>8.2139077153782691E-39</c:v>
                </c:pt>
                <c:pt idx="182">
                  <c:v>5.3512125457834896E-39</c:v>
                </c:pt>
                <c:pt idx="183">
                  <c:v>3.7823040721189081E-39</c:v>
                </c:pt>
                <c:pt idx="184">
                  <c:v>1.8831243803935622E-39</c:v>
                </c:pt>
                <c:pt idx="185">
                  <c:v>9.8774675649490624E-40</c:v>
                </c:pt>
                <c:pt idx="186">
                  <c:v>9.7287406312064858E-40</c:v>
                </c:pt>
                <c:pt idx="187">
                  <c:v>4.6299364862265616E-40</c:v>
                </c:pt>
                <c:pt idx="188">
                  <c:v>2.6464942023867049E-40</c:v>
                </c:pt>
                <c:pt idx="189">
                  <c:v>1.9325062161648991E-40</c:v>
                </c:pt>
                <c:pt idx="190">
                  <c:v>1.0639372953785636E-40</c:v>
                </c:pt>
                <c:pt idx="191">
                  <c:v>7.3620463208832121E-41</c:v>
                </c:pt>
                <c:pt idx="192">
                  <c:v>5.2699640265328715E-41</c:v>
                </c:pt>
                <c:pt idx="193">
                  <c:v>3.0623991260535773E-41</c:v>
                </c:pt>
                <c:pt idx="194">
                  <c:v>1.9725769196902568E-41</c:v>
                </c:pt>
                <c:pt idx="195">
                  <c:v>8.6640365782393195E-42</c:v>
                </c:pt>
                <c:pt idx="196">
                  <c:v>6.1442208166774146E-42</c:v>
                </c:pt>
                <c:pt idx="197">
                  <c:v>4.2167450651155874E-42</c:v>
                </c:pt>
                <c:pt idx="198">
                  <c:v>2.9827354343768528E-42</c:v>
                </c:pt>
                <c:pt idx="199">
                  <c:v>1.7893758356023403E-42</c:v>
                </c:pt>
                <c:pt idx="200">
                  <c:v>7.5467647196206389E-43</c:v>
                </c:pt>
                <c:pt idx="201">
                  <c:v>6.5222856407116751E-43</c:v>
                </c:pt>
                <c:pt idx="202">
                  <c:v>3.2979812013404072E-43</c:v>
                </c:pt>
                <c:pt idx="203">
                  <c:v>1.9019261190706274E-43</c:v>
                </c:pt>
                <c:pt idx="204">
                  <c:v>1.6045893836178497E-43</c:v>
                </c:pt>
                <c:pt idx="205">
                  <c:v>1.0491154167760288E-43</c:v>
                </c:pt>
                <c:pt idx="206">
                  <c:v>4.8478036542147182E-44</c:v>
                </c:pt>
                <c:pt idx="207">
                  <c:v>2.7423632648151969E-44</c:v>
                </c:pt>
                <c:pt idx="208">
                  <c:v>2.0814616449605895E-44</c:v>
                </c:pt>
                <c:pt idx="209">
                  <c:v>1.1281190686186023E-44</c:v>
                </c:pt>
                <c:pt idx="210">
                  <c:v>8.1830412854614772E-45</c:v>
                </c:pt>
                <c:pt idx="211">
                  <c:v>5.2924192566049615E-45</c:v>
                </c:pt>
                <c:pt idx="212">
                  <c:v>3.6880167432539188E-45</c:v>
                </c:pt>
                <c:pt idx="213">
                  <c:v>1.8806790096873302E-45</c:v>
                </c:pt>
                <c:pt idx="214">
                  <c:v>1.3455258961988805E-45</c:v>
                </c:pt>
                <c:pt idx="215">
                  <c:v>5.323636178122589E-46</c:v>
                </c:pt>
                <c:pt idx="216">
                  <c:v>3.8345970573802271E-46</c:v>
                </c:pt>
                <c:pt idx="217">
                  <c:v>2.6018828678379371E-46</c:v>
                </c:pt>
                <c:pt idx="218">
                  <c:v>1.7843725908381948E-46</c:v>
                </c:pt>
                <c:pt idx="219">
                  <c:v>1.066628185215694E-46</c:v>
                </c:pt>
                <c:pt idx="220">
                  <c:v>7.1750720031301895E-47</c:v>
                </c:pt>
                <c:pt idx="221">
                  <c:v>4.7202907317196617E-47</c:v>
                </c:pt>
                <c:pt idx="222">
                  <c:v>2.5003642720535366E-47</c:v>
                </c:pt>
                <c:pt idx="223">
                  <c:v>1.8472313497338554E-47</c:v>
                </c:pt>
                <c:pt idx="224">
                  <c:v>1.0192562846512476E-47</c:v>
                </c:pt>
                <c:pt idx="225">
                  <c:v>5.4850888281597742E-48</c:v>
                </c:pt>
                <c:pt idx="226">
                  <c:v>4.1106415577374424E-48</c:v>
                </c:pt>
                <c:pt idx="227">
                  <c:v>2.7543155111865073E-48</c:v>
                </c:pt>
                <c:pt idx="228">
                  <c:v>1.044225878454282E-48</c:v>
                </c:pt>
                <c:pt idx="229">
                  <c:v>1.0113992040225324E-48</c:v>
                </c:pt>
                <c:pt idx="230">
                  <c:v>6.5044826115169539E-49</c:v>
                </c:pt>
                <c:pt idx="231">
                  <c:v>3.954980806418237E-49</c:v>
                </c:pt>
                <c:pt idx="232">
                  <c:v>1.554217685943032E-49</c:v>
                </c:pt>
                <c:pt idx="233">
                  <c:v>9.4760822504484525E-50</c:v>
                </c:pt>
                <c:pt idx="234">
                  <c:v>9.137510694827045E-50</c:v>
                </c:pt>
                <c:pt idx="235">
                  <c:v>5.7672884645321746E-50</c:v>
                </c:pt>
                <c:pt idx="236">
                  <c:v>3.3069089650011478E-50</c:v>
                </c:pt>
                <c:pt idx="237">
                  <c:v>2.2013284689073437E-50</c:v>
                </c:pt>
                <c:pt idx="238">
                  <c:v>8.8200485706714318E-51</c:v>
                </c:pt>
                <c:pt idx="239">
                  <c:v>6.4660200354155809E-51</c:v>
                </c:pt>
                <c:pt idx="240">
                  <c:v>5.1207811195718816E-51</c:v>
                </c:pt>
                <c:pt idx="241">
                  <c:v>2.3262318373346254E-51</c:v>
                </c:pt>
                <c:pt idx="242">
                  <c:v>1.6530622275500029E-51</c:v>
                </c:pt>
                <c:pt idx="243">
                  <c:v>1.1801512159646669E-51</c:v>
                </c:pt>
                <c:pt idx="244">
                  <c:v>6.1550804364679013E-52</c:v>
                </c:pt>
                <c:pt idx="245">
                  <c:v>4.5892113713293067E-52</c:v>
                </c:pt>
                <c:pt idx="246">
                  <c:v>2.6362492753175418E-52</c:v>
                </c:pt>
                <c:pt idx="247">
                  <c:v>1.6119816654950973E-52</c:v>
                </c:pt>
                <c:pt idx="248">
                  <c:v>1.133697864447666E-52</c:v>
                </c:pt>
                <c:pt idx="249">
                  <c:v>5.5178441261530387E-53</c:v>
                </c:pt>
                <c:pt idx="250">
                  <c:v>3.8291447964715484E-53</c:v>
                </c:pt>
              </c:numCache>
            </c:numRef>
          </c:yVal>
          <c:smooth val="0"/>
          <c:extLst>
            <c:ext xmlns:c16="http://schemas.microsoft.com/office/drawing/2014/chart" uri="{C3380CC4-5D6E-409C-BE32-E72D297353CC}">
              <c16:uniqueId val="{00000000-4675-4D65-AD78-EA25D82C5F29}"/>
            </c:ext>
          </c:extLst>
        </c:ser>
        <c:dLbls>
          <c:showLegendKey val="0"/>
          <c:showVal val="0"/>
          <c:showCatName val="0"/>
          <c:showSerName val="0"/>
          <c:showPercent val="0"/>
          <c:showBubbleSize val="0"/>
        </c:dLbls>
        <c:axId val="1143077376"/>
        <c:axId val="1143065312"/>
        <c:extLst>
          <c:ext xmlns:c15="http://schemas.microsoft.com/office/drawing/2012/chart" uri="{02D57815-91ED-43cb-92C2-25804820EDAC}">
            <c15:filteredScatterSeries>
              <c15:ser>
                <c:idx val="1"/>
                <c:order val="1"/>
                <c:tx>
                  <c:strRef>
                    <c:extLst>
                      <c:ext uri="{02D57815-91ED-43cb-92C2-25804820EDAC}">
                        <c15:formulaRef>
                          <c15:sqref>QuickPlay!$O$65</c15:sqref>
                        </c15:formulaRef>
                      </c:ext>
                    </c:extLst>
                    <c:strCache>
                      <c:ptCount val="1"/>
                      <c:pt idx="0">
                        <c:v>2</c:v>
                      </c:pt>
                    </c:strCache>
                  </c:strRef>
                </c:tx>
                <c:spPr>
                  <a:ln w="25400" cap="rnd">
                    <a:noFill/>
                    <a:round/>
                  </a:ln>
                  <a:effectLst/>
                </c:spPr>
                <c:marker>
                  <c:symbol val="circle"/>
                  <c:size val="5"/>
                  <c:spPr>
                    <a:solidFill>
                      <a:schemeClr val="accent2"/>
                    </a:solidFill>
                    <a:ln w="9525">
                      <a:solidFill>
                        <a:schemeClr val="accent2"/>
                      </a:solidFill>
                    </a:ln>
                    <a:effectLst/>
                  </c:spPr>
                </c:marker>
                <c:xVal>
                  <c:numRef>
                    <c:extLst>
                      <c:ex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c:ext uri="{02D57815-91ED-43cb-92C2-25804820EDAC}">
                        <c15:formulaRef>
                          <c15:sqref>QuickPlay!$O$66:$O$316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c:ext xmlns:c16="http://schemas.microsoft.com/office/drawing/2014/chart" uri="{C3380CC4-5D6E-409C-BE32-E72D297353CC}">
                    <c16:uniqueId val="{00000001-4675-4D65-AD78-EA25D82C5F29}"/>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QuickPlay!$P$65</c15:sqref>
                        </c15:formulaRef>
                      </c:ext>
                    </c:extLst>
                    <c:strCache>
                      <c:ptCount val="1"/>
                      <c:pt idx="0">
                        <c:v>3</c:v>
                      </c:pt>
                    </c:strCache>
                  </c:strRef>
                </c:tx>
                <c:spPr>
                  <a:ln w="25400" cap="rnd">
                    <a:noFill/>
                    <a:round/>
                  </a:ln>
                  <a:effectLst/>
                </c:spPr>
                <c:marker>
                  <c:symbol val="circle"/>
                  <c:size val="5"/>
                  <c:spPr>
                    <a:solidFill>
                      <a:schemeClr val="accent3"/>
                    </a:solidFill>
                    <a:ln w="9525">
                      <a:solidFill>
                        <a:schemeClr val="accent3"/>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QuickPlay!$P$66:$P$316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2-4675-4D65-AD78-EA25D82C5F29}"/>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QuickPlay!$Q$65</c15:sqref>
                        </c15:formulaRef>
                      </c:ext>
                    </c:extLst>
                    <c:strCache>
                      <c:ptCount val="1"/>
                      <c:pt idx="0">
                        <c:v>4</c:v>
                      </c:pt>
                    </c:strCache>
                  </c:strRef>
                </c:tx>
                <c:spPr>
                  <a:ln w="25400" cap="rnd">
                    <a:noFill/>
                    <a:round/>
                  </a:ln>
                  <a:effectLst/>
                </c:spPr>
                <c:marker>
                  <c:symbol val="circle"/>
                  <c:size val="5"/>
                  <c:spPr>
                    <a:solidFill>
                      <a:schemeClr val="accent4"/>
                    </a:solidFill>
                    <a:ln w="9525">
                      <a:solidFill>
                        <a:schemeClr val="accent4"/>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QuickPlay!$Q$66:$Q$316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3-4675-4D65-AD78-EA25D82C5F29}"/>
                  </c:ext>
                </c:extLst>
              </c15:ser>
            </c15:filteredScatterSeries>
            <c15:filteredScatterSeries>
              <c15:ser>
                <c:idx val="4"/>
                <c:order val="4"/>
                <c:tx>
                  <c:strRef>
                    <c:extLst xmlns:c15="http://schemas.microsoft.com/office/drawing/2012/chart">
                      <c:ext xmlns:c15="http://schemas.microsoft.com/office/drawing/2012/chart" uri="{02D57815-91ED-43cb-92C2-25804820EDAC}">
                        <c15:formulaRef>
                          <c15:sqref>QuickPlay!$R$65</c15:sqref>
                        </c15:formulaRef>
                      </c:ext>
                    </c:extLst>
                    <c:strCache>
                      <c:ptCount val="1"/>
                      <c:pt idx="0">
                        <c:v>5</c:v>
                      </c:pt>
                    </c:strCache>
                  </c:strRef>
                </c:tx>
                <c:spPr>
                  <a:ln w="25400" cap="rnd">
                    <a:noFill/>
                    <a:round/>
                  </a:ln>
                  <a:effectLst/>
                </c:spPr>
                <c:marker>
                  <c:symbol val="circle"/>
                  <c:size val="5"/>
                  <c:spPr>
                    <a:solidFill>
                      <a:schemeClr val="accent5"/>
                    </a:solidFill>
                    <a:ln w="9525">
                      <a:solidFill>
                        <a:schemeClr val="accent5"/>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QuickPlay!$R$66:$R$316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4-4675-4D65-AD78-EA25D82C5F29}"/>
                  </c:ext>
                </c:extLst>
              </c15:ser>
            </c15:filteredScatterSeries>
            <c15:filteredScatterSeries>
              <c15:ser>
                <c:idx val="5"/>
                <c:order val="5"/>
                <c:tx>
                  <c:strRef>
                    <c:extLst xmlns:c15="http://schemas.microsoft.com/office/drawing/2012/chart">
                      <c:ext xmlns:c15="http://schemas.microsoft.com/office/drawing/2012/chart" uri="{02D57815-91ED-43cb-92C2-25804820EDAC}">
                        <c15:formulaRef>
                          <c15:sqref>QuickPlay!$S$65</c15:sqref>
                        </c15:formulaRef>
                      </c:ext>
                    </c:extLst>
                    <c:strCache>
                      <c:ptCount val="1"/>
                      <c:pt idx="0">
                        <c:v>6</c:v>
                      </c:pt>
                    </c:strCache>
                  </c:strRef>
                </c:tx>
                <c:spPr>
                  <a:ln w="25400" cap="rnd">
                    <a:noFill/>
                    <a:round/>
                  </a:ln>
                  <a:effectLst/>
                </c:spPr>
                <c:marker>
                  <c:symbol val="circle"/>
                  <c:size val="5"/>
                  <c:spPr>
                    <a:solidFill>
                      <a:schemeClr val="accent6"/>
                    </a:solidFill>
                    <a:ln w="9525">
                      <a:solidFill>
                        <a:schemeClr val="accent6"/>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QuickPlay!$S$66:$S$316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5-4675-4D65-AD78-EA25D82C5F29}"/>
                  </c:ext>
                </c:extLst>
              </c15:ser>
            </c15:filteredScatterSeries>
            <c15:filteredScatterSeries>
              <c15:ser>
                <c:idx val="6"/>
                <c:order val="6"/>
                <c:tx>
                  <c:strRef>
                    <c:extLst xmlns:c15="http://schemas.microsoft.com/office/drawing/2012/chart">
                      <c:ext xmlns:c15="http://schemas.microsoft.com/office/drawing/2012/chart" uri="{02D57815-91ED-43cb-92C2-25804820EDAC}">
                        <c15:formulaRef>
                          <c15:sqref>QuickPlay!$T$65</c15:sqref>
                        </c15:formulaRef>
                      </c:ext>
                    </c:extLst>
                    <c:strCache>
                      <c:ptCount val="1"/>
                      <c:pt idx="0">
                        <c:v>7</c:v>
                      </c:pt>
                    </c:strCache>
                  </c:strRef>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QuickPlay!$T$66:$T$316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6-4675-4D65-AD78-EA25D82C5F29}"/>
                  </c:ext>
                </c:extLst>
              </c15:ser>
            </c15:filteredScatterSeries>
            <c15:filteredScatterSeries>
              <c15:ser>
                <c:idx val="7"/>
                <c:order val="7"/>
                <c:tx>
                  <c:strRef>
                    <c:extLst xmlns:c15="http://schemas.microsoft.com/office/drawing/2012/chart">
                      <c:ext xmlns:c15="http://schemas.microsoft.com/office/drawing/2012/chart" uri="{02D57815-91ED-43cb-92C2-25804820EDAC}">
                        <c15:formulaRef>
                          <c15:sqref>QuickPlay!$U$65</c15:sqref>
                        </c15:formulaRef>
                      </c:ext>
                    </c:extLst>
                    <c:strCache>
                      <c:ptCount val="1"/>
                      <c:pt idx="0">
                        <c:v>8</c:v>
                      </c:pt>
                    </c:strCache>
                  </c:strRef>
                </c:tx>
                <c:spPr>
                  <a:ln w="25400" cap="rnd">
                    <a:noFill/>
                    <a:round/>
                  </a:ln>
                  <a:effectLst/>
                </c:spPr>
                <c:marker>
                  <c:symbol val="circle"/>
                  <c:size val="5"/>
                  <c:spPr>
                    <a:solidFill>
                      <a:schemeClr val="accent2">
                        <a:lumMod val="60000"/>
                      </a:schemeClr>
                    </a:solidFill>
                    <a:ln w="9525">
                      <a:solidFill>
                        <a:schemeClr val="accent2">
                          <a:lumMod val="60000"/>
                        </a:schemeClr>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QuickPlay!$U$66:$U$316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7-4675-4D65-AD78-EA25D82C5F29}"/>
                  </c:ext>
                </c:extLst>
              </c15:ser>
            </c15:filteredScatterSeries>
            <c15:filteredScatterSeries>
              <c15:ser>
                <c:idx val="8"/>
                <c:order val="8"/>
                <c:tx>
                  <c:strRef>
                    <c:extLst xmlns:c15="http://schemas.microsoft.com/office/drawing/2012/chart">
                      <c:ext xmlns:c15="http://schemas.microsoft.com/office/drawing/2012/chart" uri="{02D57815-91ED-43cb-92C2-25804820EDAC}">
                        <c15:formulaRef>
                          <c15:sqref>QuickPlay!$V$65</c15:sqref>
                        </c15:formulaRef>
                      </c:ext>
                    </c:extLst>
                    <c:strCache>
                      <c:ptCount val="1"/>
                      <c:pt idx="0">
                        <c:v>9</c:v>
                      </c:pt>
                    </c:strCache>
                  </c:strRef>
                </c:tx>
                <c:spPr>
                  <a:ln w="25400" cap="rnd">
                    <a:noFill/>
                    <a:round/>
                  </a:ln>
                  <a:effectLst/>
                </c:spPr>
                <c:marker>
                  <c:symbol val="circle"/>
                  <c:size val="5"/>
                  <c:spPr>
                    <a:solidFill>
                      <a:schemeClr val="accent3">
                        <a:lumMod val="60000"/>
                      </a:schemeClr>
                    </a:solidFill>
                    <a:ln w="9525">
                      <a:solidFill>
                        <a:schemeClr val="accent3">
                          <a:lumMod val="60000"/>
                        </a:schemeClr>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QuickPlay!$V$66:$V$316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8-4675-4D65-AD78-EA25D82C5F29}"/>
                  </c:ext>
                </c:extLst>
              </c15:ser>
            </c15:filteredScatterSeries>
            <c15:filteredScatterSeries>
              <c15:ser>
                <c:idx val="9"/>
                <c:order val="9"/>
                <c:tx>
                  <c:strRef>
                    <c:extLst xmlns:c15="http://schemas.microsoft.com/office/drawing/2012/chart">
                      <c:ext xmlns:c15="http://schemas.microsoft.com/office/drawing/2012/chart" uri="{02D57815-91ED-43cb-92C2-25804820EDAC}">
                        <c15:formulaRef>
                          <c15:sqref>QuickPlay!$W$65</c15:sqref>
                        </c15:formulaRef>
                      </c:ext>
                    </c:extLst>
                    <c:strCache>
                      <c:ptCount val="1"/>
                      <c:pt idx="0">
                        <c:v>10</c:v>
                      </c:pt>
                    </c:strCache>
                  </c:strRef>
                </c:tx>
                <c:spPr>
                  <a:ln w="25400" cap="rnd">
                    <a:noFill/>
                    <a:round/>
                  </a:ln>
                  <a:effectLst/>
                </c:spPr>
                <c:marker>
                  <c:symbol val="circle"/>
                  <c:size val="5"/>
                  <c:spPr>
                    <a:solidFill>
                      <a:schemeClr val="accent4">
                        <a:lumMod val="60000"/>
                      </a:schemeClr>
                    </a:solidFill>
                    <a:ln w="9525">
                      <a:solidFill>
                        <a:schemeClr val="accent4">
                          <a:lumMod val="60000"/>
                        </a:schemeClr>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QuickPlay!$W$66:$W$316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9-4675-4D65-AD78-EA25D82C5F29}"/>
                  </c:ext>
                </c:extLst>
              </c15:ser>
            </c15:filteredScatterSeries>
          </c:ext>
        </c:extLst>
      </c:scatterChart>
      <c:valAx>
        <c:axId val="1143077376"/>
        <c:scaling>
          <c:orientation val="minMax"/>
          <c:max val="36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 Days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3065312"/>
        <c:crosses val="autoZero"/>
        <c:crossBetween val="midCat"/>
      </c:valAx>
      <c:valAx>
        <c:axId val="114306531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Concentration at Sentinel Well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307737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Data Collected at Sentry Well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"Trial 1"</c:v>
          </c:tx>
          <c:spPr>
            <a:ln w="25400" cap="rnd">
              <a:noFill/>
              <a:round/>
            </a:ln>
            <a:effectLst/>
          </c:spPr>
          <c:marker>
            <c:symbol val="circle"/>
            <c:size val="5"/>
            <c:spPr>
              <a:solidFill>
                <a:schemeClr val="accent1"/>
              </a:solidFill>
              <a:ln w="9525">
                <a:solidFill>
                  <a:schemeClr val="accent1"/>
                </a:solidFill>
              </a:ln>
              <a:effectLst/>
            </c:spPr>
          </c:marker>
          <c:xVal>
            <c:numRef>
              <c:f>QuickPlay!$M$66:$M$316</c:f>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f>'quick game'!$H$17:$H$267</c:f>
              <c:numCache>
                <c:formatCode>General</c:formatCode>
                <c:ptCount val="251"/>
                <c:pt idx="0">
                  <c:v>0</c:v>
                </c:pt>
                <c:pt idx="1">
                  <c:v>0</c:v>
                </c:pt>
                <c:pt idx="2">
                  <c:v>0</c:v>
                </c:pt>
                <c:pt idx="3">
                  <c:v>0</c:v>
                </c:pt>
                <c:pt idx="4">
                  <c:v>4.0010349890690165E-4</c:v>
                </c:pt>
                <c:pt idx="5">
                  <c:v>7.3461796408761743E-2</c:v>
                </c:pt>
                <c:pt idx="6">
                  <c:v>0.10793901059907068</c:v>
                </c:pt>
                <c:pt idx="7">
                  <c:v>0.11729453662699445</c:v>
                </c:pt>
                <c:pt idx="8">
                  <c:v>8.7315551652300413E-2</c:v>
                </c:pt>
                <c:pt idx="9">
                  <c:v>4.483420974347542E-2</c:v>
                </c:pt>
                <c:pt idx="10">
                  <c:v>2.7330977894602346E-2</c:v>
                </c:pt>
                <c:pt idx="11">
                  <c:v>1.2806539898703952E-2</c:v>
                </c:pt>
                <c:pt idx="12">
                  <c:v>5.8013838856791492E-3</c:v>
                </c:pt>
                <c:pt idx="13">
                  <c:v>3.0917080689851677E-3</c:v>
                </c:pt>
                <c:pt idx="14">
                  <c:v>1.5472072237591996E-3</c:v>
                </c:pt>
                <c:pt idx="15">
                  <c:v>8.7540403039395752E-4</c:v>
                </c:pt>
                <c:pt idx="16">
                  <c:v>5.0904977418531375E-4</c:v>
                </c:pt>
                <c:pt idx="17">
                  <c:v>3.0816623035533942E-4</c:v>
                </c:pt>
                <c:pt idx="18">
                  <c:v>1.5264385154001338E-4</c:v>
                </c:pt>
                <c:pt idx="19">
                  <c:v>7.0173078101608169E-5</c:v>
                </c:pt>
                <c:pt idx="20">
                  <c:v>4.1269427805629132E-5</c:v>
                </c:pt>
                <c:pt idx="21">
                  <c:v>2.484679467473616E-5</c:v>
                </c:pt>
                <c:pt idx="22">
                  <c:v>9.9794339493406241E-6</c:v>
                </c:pt>
                <c:pt idx="23">
                  <c:v>5.7512278261824992E-6</c:v>
                </c:pt>
                <c:pt idx="24">
                  <c:v>3.6414950632291074E-6</c:v>
                </c:pt>
                <c:pt idx="25">
                  <c:v>1.5369084024193406E-6</c:v>
                </c:pt>
                <c:pt idx="26">
                  <c:v>1.1248796038216459E-6</c:v>
                </c:pt>
                <c:pt idx="27">
                  <c:v>4.9019088338586792E-7</c:v>
                </c:pt>
                <c:pt idx="28">
                  <c:v>2.9092169073490045E-7</c:v>
                </c:pt>
                <c:pt idx="29">
                  <c:v>1.6814323221764066E-7</c:v>
                </c:pt>
                <c:pt idx="30">
                  <c:v>6.7094106397500604E-8</c:v>
                </c:pt>
                <c:pt idx="31">
                  <c:v>4.1307401795667142E-8</c:v>
                </c:pt>
                <c:pt idx="32">
                  <c:v>2.367914606349622E-8</c:v>
                </c:pt>
                <c:pt idx="33">
                  <c:v>1.0367012083854151E-8</c:v>
                </c:pt>
                <c:pt idx="34">
                  <c:v>6.1717581322866622E-9</c:v>
                </c:pt>
                <c:pt idx="35">
                  <c:v>3.0234394730536869E-9</c:v>
                </c:pt>
                <c:pt idx="36">
                  <c:v>2.4132215933640326E-9</c:v>
                </c:pt>
                <c:pt idx="37">
                  <c:v>1.0538069022076085E-9</c:v>
                </c:pt>
                <c:pt idx="38">
                  <c:v>5.653506954290862E-10</c:v>
                </c:pt>
                <c:pt idx="39">
                  <c:v>3.1419230157206336E-10</c:v>
                </c:pt>
                <c:pt idx="40">
                  <c:v>1.6459850957665086E-10</c:v>
                </c:pt>
                <c:pt idx="41">
                  <c:v>7.7675954198334363E-11</c:v>
                </c:pt>
                <c:pt idx="42">
                  <c:v>4.9116275465337067E-11</c:v>
                </c:pt>
                <c:pt idx="43">
                  <c:v>2.5950951251572031E-11</c:v>
                </c:pt>
                <c:pt idx="44">
                  <c:v>1.416720306894312E-11</c:v>
                </c:pt>
                <c:pt idx="45">
                  <c:v>1.0204057392417911E-11</c:v>
                </c:pt>
                <c:pt idx="46">
                  <c:v>4.9255925541457223E-12</c:v>
                </c:pt>
                <c:pt idx="47">
                  <c:v>2.7764688174800872E-12</c:v>
                </c:pt>
                <c:pt idx="48">
                  <c:v>1.557369288398175E-12</c:v>
                </c:pt>
                <c:pt idx="49">
                  <c:v>7.8239876649315601E-13</c:v>
                </c:pt>
                <c:pt idx="50">
                  <c:v>4.7326649358524915E-13</c:v>
                </c:pt>
                <c:pt idx="51">
                  <c:v>2.0980338926943724E-13</c:v>
                </c:pt>
                <c:pt idx="52">
                  <c:v>1.5313106872463353E-13</c:v>
                </c:pt>
                <c:pt idx="53">
                  <c:v>7.5561337992500565E-14</c:v>
                </c:pt>
                <c:pt idx="54">
                  <c:v>2.9627788138023846E-14</c:v>
                </c:pt>
                <c:pt idx="55">
                  <c:v>1.7538320904987494E-14</c:v>
                </c:pt>
                <c:pt idx="56">
                  <c:v>1.3505623838200042E-14</c:v>
                </c:pt>
                <c:pt idx="57">
                  <c:v>6.7603328942255573E-15</c:v>
                </c:pt>
                <c:pt idx="58">
                  <c:v>3.0538950060481811E-15</c:v>
                </c:pt>
                <c:pt idx="59">
                  <c:v>2.3125585341009002E-15</c:v>
                </c:pt>
                <c:pt idx="60">
                  <c:v>1.1620693452475799E-15</c:v>
                </c:pt>
                <c:pt idx="61">
                  <c:v>4.8527502024217702E-16</c:v>
                </c:pt>
                <c:pt idx="62">
                  <c:v>3.8814743088260058E-16</c:v>
                </c:pt>
                <c:pt idx="63">
                  <c:v>2.0235068099049324E-16</c:v>
                </c:pt>
                <c:pt idx="64">
                  <c:v>8.4783020791898012E-17</c:v>
                </c:pt>
                <c:pt idx="65">
                  <c:v>4.8657035128700274E-17</c:v>
                </c:pt>
                <c:pt idx="66">
                  <c:v>2.432853877918329E-17</c:v>
                </c:pt>
                <c:pt idx="67">
                  <c:v>1.5832233272222699E-17</c:v>
                </c:pt>
                <c:pt idx="68">
                  <c:v>1.0992507364420264E-17</c:v>
                </c:pt>
                <c:pt idx="69">
                  <c:v>4.4681811315893189E-18</c:v>
                </c:pt>
                <c:pt idx="70">
                  <c:v>2.8538573315481482E-18</c:v>
                </c:pt>
                <c:pt idx="71">
                  <c:v>1.8026474004759256E-18</c:v>
                </c:pt>
                <c:pt idx="72">
                  <c:v>9.5821348398313842E-19</c:v>
                </c:pt>
                <c:pt idx="73">
                  <c:v>4.9186244778465493E-19</c:v>
                </c:pt>
                <c:pt idx="74">
                  <c:v>2.2585722725189022E-19</c:v>
                </c:pt>
                <c:pt idx="75">
                  <c:v>1.5683050956344241E-19</c:v>
                </c:pt>
                <c:pt idx="76">
                  <c:v>8.8067321097290794E-20</c:v>
                </c:pt>
                <c:pt idx="77">
                  <c:v>3.4610431991231797E-20</c:v>
                </c:pt>
                <c:pt idx="78">
                  <c:v>2.6329727121411369E-20</c:v>
                </c:pt>
                <c:pt idx="79">
                  <c:v>1.3481245169212957E-20</c:v>
                </c:pt>
                <c:pt idx="80">
                  <c:v>6.3576373935823632E-21</c:v>
                </c:pt>
                <c:pt idx="81">
                  <c:v>4.6979159569531374E-21</c:v>
                </c:pt>
                <c:pt idx="82">
                  <c:v>2.8497276401259906E-21</c:v>
                </c:pt>
                <c:pt idx="83">
                  <c:v>1.3404883966724976E-21</c:v>
                </c:pt>
                <c:pt idx="84">
                  <c:v>8.2670018280933581E-22</c:v>
                </c:pt>
                <c:pt idx="85">
                  <c:v>4.4119234444707875E-22</c:v>
                </c:pt>
                <c:pt idx="86">
                  <c:v>2.3841949496864917E-22</c:v>
                </c:pt>
                <c:pt idx="87">
                  <c:v>1.0717781830899942E-22</c:v>
                </c:pt>
                <c:pt idx="88">
                  <c:v>8.0962853303639267E-23</c:v>
                </c:pt>
                <c:pt idx="89">
                  <c:v>3.0369576158729839E-23</c:v>
                </c:pt>
                <c:pt idx="90">
                  <c:v>2.1586152980247523E-23</c:v>
                </c:pt>
                <c:pt idx="91">
                  <c:v>1.1716464008751619E-23</c:v>
                </c:pt>
                <c:pt idx="92">
                  <c:v>6.2720141529128604E-24</c:v>
                </c:pt>
                <c:pt idx="93">
                  <c:v>4.0285204867991456E-24</c:v>
                </c:pt>
                <c:pt idx="94">
                  <c:v>1.9241374282023072E-24</c:v>
                </c:pt>
                <c:pt idx="95">
                  <c:v>1.3375521009836949E-24</c:v>
                </c:pt>
                <c:pt idx="96">
                  <c:v>6.9289507762094891E-25</c:v>
                </c:pt>
                <c:pt idx="97">
                  <c:v>3.2074405656348147E-25</c:v>
                </c:pt>
                <c:pt idx="98">
                  <c:v>1.4762643544709459E-25</c:v>
                </c:pt>
                <c:pt idx="99">
                  <c:v>1.158334930554088E-25</c:v>
                </c:pt>
                <c:pt idx="100">
                  <c:v>6.6292376917642104E-26</c:v>
                </c:pt>
                <c:pt idx="101">
                  <c:v>3.020104566072754E-26</c:v>
                </c:pt>
                <c:pt idx="102">
                  <c:v>1.8962516309633869E-26</c:v>
                </c:pt>
                <c:pt idx="103">
                  <c:v>1.1028733760448759E-26</c:v>
                </c:pt>
                <c:pt idx="104">
                  <c:v>6.1821799636727268E-27</c:v>
                </c:pt>
                <c:pt idx="105">
                  <c:v>2.788586775417998E-27</c:v>
                </c:pt>
                <c:pt idx="106">
                  <c:v>1.6391401314108443E-27</c:v>
                </c:pt>
                <c:pt idx="107">
                  <c:v>8.0303580930020564E-28</c:v>
                </c:pt>
                <c:pt idx="108">
                  <c:v>5.7611044387871332E-28</c:v>
                </c:pt>
                <c:pt idx="109">
                  <c:v>3.032147069630625E-28</c:v>
                </c:pt>
                <c:pt idx="110">
                  <c:v>1.8980667058365908E-28</c:v>
                </c:pt>
                <c:pt idx="111">
                  <c:v>1.1348527009414879E-28</c:v>
                </c:pt>
                <c:pt idx="112">
                  <c:v>4.3021944786084002E-29</c:v>
                </c:pt>
                <c:pt idx="113">
                  <c:v>2.3115470366877764E-29</c:v>
                </c:pt>
                <c:pt idx="114">
                  <c:v>1.9042924978326018E-29</c:v>
                </c:pt>
                <c:pt idx="115">
                  <c:v>1.0223571839804974E-29</c:v>
                </c:pt>
                <c:pt idx="116">
                  <c:v>4.714613724427199E-30</c:v>
                </c:pt>
                <c:pt idx="117">
                  <c:v>2.3983433019605961E-30</c:v>
                </c:pt>
                <c:pt idx="118">
                  <c:v>1.4635343884986291E-30</c:v>
                </c:pt>
                <c:pt idx="119">
                  <c:v>7.7095778658565908E-31</c:v>
                </c:pt>
                <c:pt idx="120">
                  <c:v>5.5049472933521316E-31</c:v>
                </c:pt>
                <c:pt idx="121">
                  <c:v>2.2540711359388359E-31</c:v>
                </c:pt>
                <c:pt idx="122">
                  <c:v>1.770204767642154E-31</c:v>
                </c:pt>
                <c:pt idx="123">
                  <c:v>8.8777188498255013E-32</c:v>
                </c:pt>
                <c:pt idx="124">
                  <c:v>4.1918690420441572E-32</c:v>
                </c:pt>
                <c:pt idx="125">
                  <c:v>2.1343051019099325E-32</c:v>
                </c:pt>
                <c:pt idx="126">
                  <c:v>1.1545662652911057E-32</c:v>
                </c:pt>
                <c:pt idx="127">
                  <c:v>8.7529087512017018E-33</c:v>
                </c:pt>
                <c:pt idx="128">
                  <c:v>4.2333183643647206E-33</c:v>
                </c:pt>
                <c:pt idx="129">
                  <c:v>2.991985591148247E-33</c:v>
                </c:pt>
                <c:pt idx="130">
                  <c:v>1.5136228304690243E-33</c:v>
                </c:pt>
                <c:pt idx="131">
                  <c:v>8.392723647734406E-34</c:v>
                </c:pt>
                <c:pt idx="132">
                  <c:v>4.3590381355434211E-34</c:v>
                </c:pt>
                <c:pt idx="133">
                  <c:v>2.2258561504562423E-34</c:v>
                </c:pt>
                <c:pt idx="134">
                  <c:v>1.7229957549417793E-34</c:v>
                </c:pt>
                <c:pt idx="135">
                  <c:v>8.8337579918558669E-35</c:v>
                </c:pt>
                <c:pt idx="136">
                  <c:v>3.4838125650697062E-35</c:v>
                </c:pt>
                <c:pt idx="137">
                  <c:v>2.2909449227684203E-35</c:v>
                </c:pt>
                <c:pt idx="138">
                  <c:v>1.1956030847426027E-35</c:v>
                </c:pt>
                <c:pt idx="139">
                  <c:v>6.6887461438881664E-36</c:v>
                </c:pt>
                <c:pt idx="140">
                  <c:v>4.8616459700276082E-36</c:v>
                </c:pt>
                <c:pt idx="141">
                  <c:v>1.8938257402166803E-36</c:v>
                </c:pt>
                <c:pt idx="142">
                  <c:v>1.4007828848428046E-36</c:v>
                </c:pt>
                <c:pt idx="143">
                  <c:v>8.2685264672279456E-37</c:v>
                </c:pt>
                <c:pt idx="144">
                  <c:v>3.8263974803536432E-37</c:v>
                </c:pt>
                <c:pt idx="145">
                  <c:v>1.9600185436773325E-37</c:v>
                </c:pt>
                <c:pt idx="146">
                  <c:v>1.5184169372917819E-37</c:v>
                </c:pt>
                <c:pt idx="147">
                  <c:v>6.5547754659273327E-38</c:v>
                </c:pt>
                <c:pt idx="148">
                  <c:v>3.8275586537932285E-38</c:v>
                </c:pt>
                <c:pt idx="149">
                  <c:v>2.1535752740727543E-38</c:v>
                </c:pt>
                <c:pt idx="150">
                  <c:v>1.2448454371335855E-38</c:v>
                </c:pt>
                <c:pt idx="151">
                  <c:v>8.3707844390016019E-39</c:v>
                </c:pt>
                <c:pt idx="152">
                  <c:v>4.4393531258268951E-39</c:v>
                </c:pt>
                <c:pt idx="153">
                  <c:v>2.5592923325691635E-39</c:v>
                </c:pt>
                <c:pt idx="154">
                  <c:v>1.4578648099369753E-39</c:v>
                </c:pt>
                <c:pt idx="155">
                  <c:v>5.3308413117183045E-40</c:v>
                </c:pt>
                <c:pt idx="156">
                  <c:v>4.6966229669241633E-40</c:v>
                </c:pt>
                <c:pt idx="157">
                  <c:v>1.854672331901954E-40</c:v>
                </c:pt>
                <c:pt idx="158">
                  <c:v>9.3466843226643894E-41</c:v>
                </c:pt>
                <c:pt idx="159">
                  <c:v>8.1000278570192555E-41</c:v>
                </c:pt>
                <c:pt idx="160">
                  <c:v>3.494878064544932E-41</c:v>
                </c:pt>
                <c:pt idx="161">
                  <c:v>2.4003428980657208E-41</c:v>
                </c:pt>
                <c:pt idx="162">
                  <c:v>1.3175939436998418E-41</c:v>
                </c:pt>
                <c:pt idx="163">
                  <c:v>7.4562049946920373E-42</c:v>
                </c:pt>
                <c:pt idx="164">
                  <c:v>2.8829982746189039E-42</c:v>
                </c:pt>
                <c:pt idx="165">
                  <c:v>1.9572289424298527E-42</c:v>
                </c:pt>
                <c:pt idx="166">
                  <c:v>1.2975713244059448E-42</c:v>
                </c:pt>
                <c:pt idx="167">
                  <c:v>6.4296190318760303E-43</c:v>
                </c:pt>
                <c:pt idx="168">
                  <c:v>4.4144640889107362E-43</c:v>
                </c:pt>
                <c:pt idx="169">
                  <c:v>1.543542223342375E-43</c:v>
                </c:pt>
                <c:pt idx="170">
                  <c:v>8.7805302515785257E-44</c:v>
                </c:pt>
                <c:pt idx="171">
                  <c:v>7.1563623882280348E-44</c:v>
                </c:pt>
                <c:pt idx="172">
                  <c:v>2.9290847835496351E-44</c:v>
                </c:pt>
                <c:pt idx="173">
                  <c:v>2.3231358373925719E-44</c:v>
                </c:pt>
                <c:pt idx="174">
                  <c:v>1.3699432046230467E-44</c:v>
                </c:pt>
                <c:pt idx="175">
                  <c:v>5.3665993133087942E-45</c:v>
                </c:pt>
                <c:pt idx="176">
                  <c:v>3.0259410218371385E-45</c:v>
                </c:pt>
                <c:pt idx="177">
                  <c:v>2.3685485656475415E-45</c:v>
                </c:pt>
                <c:pt idx="178">
                  <c:v>1.3151921735544157E-45</c:v>
                </c:pt>
                <c:pt idx="179">
                  <c:v>6.4705039464966679E-46</c:v>
                </c:pt>
                <c:pt idx="180">
                  <c:v>3.2969831066020277E-46</c:v>
                </c:pt>
                <c:pt idx="181">
                  <c:v>1.7963650193342991E-46</c:v>
                </c:pt>
                <c:pt idx="182">
                  <c:v>1.1744000673175516E-46</c:v>
                </c:pt>
                <c:pt idx="183">
                  <c:v>6.9475293070244645E-47</c:v>
                </c:pt>
                <c:pt idx="184">
                  <c:v>2.5676214512744259E-47</c:v>
                </c:pt>
                <c:pt idx="185">
                  <c:v>1.7617597421801205E-47</c:v>
                </c:pt>
                <c:pt idx="186">
                  <c:v>1.1710662227993412E-47</c:v>
                </c:pt>
                <c:pt idx="187">
                  <c:v>5.2651111302626429E-48</c:v>
                </c:pt>
                <c:pt idx="188">
                  <c:v>3.5376028450902859E-48</c:v>
                </c:pt>
                <c:pt idx="189">
                  <c:v>1.4501249384132572E-48</c:v>
                </c:pt>
                <c:pt idx="190">
                  <c:v>9.4265161542789903E-49</c:v>
                </c:pt>
                <c:pt idx="191">
                  <c:v>6.6566357937914994E-49</c:v>
                </c:pt>
                <c:pt idx="192">
                  <c:v>3.7459030245763402E-49</c:v>
                </c:pt>
                <c:pt idx="193">
                  <c:v>1.5912729465370521E-49</c:v>
                </c:pt>
                <c:pt idx="194">
                  <c:v>1.2261910889890658E-49</c:v>
                </c:pt>
                <c:pt idx="195">
                  <c:v>5.6019177193325369E-50</c:v>
                </c:pt>
                <c:pt idx="196">
                  <c:v>3.6089922932825701E-50</c:v>
                </c:pt>
                <c:pt idx="197">
                  <c:v>1.7575438597000453E-50</c:v>
                </c:pt>
                <c:pt idx="198">
                  <c:v>1.1412757461057527E-50</c:v>
                </c:pt>
                <c:pt idx="199">
                  <c:v>4.8839434431044201E-51</c:v>
                </c:pt>
                <c:pt idx="200">
                  <c:v>3.2377473652745455E-51</c:v>
                </c:pt>
                <c:pt idx="201">
                  <c:v>1.6507056987707971E-51</c:v>
                </c:pt>
                <c:pt idx="202">
                  <c:v>1.0159974275362981E-51</c:v>
                </c:pt>
                <c:pt idx="203">
                  <c:v>5.7956615977569984E-52</c:v>
                </c:pt>
                <c:pt idx="204">
                  <c:v>3.1870161984757538E-52</c:v>
                </c:pt>
                <c:pt idx="205">
                  <c:v>1.7959418320560174E-52</c:v>
                </c:pt>
                <c:pt idx="206">
                  <c:v>8.63330074829127E-53</c:v>
                </c:pt>
                <c:pt idx="207">
                  <c:v>5.5914328185318098E-53</c:v>
                </c:pt>
                <c:pt idx="208">
                  <c:v>3.8881099698163266E-53</c:v>
                </c:pt>
                <c:pt idx="209">
                  <c:v>1.9318868964149966E-53</c:v>
                </c:pt>
                <c:pt idx="210">
                  <c:v>1.0065877555389437E-53</c:v>
                </c:pt>
                <c:pt idx="211">
                  <c:v>6.7523244374133643E-54</c:v>
                </c:pt>
                <c:pt idx="212">
                  <c:v>2.6097805687605813E-54</c:v>
                </c:pt>
                <c:pt idx="213">
                  <c:v>1.3351827783059785E-54</c:v>
                </c:pt>
                <c:pt idx="214">
                  <c:v>1.1654037301013989E-54</c:v>
                </c:pt>
                <c:pt idx="215">
                  <c:v>4.9629575945048532E-55</c:v>
                </c:pt>
                <c:pt idx="216">
                  <c:v>3.1560641040828926E-55</c:v>
                </c:pt>
                <c:pt idx="217">
                  <c:v>1.5043095813951877E-55</c:v>
                </c:pt>
                <c:pt idx="218">
                  <c:v>7.4829705020751058E-56</c:v>
                </c:pt>
                <c:pt idx="219">
                  <c:v>6.4930488313671973E-56</c:v>
                </c:pt>
                <c:pt idx="220">
                  <c:v>2.7613354069440834E-56</c:v>
                </c:pt>
                <c:pt idx="221">
                  <c:v>1.3523162653837767E-56</c:v>
                </c:pt>
                <c:pt idx="222">
                  <c:v>9.0854713568573774E-57</c:v>
                </c:pt>
                <c:pt idx="223">
                  <c:v>6.0378128107762037E-57</c:v>
                </c:pt>
                <c:pt idx="224">
                  <c:v>2.9890877863034975E-57</c:v>
                </c:pt>
                <c:pt idx="225">
                  <c:v>2.0122668424033706E-57</c:v>
                </c:pt>
                <c:pt idx="226">
                  <c:v>1.1704536449789315E-57</c:v>
                </c:pt>
                <c:pt idx="227">
                  <c:v>6.3818483840130909E-58</c:v>
                </c:pt>
                <c:pt idx="228">
                  <c:v>3.0141508225218126E-58</c:v>
                </c:pt>
                <c:pt idx="229">
                  <c:v>1.5667986672182591E-58</c:v>
                </c:pt>
                <c:pt idx="230">
                  <c:v>8.6450090481646579E-59</c:v>
                </c:pt>
                <c:pt idx="231">
                  <c:v>5.963393444417024E-59</c:v>
                </c:pt>
                <c:pt idx="232">
                  <c:v>2.4394205356508688E-59</c:v>
                </c:pt>
                <c:pt idx="233">
                  <c:v>1.6799825230291492E-59</c:v>
                </c:pt>
                <c:pt idx="234">
                  <c:v>7.5135028505087276E-60</c:v>
                </c:pt>
                <c:pt idx="235">
                  <c:v>5.7830772485947899E-60</c:v>
                </c:pt>
                <c:pt idx="236">
                  <c:v>3.0919445475637477E-60</c:v>
                </c:pt>
                <c:pt idx="237">
                  <c:v>1.8646202372338336E-60</c:v>
                </c:pt>
                <c:pt idx="238">
                  <c:v>1.0703752314829667E-60</c:v>
                </c:pt>
                <c:pt idx="239">
                  <c:v>6.1227985521475722E-61</c:v>
                </c:pt>
                <c:pt idx="240">
                  <c:v>2.9856676537892649E-61</c:v>
                </c:pt>
                <c:pt idx="241">
                  <c:v>1.9790629591499484E-61</c:v>
                </c:pt>
                <c:pt idx="242">
                  <c:v>7.667457550788591E-62</c:v>
                </c:pt>
                <c:pt idx="243">
                  <c:v>6.0780430838241172E-62</c:v>
                </c:pt>
                <c:pt idx="244">
                  <c:v>2.6203077294713095E-62</c:v>
                </c:pt>
                <c:pt idx="245">
                  <c:v>1.6848698320141405E-62</c:v>
                </c:pt>
                <c:pt idx="246">
                  <c:v>9.4941649887979632E-63</c:v>
                </c:pt>
                <c:pt idx="247">
                  <c:v>5.1096423979609521E-63</c:v>
                </c:pt>
                <c:pt idx="248">
                  <c:v>2.1355887838057093E-63</c:v>
                </c:pt>
                <c:pt idx="249">
                  <c:v>1.7578520217875374E-63</c:v>
                </c:pt>
                <c:pt idx="250">
                  <c:v>1.0695320414574709E-63</c:v>
                </c:pt>
              </c:numCache>
            </c:numRef>
          </c:yVal>
          <c:smooth val="0"/>
          <c:extLst>
            <c:ext xmlns:c16="http://schemas.microsoft.com/office/drawing/2014/chart" uri="{C3380CC4-5D6E-409C-BE32-E72D297353CC}">
              <c16:uniqueId val="{00000000-92C6-48BC-AA16-8C91E90BE19E}"/>
            </c:ext>
          </c:extLst>
        </c:ser>
        <c:dLbls>
          <c:showLegendKey val="0"/>
          <c:showVal val="0"/>
          <c:showCatName val="0"/>
          <c:showSerName val="0"/>
          <c:showPercent val="0"/>
          <c:showBubbleSize val="0"/>
        </c:dLbls>
        <c:axId val="1143077376"/>
        <c:axId val="1143065312"/>
        <c:extLst>
          <c:ext xmlns:c15="http://schemas.microsoft.com/office/drawing/2012/chart" uri="{02D57815-91ED-43cb-92C2-25804820EDAC}">
            <c15:filteredScatterSeries>
              <c15:ser>
                <c:idx val="1"/>
                <c:order val="1"/>
                <c:tx>
                  <c:strRef>
                    <c:extLst>
                      <c:ext uri="{02D57815-91ED-43cb-92C2-25804820EDAC}">
                        <c15:formulaRef>
                          <c15:sqref>QuickPlay!$O$65</c15:sqref>
                        </c15:formulaRef>
                      </c:ext>
                    </c:extLst>
                    <c:strCache>
                      <c:ptCount val="1"/>
                      <c:pt idx="0">
                        <c:v>2</c:v>
                      </c:pt>
                    </c:strCache>
                  </c:strRef>
                </c:tx>
                <c:spPr>
                  <a:ln w="25400" cap="rnd">
                    <a:noFill/>
                    <a:round/>
                  </a:ln>
                  <a:effectLst/>
                </c:spPr>
                <c:marker>
                  <c:symbol val="circle"/>
                  <c:size val="5"/>
                  <c:spPr>
                    <a:solidFill>
                      <a:schemeClr val="accent2"/>
                    </a:solidFill>
                    <a:ln w="9525">
                      <a:solidFill>
                        <a:schemeClr val="accent2"/>
                      </a:solidFill>
                    </a:ln>
                    <a:effectLst/>
                  </c:spPr>
                </c:marker>
                <c:xVal>
                  <c:numRef>
                    <c:extLst>
                      <c:ex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c:ext uri="{02D57815-91ED-43cb-92C2-25804820EDAC}">
                        <c15:formulaRef>
                          <c15:sqref>QuickPlay!$O$66:$O$316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c:ext xmlns:c16="http://schemas.microsoft.com/office/drawing/2014/chart" uri="{C3380CC4-5D6E-409C-BE32-E72D297353CC}">
                    <c16:uniqueId val="{00000001-92C6-48BC-AA16-8C91E90BE19E}"/>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QuickPlay!$P$65</c15:sqref>
                        </c15:formulaRef>
                      </c:ext>
                    </c:extLst>
                    <c:strCache>
                      <c:ptCount val="1"/>
                      <c:pt idx="0">
                        <c:v>3</c:v>
                      </c:pt>
                    </c:strCache>
                  </c:strRef>
                </c:tx>
                <c:spPr>
                  <a:ln w="25400" cap="rnd">
                    <a:noFill/>
                    <a:round/>
                  </a:ln>
                  <a:effectLst/>
                </c:spPr>
                <c:marker>
                  <c:symbol val="circle"/>
                  <c:size val="5"/>
                  <c:spPr>
                    <a:solidFill>
                      <a:schemeClr val="accent3"/>
                    </a:solidFill>
                    <a:ln w="9525">
                      <a:solidFill>
                        <a:schemeClr val="accent3"/>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QuickPlay!$P$66:$P$316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2-92C6-48BC-AA16-8C91E90BE19E}"/>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QuickPlay!$Q$65</c15:sqref>
                        </c15:formulaRef>
                      </c:ext>
                    </c:extLst>
                    <c:strCache>
                      <c:ptCount val="1"/>
                      <c:pt idx="0">
                        <c:v>4</c:v>
                      </c:pt>
                    </c:strCache>
                  </c:strRef>
                </c:tx>
                <c:spPr>
                  <a:ln w="25400" cap="rnd">
                    <a:noFill/>
                    <a:round/>
                  </a:ln>
                  <a:effectLst/>
                </c:spPr>
                <c:marker>
                  <c:symbol val="circle"/>
                  <c:size val="5"/>
                  <c:spPr>
                    <a:solidFill>
                      <a:schemeClr val="accent4"/>
                    </a:solidFill>
                    <a:ln w="9525">
                      <a:solidFill>
                        <a:schemeClr val="accent4"/>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QuickPlay!$Q$66:$Q$316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3-92C6-48BC-AA16-8C91E90BE19E}"/>
                  </c:ext>
                </c:extLst>
              </c15:ser>
            </c15:filteredScatterSeries>
            <c15:filteredScatterSeries>
              <c15:ser>
                <c:idx val="4"/>
                <c:order val="4"/>
                <c:tx>
                  <c:strRef>
                    <c:extLst xmlns:c15="http://schemas.microsoft.com/office/drawing/2012/chart">
                      <c:ext xmlns:c15="http://schemas.microsoft.com/office/drawing/2012/chart" uri="{02D57815-91ED-43cb-92C2-25804820EDAC}">
                        <c15:formulaRef>
                          <c15:sqref>QuickPlay!$R$65</c15:sqref>
                        </c15:formulaRef>
                      </c:ext>
                    </c:extLst>
                    <c:strCache>
                      <c:ptCount val="1"/>
                      <c:pt idx="0">
                        <c:v>5</c:v>
                      </c:pt>
                    </c:strCache>
                  </c:strRef>
                </c:tx>
                <c:spPr>
                  <a:ln w="25400" cap="rnd">
                    <a:noFill/>
                    <a:round/>
                  </a:ln>
                  <a:effectLst/>
                </c:spPr>
                <c:marker>
                  <c:symbol val="circle"/>
                  <c:size val="5"/>
                  <c:spPr>
                    <a:solidFill>
                      <a:schemeClr val="accent5"/>
                    </a:solidFill>
                    <a:ln w="9525">
                      <a:solidFill>
                        <a:schemeClr val="accent5"/>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QuickPlay!$R$66:$R$316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4-92C6-48BC-AA16-8C91E90BE19E}"/>
                  </c:ext>
                </c:extLst>
              </c15:ser>
            </c15:filteredScatterSeries>
            <c15:filteredScatterSeries>
              <c15:ser>
                <c:idx val="5"/>
                <c:order val="5"/>
                <c:tx>
                  <c:strRef>
                    <c:extLst xmlns:c15="http://schemas.microsoft.com/office/drawing/2012/chart">
                      <c:ext xmlns:c15="http://schemas.microsoft.com/office/drawing/2012/chart" uri="{02D57815-91ED-43cb-92C2-25804820EDAC}">
                        <c15:formulaRef>
                          <c15:sqref>QuickPlay!$S$65</c15:sqref>
                        </c15:formulaRef>
                      </c:ext>
                    </c:extLst>
                    <c:strCache>
                      <c:ptCount val="1"/>
                      <c:pt idx="0">
                        <c:v>6</c:v>
                      </c:pt>
                    </c:strCache>
                  </c:strRef>
                </c:tx>
                <c:spPr>
                  <a:ln w="25400" cap="rnd">
                    <a:noFill/>
                    <a:round/>
                  </a:ln>
                  <a:effectLst/>
                </c:spPr>
                <c:marker>
                  <c:symbol val="circle"/>
                  <c:size val="5"/>
                  <c:spPr>
                    <a:solidFill>
                      <a:schemeClr val="accent6"/>
                    </a:solidFill>
                    <a:ln w="9525">
                      <a:solidFill>
                        <a:schemeClr val="accent6"/>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QuickPlay!$S$66:$S$316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5-92C6-48BC-AA16-8C91E90BE19E}"/>
                  </c:ext>
                </c:extLst>
              </c15:ser>
            </c15:filteredScatterSeries>
            <c15:filteredScatterSeries>
              <c15:ser>
                <c:idx val="6"/>
                <c:order val="6"/>
                <c:tx>
                  <c:strRef>
                    <c:extLst xmlns:c15="http://schemas.microsoft.com/office/drawing/2012/chart">
                      <c:ext xmlns:c15="http://schemas.microsoft.com/office/drawing/2012/chart" uri="{02D57815-91ED-43cb-92C2-25804820EDAC}">
                        <c15:formulaRef>
                          <c15:sqref>QuickPlay!$T$65</c15:sqref>
                        </c15:formulaRef>
                      </c:ext>
                    </c:extLst>
                    <c:strCache>
                      <c:ptCount val="1"/>
                      <c:pt idx="0">
                        <c:v>7</c:v>
                      </c:pt>
                    </c:strCache>
                  </c:strRef>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QuickPlay!$T$66:$T$316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6-92C6-48BC-AA16-8C91E90BE19E}"/>
                  </c:ext>
                </c:extLst>
              </c15:ser>
            </c15:filteredScatterSeries>
            <c15:filteredScatterSeries>
              <c15:ser>
                <c:idx val="7"/>
                <c:order val="7"/>
                <c:tx>
                  <c:strRef>
                    <c:extLst xmlns:c15="http://schemas.microsoft.com/office/drawing/2012/chart">
                      <c:ext xmlns:c15="http://schemas.microsoft.com/office/drawing/2012/chart" uri="{02D57815-91ED-43cb-92C2-25804820EDAC}">
                        <c15:formulaRef>
                          <c15:sqref>QuickPlay!$U$65</c15:sqref>
                        </c15:formulaRef>
                      </c:ext>
                    </c:extLst>
                    <c:strCache>
                      <c:ptCount val="1"/>
                      <c:pt idx="0">
                        <c:v>8</c:v>
                      </c:pt>
                    </c:strCache>
                  </c:strRef>
                </c:tx>
                <c:spPr>
                  <a:ln w="25400" cap="rnd">
                    <a:noFill/>
                    <a:round/>
                  </a:ln>
                  <a:effectLst/>
                </c:spPr>
                <c:marker>
                  <c:symbol val="circle"/>
                  <c:size val="5"/>
                  <c:spPr>
                    <a:solidFill>
                      <a:schemeClr val="accent2">
                        <a:lumMod val="60000"/>
                      </a:schemeClr>
                    </a:solidFill>
                    <a:ln w="9525">
                      <a:solidFill>
                        <a:schemeClr val="accent2">
                          <a:lumMod val="60000"/>
                        </a:schemeClr>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QuickPlay!$U$66:$U$316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7-92C6-48BC-AA16-8C91E90BE19E}"/>
                  </c:ext>
                </c:extLst>
              </c15:ser>
            </c15:filteredScatterSeries>
            <c15:filteredScatterSeries>
              <c15:ser>
                <c:idx val="8"/>
                <c:order val="8"/>
                <c:tx>
                  <c:strRef>
                    <c:extLst xmlns:c15="http://schemas.microsoft.com/office/drawing/2012/chart">
                      <c:ext xmlns:c15="http://schemas.microsoft.com/office/drawing/2012/chart" uri="{02D57815-91ED-43cb-92C2-25804820EDAC}">
                        <c15:formulaRef>
                          <c15:sqref>QuickPlay!$V$65</c15:sqref>
                        </c15:formulaRef>
                      </c:ext>
                    </c:extLst>
                    <c:strCache>
                      <c:ptCount val="1"/>
                      <c:pt idx="0">
                        <c:v>9</c:v>
                      </c:pt>
                    </c:strCache>
                  </c:strRef>
                </c:tx>
                <c:spPr>
                  <a:ln w="25400" cap="rnd">
                    <a:noFill/>
                    <a:round/>
                  </a:ln>
                  <a:effectLst/>
                </c:spPr>
                <c:marker>
                  <c:symbol val="circle"/>
                  <c:size val="5"/>
                  <c:spPr>
                    <a:solidFill>
                      <a:schemeClr val="accent3">
                        <a:lumMod val="60000"/>
                      </a:schemeClr>
                    </a:solidFill>
                    <a:ln w="9525">
                      <a:solidFill>
                        <a:schemeClr val="accent3">
                          <a:lumMod val="60000"/>
                        </a:schemeClr>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QuickPlay!$V$66:$V$316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8-92C6-48BC-AA16-8C91E90BE19E}"/>
                  </c:ext>
                </c:extLst>
              </c15:ser>
            </c15:filteredScatterSeries>
            <c15:filteredScatterSeries>
              <c15:ser>
                <c:idx val="9"/>
                <c:order val="9"/>
                <c:tx>
                  <c:strRef>
                    <c:extLst xmlns:c15="http://schemas.microsoft.com/office/drawing/2012/chart">
                      <c:ext xmlns:c15="http://schemas.microsoft.com/office/drawing/2012/chart" uri="{02D57815-91ED-43cb-92C2-25804820EDAC}">
                        <c15:formulaRef>
                          <c15:sqref>QuickPlay!$W$65</c15:sqref>
                        </c15:formulaRef>
                      </c:ext>
                    </c:extLst>
                    <c:strCache>
                      <c:ptCount val="1"/>
                      <c:pt idx="0">
                        <c:v>10</c:v>
                      </c:pt>
                    </c:strCache>
                  </c:strRef>
                </c:tx>
                <c:spPr>
                  <a:ln w="25400" cap="rnd">
                    <a:noFill/>
                    <a:round/>
                  </a:ln>
                  <a:effectLst/>
                </c:spPr>
                <c:marker>
                  <c:symbol val="circle"/>
                  <c:size val="5"/>
                  <c:spPr>
                    <a:solidFill>
                      <a:schemeClr val="accent4">
                        <a:lumMod val="60000"/>
                      </a:schemeClr>
                    </a:solidFill>
                    <a:ln w="9525">
                      <a:solidFill>
                        <a:schemeClr val="accent4">
                          <a:lumMod val="60000"/>
                        </a:schemeClr>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QuickPlay!$W$66:$W$316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9-92C6-48BC-AA16-8C91E90BE19E}"/>
                  </c:ext>
                </c:extLst>
              </c15:ser>
            </c15:filteredScatterSeries>
          </c:ext>
        </c:extLst>
      </c:scatterChart>
      <c:valAx>
        <c:axId val="1143077376"/>
        <c:scaling>
          <c:orientation val="minMax"/>
          <c:max val="36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 Days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3065312"/>
        <c:crosses val="autoZero"/>
        <c:crossBetween val="midCat"/>
      </c:valAx>
      <c:valAx>
        <c:axId val="114306531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Concentration at Sentinel Well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307737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Data Collected at Sentry Well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"Trial 1"</c:v>
          </c:tx>
          <c:spPr>
            <a:ln w="25400" cap="rnd">
              <a:noFill/>
              <a:round/>
            </a:ln>
            <a:effectLst/>
          </c:spPr>
          <c:marker>
            <c:symbol val="circle"/>
            <c:size val="5"/>
            <c:spPr>
              <a:solidFill>
                <a:schemeClr val="accent1"/>
              </a:solidFill>
              <a:ln w="9525">
                <a:solidFill>
                  <a:schemeClr val="accent1"/>
                </a:solidFill>
              </a:ln>
              <a:effectLst/>
            </c:spPr>
          </c:marker>
          <c:xVal>
            <c:numRef>
              <c:f>QuickPlay!$M$66:$M$316</c:f>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f>'quick game'!$I$17:$I$267</c:f>
              <c:numCache>
                <c:formatCode>General</c:formatCode>
                <c:ptCount val="251"/>
                <c:pt idx="0">
                  <c:v>0</c:v>
                </c:pt>
                <c:pt idx="1">
                  <c:v>0</c:v>
                </c:pt>
                <c:pt idx="2">
                  <c:v>0</c:v>
                </c:pt>
                <c:pt idx="3">
                  <c:v>0</c:v>
                </c:pt>
                <c:pt idx="4">
                  <c:v>1.2165170938472867E-18</c:v>
                </c:pt>
                <c:pt idx="5">
                  <c:v>4.8653008789889794E-7</c:v>
                </c:pt>
                <c:pt idx="6">
                  <c:v>3.4747248961587159E-4</c:v>
                </c:pt>
                <c:pt idx="7">
                  <c:v>4.3213804371941313E-3</c:v>
                </c:pt>
                <c:pt idx="8">
                  <c:v>1.5356370288194596E-2</c:v>
                </c:pt>
                <c:pt idx="9">
                  <c:v>3.7694532770314045E-2</c:v>
                </c:pt>
                <c:pt idx="10">
                  <c:v>6.0568535139215486E-2</c:v>
                </c:pt>
                <c:pt idx="11">
                  <c:v>7.7677791157070478E-2</c:v>
                </c:pt>
                <c:pt idx="12">
                  <c:v>7.171467448664641E-2</c:v>
                </c:pt>
                <c:pt idx="13">
                  <c:v>6.3167370612839571E-2</c:v>
                </c:pt>
                <c:pt idx="14">
                  <c:v>6.8871384503208025E-2</c:v>
                </c:pt>
                <c:pt idx="15">
                  <c:v>7.247037645474759E-2</c:v>
                </c:pt>
                <c:pt idx="16">
                  <c:v>5.3500076459351772E-2</c:v>
                </c:pt>
                <c:pt idx="17">
                  <c:v>6.118344736510347E-2</c:v>
                </c:pt>
                <c:pt idx="18">
                  <c:v>5.3805109473806956E-2</c:v>
                </c:pt>
                <c:pt idx="19">
                  <c:v>4.92612272221606E-2</c:v>
                </c:pt>
                <c:pt idx="20">
                  <c:v>4.7181407313278426E-2</c:v>
                </c:pt>
                <c:pt idx="21">
                  <c:v>4.0024111791937156E-2</c:v>
                </c:pt>
                <c:pt idx="22">
                  <c:v>2.713186108507051E-2</c:v>
                </c:pt>
                <c:pt idx="23">
                  <c:v>1.9439629716933107E-2</c:v>
                </c:pt>
                <c:pt idx="24">
                  <c:v>2.130193219409688E-2</c:v>
                </c:pt>
                <c:pt idx="25">
                  <c:v>1.579006364434057E-2</c:v>
                </c:pt>
                <c:pt idx="26">
                  <c:v>1.4488787601004032E-2</c:v>
                </c:pt>
                <c:pt idx="27">
                  <c:v>8.8378112181232479E-3</c:v>
                </c:pt>
                <c:pt idx="28">
                  <c:v>8.3605190055434861E-3</c:v>
                </c:pt>
                <c:pt idx="29">
                  <c:v>6.1032754190082352E-3</c:v>
                </c:pt>
                <c:pt idx="30">
                  <c:v>5.8396744520418965E-3</c:v>
                </c:pt>
                <c:pt idx="31">
                  <c:v>6.1952189236825998E-3</c:v>
                </c:pt>
                <c:pt idx="32">
                  <c:v>3.2402483479645489E-3</c:v>
                </c:pt>
                <c:pt idx="33">
                  <c:v>4.0020339170098824E-3</c:v>
                </c:pt>
                <c:pt idx="34">
                  <c:v>3.5384028109137007E-3</c:v>
                </c:pt>
                <c:pt idx="35">
                  <c:v>2.3531708833653252E-3</c:v>
                </c:pt>
                <c:pt idx="36">
                  <c:v>2.2212655345756364E-3</c:v>
                </c:pt>
                <c:pt idx="37">
                  <c:v>1.7220521214047861E-3</c:v>
                </c:pt>
                <c:pt idx="38">
                  <c:v>1.6554103634241763E-3</c:v>
                </c:pt>
                <c:pt idx="39">
                  <c:v>8.847573736360055E-4</c:v>
                </c:pt>
                <c:pt idx="40">
                  <c:v>1.0854629278038831E-3</c:v>
                </c:pt>
                <c:pt idx="41">
                  <c:v>7.3592380617285328E-4</c:v>
                </c:pt>
                <c:pt idx="42">
                  <c:v>4.553227887619785E-4</c:v>
                </c:pt>
                <c:pt idx="43">
                  <c:v>6.0547989495898888E-4</c:v>
                </c:pt>
                <c:pt idx="44">
                  <c:v>3.0498176431299832E-4</c:v>
                </c:pt>
                <c:pt idx="45">
                  <c:v>4.0374563559257836E-4</c:v>
                </c:pt>
                <c:pt idx="46">
                  <c:v>2.5582554399576195E-4</c:v>
                </c:pt>
                <c:pt idx="47">
                  <c:v>1.9655822048854848E-4</c:v>
                </c:pt>
                <c:pt idx="48">
                  <c:v>1.4730759694841979E-4</c:v>
                </c:pt>
                <c:pt idx="49">
                  <c:v>1.4896420359071362E-4</c:v>
                </c:pt>
                <c:pt idx="50">
                  <c:v>1.0767406926947549E-4</c:v>
                </c:pt>
                <c:pt idx="51">
                  <c:v>8.702359876220076E-5</c:v>
                </c:pt>
                <c:pt idx="52">
                  <c:v>7.0443569530328473E-5</c:v>
                </c:pt>
                <c:pt idx="53">
                  <c:v>8.3818781313614991E-5</c:v>
                </c:pt>
                <c:pt idx="54">
                  <c:v>6.2745576360189226E-5</c:v>
                </c:pt>
                <c:pt idx="55">
                  <c:v>3.9169244094666853E-5</c:v>
                </c:pt>
                <c:pt idx="56">
                  <c:v>3.7991698328965417E-5</c:v>
                </c:pt>
                <c:pt idx="57">
                  <c:v>3.6379975286472017E-5</c:v>
                </c:pt>
                <c:pt idx="58">
                  <c:v>2.2375378867731298E-5</c:v>
                </c:pt>
                <c:pt idx="59">
                  <c:v>2.6036392315092352E-5</c:v>
                </c:pt>
                <c:pt idx="60">
                  <c:v>1.3029044173586655E-5</c:v>
                </c:pt>
                <c:pt idx="61">
                  <c:v>1.6603388307595703E-5</c:v>
                </c:pt>
                <c:pt idx="62">
                  <c:v>1.3882753690472897E-5</c:v>
                </c:pt>
                <c:pt idx="63">
                  <c:v>1.0106024484007601E-5</c:v>
                </c:pt>
                <c:pt idx="64">
                  <c:v>8.2195038844428567E-6</c:v>
                </c:pt>
                <c:pt idx="65">
                  <c:v>5.0125518809516475E-6</c:v>
                </c:pt>
                <c:pt idx="66">
                  <c:v>5.942352574559036E-6</c:v>
                </c:pt>
                <c:pt idx="67">
                  <c:v>4.0039051622593655E-6</c:v>
                </c:pt>
                <c:pt idx="68">
                  <c:v>3.6592142437066238E-6</c:v>
                </c:pt>
                <c:pt idx="69">
                  <c:v>2.630317618552984E-6</c:v>
                </c:pt>
                <c:pt idx="70">
                  <c:v>2.717580187470774E-6</c:v>
                </c:pt>
                <c:pt idx="71">
                  <c:v>2.4286248165714082E-6</c:v>
                </c:pt>
                <c:pt idx="72">
                  <c:v>1.8521907823746906E-6</c:v>
                </c:pt>
                <c:pt idx="73">
                  <c:v>1.5223470466948489E-6</c:v>
                </c:pt>
                <c:pt idx="74">
                  <c:v>9.1714302467574105E-7</c:v>
                </c:pt>
                <c:pt idx="75">
                  <c:v>9.7579793351931766E-7</c:v>
                </c:pt>
                <c:pt idx="76">
                  <c:v>7.5081293009919187E-7</c:v>
                </c:pt>
                <c:pt idx="77">
                  <c:v>5.8899798704633746E-7</c:v>
                </c:pt>
                <c:pt idx="78">
                  <c:v>6.012131882978523E-7</c:v>
                </c:pt>
                <c:pt idx="79">
                  <c:v>3.5133617152025568E-7</c:v>
                </c:pt>
                <c:pt idx="80">
                  <c:v>2.8895883705420649E-7</c:v>
                </c:pt>
                <c:pt idx="81">
                  <c:v>3.3174862815724689E-7</c:v>
                </c:pt>
                <c:pt idx="82">
                  <c:v>2.6986335835381198E-7</c:v>
                </c:pt>
                <c:pt idx="83">
                  <c:v>2.2914788035917055E-7</c:v>
                </c:pt>
                <c:pt idx="84">
                  <c:v>1.7498858329760611E-7</c:v>
                </c:pt>
                <c:pt idx="85">
                  <c:v>1.1455382682801155E-7</c:v>
                </c:pt>
                <c:pt idx="86">
                  <c:v>1.1377651551928832E-7</c:v>
                </c:pt>
                <c:pt idx="87">
                  <c:v>9.6695784397182648E-8</c:v>
                </c:pt>
                <c:pt idx="88">
                  <c:v>8.3075849153528497E-8</c:v>
                </c:pt>
                <c:pt idx="89">
                  <c:v>6.6635462556977932E-8</c:v>
                </c:pt>
                <c:pt idx="90">
                  <c:v>4.4033242471035405E-8</c:v>
                </c:pt>
                <c:pt idx="91">
                  <c:v>4.4931709585545947E-8</c:v>
                </c:pt>
                <c:pt idx="92">
                  <c:v>2.737092568707411E-8</c:v>
                </c:pt>
                <c:pt idx="93">
                  <c:v>2.2329811335246066E-8</c:v>
                </c:pt>
                <c:pt idx="94">
                  <c:v>2.2613268405545626E-8</c:v>
                </c:pt>
                <c:pt idx="95">
                  <c:v>1.5527826719538242E-8</c:v>
                </c:pt>
                <c:pt idx="96">
                  <c:v>1.5994031575435576E-8</c:v>
                </c:pt>
                <c:pt idx="97">
                  <c:v>1.3441312661047233E-8</c:v>
                </c:pt>
                <c:pt idx="98">
                  <c:v>9.9850034886949218E-9</c:v>
                </c:pt>
                <c:pt idx="99">
                  <c:v>1.0004339069200503E-8</c:v>
                </c:pt>
                <c:pt idx="100">
                  <c:v>6.485726590402827E-9</c:v>
                </c:pt>
                <c:pt idx="101">
                  <c:v>6.9977097658662764E-9</c:v>
                </c:pt>
                <c:pt idx="102">
                  <c:v>5.3796310221147066E-9</c:v>
                </c:pt>
                <c:pt idx="103">
                  <c:v>3.792250260468221E-9</c:v>
                </c:pt>
                <c:pt idx="104">
                  <c:v>3.5617756527122582E-9</c:v>
                </c:pt>
                <c:pt idx="105">
                  <c:v>2.867900323003493E-9</c:v>
                </c:pt>
                <c:pt idx="106">
                  <c:v>2.7576586478648228E-9</c:v>
                </c:pt>
                <c:pt idx="107">
                  <c:v>1.4244381131450722E-9</c:v>
                </c:pt>
                <c:pt idx="108">
                  <c:v>1.40618181866453E-9</c:v>
                </c:pt>
                <c:pt idx="109">
                  <c:v>1.2821539023399417E-9</c:v>
                </c:pt>
                <c:pt idx="110">
                  <c:v>1.0018582669842054E-9</c:v>
                </c:pt>
                <c:pt idx="111">
                  <c:v>9.9258744861445241E-10</c:v>
                </c:pt>
                <c:pt idx="112">
                  <c:v>6.7576564260050845E-10</c:v>
                </c:pt>
                <c:pt idx="113">
                  <c:v>7.1804886897678011E-10</c:v>
                </c:pt>
                <c:pt idx="114">
                  <c:v>4.3556775834834927E-10</c:v>
                </c:pt>
                <c:pt idx="115">
                  <c:v>4.2761197380468513E-10</c:v>
                </c:pt>
                <c:pt idx="116">
                  <c:v>2.8388101278367427E-10</c:v>
                </c:pt>
                <c:pt idx="117">
                  <c:v>2.2373321130269657E-10</c:v>
                </c:pt>
                <c:pt idx="118">
                  <c:v>2.4631375349325001E-10</c:v>
                </c:pt>
                <c:pt idx="119">
                  <c:v>2.2773739587949031E-10</c:v>
                </c:pt>
                <c:pt idx="120">
                  <c:v>1.7023924720360289E-10</c:v>
                </c:pt>
                <c:pt idx="121">
                  <c:v>1.441001742231089E-10</c:v>
                </c:pt>
                <c:pt idx="122">
                  <c:v>1.0635279981845451E-10</c:v>
                </c:pt>
                <c:pt idx="123">
                  <c:v>1.0673946613118754E-10</c:v>
                </c:pt>
                <c:pt idx="124">
                  <c:v>8.177326620295607E-11</c:v>
                </c:pt>
                <c:pt idx="125">
                  <c:v>4.6518096485154313E-11</c:v>
                </c:pt>
                <c:pt idx="126">
                  <c:v>5.9972592661125692E-11</c:v>
                </c:pt>
                <c:pt idx="127">
                  <c:v>4.0639323720213601E-11</c:v>
                </c:pt>
                <c:pt idx="128">
                  <c:v>3.7456650875910027E-11</c:v>
                </c:pt>
                <c:pt idx="129">
                  <c:v>3.2541040498410671E-11</c:v>
                </c:pt>
                <c:pt idx="130">
                  <c:v>2.0785688217330266E-11</c:v>
                </c:pt>
                <c:pt idx="131">
                  <c:v>1.7097132073102106E-11</c:v>
                </c:pt>
                <c:pt idx="132">
                  <c:v>1.711569623901372E-11</c:v>
                </c:pt>
                <c:pt idx="133">
                  <c:v>1.1047706414411983E-11</c:v>
                </c:pt>
                <c:pt idx="134">
                  <c:v>9.2674680286541192E-12</c:v>
                </c:pt>
                <c:pt idx="135">
                  <c:v>8.516031842228052E-12</c:v>
                </c:pt>
                <c:pt idx="136">
                  <c:v>7.3942863133292682E-12</c:v>
                </c:pt>
                <c:pt idx="137">
                  <c:v>5.3591827969752919E-12</c:v>
                </c:pt>
                <c:pt idx="138">
                  <c:v>5.4575717211744225E-12</c:v>
                </c:pt>
                <c:pt idx="139">
                  <c:v>3.5825388297097612E-12</c:v>
                </c:pt>
                <c:pt idx="140">
                  <c:v>3.7278645569443998E-12</c:v>
                </c:pt>
                <c:pt idx="141">
                  <c:v>3.2380509344967488E-12</c:v>
                </c:pt>
                <c:pt idx="142">
                  <c:v>2.0770065522270302E-12</c:v>
                </c:pt>
                <c:pt idx="143">
                  <c:v>2.3931465268523617E-12</c:v>
                </c:pt>
                <c:pt idx="144">
                  <c:v>1.8122047641293857E-12</c:v>
                </c:pt>
                <c:pt idx="145">
                  <c:v>1.1503877989103356E-12</c:v>
                </c:pt>
                <c:pt idx="146">
                  <c:v>1.2884565463541742E-12</c:v>
                </c:pt>
                <c:pt idx="147">
                  <c:v>1.0901552293533136E-12</c:v>
                </c:pt>
                <c:pt idx="148">
                  <c:v>9.267376110604971E-13</c:v>
                </c:pt>
                <c:pt idx="149">
                  <c:v>7.2966785600422844E-13</c:v>
                </c:pt>
                <c:pt idx="150">
                  <c:v>5.4930437179859029E-13</c:v>
                </c:pt>
                <c:pt idx="151">
                  <c:v>3.6937064194117707E-13</c:v>
                </c:pt>
                <c:pt idx="152">
                  <c:v>3.8406599821002499E-13</c:v>
                </c:pt>
                <c:pt idx="153">
                  <c:v>2.7391283191260364E-13</c:v>
                </c:pt>
                <c:pt idx="154">
                  <c:v>2.0205091103603398E-13</c:v>
                </c:pt>
                <c:pt idx="155">
                  <c:v>1.9000563560794784E-13</c:v>
                </c:pt>
                <c:pt idx="156">
                  <c:v>1.9552427778274782E-13</c:v>
                </c:pt>
                <c:pt idx="157">
                  <c:v>1.7009345103206928E-13</c:v>
                </c:pt>
                <c:pt idx="158">
                  <c:v>9.299748609803329E-14</c:v>
                </c:pt>
                <c:pt idx="159">
                  <c:v>7.4779102344750639E-14</c:v>
                </c:pt>
                <c:pt idx="160">
                  <c:v>7.2208585207717387E-14</c:v>
                </c:pt>
                <c:pt idx="161">
                  <c:v>7.5552605339240515E-14</c:v>
                </c:pt>
                <c:pt idx="162">
                  <c:v>5.1785211613861154E-14</c:v>
                </c:pt>
                <c:pt idx="163">
                  <c:v>3.9612796111692622E-14</c:v>
                </c:pt>
                <c:pt idx="164">
                  <c:v>3.5927709207488272E-14</c:v>
                </c:pt>
                <c:pt idx="165">
                  <c:v>3.6908646618895732E-14</c:v>
                </c:pt>
                <c:pt idx="166">
                  <c:v>2.5769706779098814E-14</c:v>
                </c:pt>
                <c:pt idx="167">
                  <c:v>2.5305304104325209E-14</c:v>
                </c:pt>
                <c:pt idx="168">
                  <c:v>1.8160247471129052E-14</c:v>
                </c:pt>
                <c:pt idx="169">
                  <c:v>1.2542989142095682E-14</c:v>
                </c:pt>
                <c:pt idx="170">
                  <c:v>1.4559467794668699E-14</c:v>
                </c:pt>
                <c:pt idx="171">
                  <c:v>1.1688435857798593E-14</c:v>
                </c:pt>
                <c:pt idx="172">
                  <c:v>7.482578997016758E-15</c:v>
                </c:pt>
                <c:pt idx="173">
                  <c:v>5.4951952585236901E-15</c:v>
                </c:pt>
                <c:pt idx="174">
                  <c:v>4.5241732402778105E-15</c:v>
                </c:pt>
                <c:pt idx="175">
                  <c:v>5.3379067896226561E-15</c:v>
                </c:pt>
                <c:pt idx="176">
                  <c:v>4.9160415596980617E-15</c:v>
                </c:pt>
                <c:pt idx="177">
                  <c:v>3.8745683607966955E-15</c:v>
                </c:pt>
                <c:pt idx="178">
                  <c:v>2.06651147886663E-15</c:v>
                </c:pt>
                <c:pt idx="179">
                  <c:v>2.047933994063814E-15</c:v>
                </c:pt>
                <c:pt idx="180">
                  <c:v>1.5559618051495507E-15</c:v>
                </c:pt>
                <c:pt idx="181">
                  <c:v>1.1762699235585177E-15</c:v>
                </c:pt>
                <c:pt idx="182">
                  <c:v>1.3936794193508066E-15</c:v>
                </c:pt>
                <c:pt idx="183">
                  <c:v>1.2345723687176201E-15</c:v>
                </c:pt>
                <c:pt idx="184">
                  <c:v>1.100646409642967E-15</c:v>
                </c:pt>
                <c:pt idx="185">
                  <c:v>8.521888964121649E-16</c:v>
                </c:pt>
                <c:pt idx="186">
                  <c:v>7.5730141090039464E-16</c:v>
                </c:pt>
                <c:pt idx="187">
                  <c:v>4.7449935243188505E-16</c:v>
                </c:pt>
                <c:pt idx="188">
                  <c:v>4.6565481290792146E-16</c:v>
                </c:pt>
                <c:pt idx="189">
                  <c:v>4.1400490015877288E-16</c:v>
                </c:pt>
                <c:pt idx="190">
                  <c:v>2.9087668371016278E-16</c:v>
                </c:pt>
                <c:pt idx="191">
                  <c:v>2.3182390417113376E-16</c:v>
                </c:pt>
                <c:pt idx="192">
                  <c:v>2.4536088544685657E-16</c:v>
                </c:pt>
                <c:pt idx="193">
                  <c:v>1.6170387168488619E-16</c:v>
                </c:pt>
                <c:pt idx="194">
                  <c:v>1.1752983602024085E-16</c:v>
                </c:pt>
                <c:pt idx="195">
                  <c:v>1.2435299309738777E-16</c:v>
                </c:pt>
                <c:pt idx="196">
                  <c:v>8.6166220221200991E-17</c:v>
                </c:pt>
                <c:pt idx="197">
                  <c:v>8.6395307826912935E-17</c:v>
                </c:pt>
                <c:pt idx="198">
                  <c:v>6.1098700415236015E-17</c:v>
                </c:pt>
                <c:pt idx="199">
                  <c:v>5.2951095887913593E-17</c:v>
                </c:pt>
                <c:pt idx="200">
                  <c:v>5.4302427326759258E-17</c:v>
                </c:pt>
                <c:pt idx="201">
                  <c:v>3.1940139792924062E-17</c:v>
                </c:pt>
                <c:pt idx="202">
                  <c:v>2.5956759870054118E-17</c:v>
                </c:pt>
                <c:pt idx="203">
                  <c:v>2.6913606558601185E-17</c:v>
                </c:pt>
                <c:pt idx="204">
                  <c:v>1.6382441629284541E-17</c:v>
                </c:pt>
                <c:pt idx="205">
                  <c:v>1.9721749703583529E-17</c:v>
                </c:pt>
                <c:pt idx="206">
                  <c:v>1.7749394858035781E-17</c:v>
                </c:pt>
                <c:pt idx="207">
                  <c:v>9.1216734422615412E-18</c:v>
                </c:pt>
                <c:pt idx="208">
                  <c:v>1.1769620513444369E-17</c:v>
                </c:pt>
                <c:pt idx="209">
                  <c:v>8.7570352588838162E-18</c:v>
                </c:pt>
                <c:pt idx="210">
                  <c:v>6.0350346444699801E-18</c:v>
                </c:pt>
                <c:pt idx="211">
                  <c:v>6.1008279992700781E-18</c:v>
                </c:pt>
                <c:pt idx="212">
                  <c:v>4.4906032940158279E-18</c:v>
                </c:pt>
                <c:pt idx="213">
                  <c:v>3.8507089279581246E-18</c:v>
                </c:pt>
                <c:pt idx="214">
                  <c:v>2.8483709183200855E-18</c:v>
                </c:pt>
                <c:pt idx="215">
                  <c:v>2.5844673906162727E-18</c:v>
                </c:pt>
                <c:pt idx="216">
                  <c:v>2.309521146505449E-18</c:v>
                </c:pt>
                <c:pt idx="217">
                  <c:v>1.7513145119118296E-18</c:v>
                </c:pt>
                <c:pt idx="218">
                  <c:v>1.3989234120178589E-18</c:v>
                </c:pt>
                <c:pt idx="219">
                  <c:v>1.3580080242371363E-18</c:v>
                </c:pt>
                <c:pt idx="220">
                  <c:v>1.027360012800795E-18</c:v>
                </c:pt>
                <c:pt idx="221">
                  <c:v>1.0262953234495399E-18</c:v>
                </c:pt>
                <c:pt idx="222">
                  <c:v>7.1294752654442528E-19</c:v>
                </c:pt>
                <c:pt idx="223">
                  <c:v>6.2639588876010432E-19</c:v>
                </c:pt>
                <c:pt idx="224">
                  <c:v>4.5070070741470851E-19</c:v>
                </c:pt>
                <c:pt idx="225">
                  <c:v>3.5707644901045224E-19</c:v>
                </c:pt>
                <c:pt idx="226">
                  <c:v>3.1491112926945467E-19</c:v>
                </c:pt>
                <c:pt idx="227">
                  <c:v>2.2979212509884514E-19</c:v>
                </c:pt>
                <c:pt idx="228">
                  <c:v>2.9027146871977448E-19</c:v>
                </c:pt>
                <c:pt idx="229">
                  <c:v>1.9762315284765632E-19</c:v>
                </c:pt>
                <c:pt idx="230">
                  <c:v>1.7435070471263799E-19</c:v>
                </c:pt>
                <c:pt idx="231">
                  <c:v>1.4216111634617152E-19</c:v>
                </c:pt>
                <c:pt idx="232">
                  <c:v>1.2648263002313613E-19</c:v>
                </c:pt>
                <c:pt idx="233">
                  <c:v>9.7299467360780905E-20</c:v>
                </c:pt>
                <c:pt idx="234">
                  <c:v>6.1616722275810528E-20</c:v>
                </c:pt>
                <c:pt idx="235">
                  <c:v>5.3144251814448047E-20</c:v>
                </c:pt>
                <c:pt idx="236">
                  <c:v>5.3793529301420496E-20</c:v>
                </c:pt>
                <c:pt idx="237">
                  <c:v>3.6833943950781413E-20</c:v>
                </c:pt>
                <c:pt idx="238">
                  <c:v>4.3435059535809981E-20</c:v>
                </c:pt>
                <c:pt idx="239">
                  <c:v>3.1854367285347632E-20</c:v>
                </c:pt>
                <c:pt idx="240">
                  <c:v>2.8909103450608695E-20</c:v>
                </c:pt>
                <c:pt idx="241">
                  <c:v>2.1286270075357936E-20</c:v>
                </c:pt>
                <c:pt idx="242">
                  <c:v>2.1765467256608621E-20</c:v>
                </c:pt>
                <c:pt idx="243">
                  <c:v>1.3318245032616848E-20</c:v>
                </c:pt>
                <c:pt idx="244">
                  <c:v>9.931692811545776E-21</c:v>
                </c:pt>
                <c:pt idx="245">
                  <c:v>8.8026567167958639E-21</c:v>
                </c:pt>
                <c:pt idx="246">
                  <c:v>8.7756831970301596E-21</c:v>
                </c:pt>
                <c:pt idx="247">
                  <c:v>5.338203834177516E-21</c:v>
                </c:pt>
                <c:pt idx="248">
                  <c:v>5.4507891309267588E-21</c:v>
                </c:pt>
                <c:pt idx="249">
                  <c:v>5.0557580961335149E-21</c:v>
                </c:pt>
                <c:pt idx="250">
                  <c:v>4.7663128432504496E-21</c:v>
                </c:pt>
              </c:numCache>
            </c:numRef>
          </c:yVal>
          <c:smooth val="0"/>
          <c:extLst>
            <c:ext xmlns:c16="http://schemas.microsoft.com/office/drawing/2014/chart" uri="{C3380CC4-5D6E-409C-BE32-E72D297353CC}">
              <c16:uniqueId val="{00000000-E20A-4ED9-88F3-845AF617FBAC}"/>
            </c:ext>
          </c:extLst>
        </c:ser>
        <c:dLbls>
          <c:showLegendKey val="0"/>
          <c:showVal val="0"/>
          <c:showCatName val="0"/>
          <c:showSerName val="0"/>
          <c:showPercent val="0"/>
          <c:showBubbleSize val="0"/>
        </c:dLbls>
        <c:axId val="1143077376"/>
        <c:axId val="1143065312"/>
        <c:extLst>
          <c:ext xmlns:c15="http://schemas.microsoft.com/office/drawing/2012/chart" uri="{02D57815-91ED-43cb-92C2-25804820EDAC}">
            <c15:filteredScatterSeries>
              <c15:ser>
                <c:idx val="1"/>
                <c:order val="1"/>
                <c:tx>
                  <c:strRef>
                    <c:extLst>
                      <c:ext uri="{02D57815-91ED-43cb-92C2-25804820EDAC}">
                        <c15:formulaRef>
                          <c15:sqref>QuickPlay!$O$65</c15:sqref>
                        </c15:formulaRef>
                      </c:ext>
                    </c:extLst>
                    <c:strCache>
                      <c:ptCount val="1"/>
                      <c:pt idx="0">
                        <c:v>2</c:v>
                      </c:pt>
                    </c:strCache>
                  </c:strRef>
                </c:tx>
                <c:spPr>
                  <a:ln w="25400" cap="rnd">
                    <a:noFill/>
                    <a:round/>
                  </a:ln>
                  <a:effectLst/>
                </c:spPr>
                <c:marker>
                  <c:symbol val="circle"/>
                  <c:size val="5"/>
                  <c:spPr>
                    <a:solidFill>
                      <a:schemeClr val="accent2"/>
                    </a:solidFill>
                    <a:ln w="9525">
                      <a:solidFill>
                        <a:schemeClr val="accent2"/>
                      </a:solidFill>
                    </a:ln>
                    <a:effectLst/>
                  </c:spPr>
                </c:marker>
                <c:xVal>
                  <c:numRef>
                    <c:extLst>
                      <c:ex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c:ext uri="{02D57815-91ED-43cb-92C2-25804820EDAC}">
                        <c15:formulaRef>
                          <c15:sqref>QuickPlay!$O$66:$O$316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c:ext xmlns:c16="http://schemas.microsoft.com/office/drawing/2014/chart" uri="{C3380CC4-5D6E-409C-BE32-E72D297353CC}">
                    <c16:uniqueId val="{00000001-E20A-4ED9-88F3-845AF617FBAC}"/>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QuickPlay!$P$65</c15:sqref>
                        </c15:formulaRef>
                      </c:ext>
                    </c:extLst>
                    <c:strCache>
                      <c:ptCount val="1"/>
                      <c:pt idx="0">
                        <c:v>3</c:v>
                      </c:pt>
                    </c:strCache>
                  </c:strRef>
                </c:tx>
                <c:spPr>
                  <a:ln w="25400" cap="rnd">
                    <a:noFill/>
                    <a:round/>
                  </a:ln>
                  <a:effectLst/>
                </c:spPr>
                <c:marker>
                  <c:symbol val="circle"/>
                  <c:size val="5"/>
                  <c:spPr>
                    <a:solidFill>
                      <a:schemeClr val="accent3"/>
                    </a:solidFill>
                    <a:ln w="9525">
                      <a:solidFill>
                        <a:schemeClr val="accent3"/>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QuickPlay!$P$66:$P$316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2-E20A-4ED9-88F3-845AF617FBAC}"/>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QuickPlay!$Q$65</c15:sqref>
                        </c15:formulaRef>
                      </c:ext>
                    </c:extLst>
                    <c:strCache>
                      <c:ptCount val="1"/>
                      <c:pt idx="0">
                        <c:v>4</c:v>
                      </c:pt>
                    </c:strCache>
                  </c:strRef>
                </c:tx>
                <c:spPr>
                  <a:ln w="25400" cap="rnd">
                    <a:noFill/>
                    <a:round/>
                  </a:ln>
                  <a:effectLst/>
                </c:spPr>
                <c:marker>
                  <c:symbol val="circle"/>
                  <c:size val="5"/>
                  <c:spPr>
                    <a:solidFill>
                      <a:schemeClr val="accent4"/>
                    </a:solidFill>
                    <a:ln w="9525">
                      <a:solidFill>
                        <a:schemeClr val="accent4"/>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QuickPlay!$Q$66:$Q$316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3-E20A-4ED9-88F3-845AF617FBAC}"/>
                  </c:ext>
                </c:extLst>
              </c15:ser>
            </c15:filteredScatterSeries>
            <c15:filteredScatterSeries>
              <c15:ser>
                <c:idx val="4"/>
                <c:order val="4"/>
                <c:tx>
                  <c:strRef>
                    <c:extLst xmlns:c15="http://schemas.microsoft.com/office/drawing/2012/chart">
                      <c:ext xmlns:c15="http://schemas.microsoft.com/office/drawing/2012/chart" uri="{02D57815-91ED-43cb-92C2-25804820EDAC}">
                        <c15:formulaRef>
                          <c15:sqref>QuickPlay!$R$65</c15:sqref>
                        </c15:formulaRef>
                      </c:ext>
                    </c:extLst>
                    <c:strCache>
                      <c:ptCount val="1"/>
                      <c:pt idx="0">
                        <c:v>5</c:v>
                      </c:pt>
                    </c:strCache>
                  </c:strRef>
                </c:tx>
                <c:spPr>
                  <a:ln w="25400" cap="rnd">
                    <a:noFill/>
                    <a:round/>
                  </a:ln>
                  <a:effectLst/>
                </c:spPr>
                <c:marker>
                  <c:symbol val="circle"/>
                  <c:size val="5"/>
                  <c:spPr>
                    <a:solidFill>
                      <a:schemeClr val="accent5"/>
                    </a:solidFill>
                    <a:ln w="9525">
                      <a:solidFill>
                        <a:schemeClr val="accent5"/>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QuickPlay!$R$66:$R$316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4-E20A-4ED9-88F3-845AF617FBAC}"/>
                  </c:ext>
                </c:extLst>
              </c15:ser>
            </c15:filteredScatterSeries>
            <c15:filteredScatterSeries>
              <c15:ser>
                <c:idx val="5"/>
                <c:order val="5"/>
                <c:tx>
                  <c:strRef>
                    <c:extLst xmlns:c15="http://schemas.microsoft.com/office/drawing/2012/chart">
                      <c:ext xmlns:c15="http://schemas.microsoft.com/office/drawing/2012/chart" uri="{02D57815-91ED-43cb-92C2-25804820EDAC}">
                        <c15:formulaRef>
                          <c15:sqref>QuickPlay!$S$65</c15:sqref>
                        </c15:formulaRef>
                      </c:ext>
                    </c:extLst>
                    <c:strCache>
                      <c:ptCount val="1"/>
                      <c:pt idx="0">
                        <c:v>6</c:v>
                      </c:pt>
                    </c:strCache>
                  </c:strRef>
                </c:tx>
                <c:spPr>
                  <a:ln w="25400" cap="rnd">
                    <a:noFill/>
                    <a:round/>
                  </a:ln>
                  <a:effectLst/>
                </c:spPr>
                <c:marker>
                  <c:symbol val="circle"/>
                  <c:size val="5"/>
                  <c:spPr>
                    <a:solidFill>
                      <a:schemeClr val="accent6"/>
                    </a:solidFill>
                    <a:ln w="9525">
                      <a:solidFill>
                        <a:schemeClr val="accent6"/>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QuickPlay!$S$66:$S$316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5-E20A-4ED9-88F3-845AF617FBAC}"/>
                  </c:ext>
                </c:extLst>
              </c15:ser>
            </c15:filteredScatterSeries>
            <c15:filteredScatterSeries>
              <c15:ser>
                <c:idx val="6"/>
                <c:order val="6"/>
                <c:tx>
                  <c:strRef>
                    <c:extLst xmlns:c15="http://schemas.microsoft.com/office/drawing/2012/chart">
                      <c:ext xmlns:c15="http://schemas.microsoft.com/office/drawing/2012/chart" uri="{02D57815-91ED-43cb-92C2-25804820EDAC}">
                        <c15:formulaRef>
                          <c15:sqref>QuickPlay!$T$65</c15:sqref>
                        </c15:formulaRef>
                      </c:ext>
                    </c:extLst>
                    <c:strCache>
                      <c:ptCount val="1"/>
                      <c:pt idx="0">
                        <c:v>7</c:v>
                      </c:pt>
                    </c:strCache>
                  </c:strRef>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QuickPlay!$T$66:$T$316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6-E20A-4ED9-88F3-845AF617FBAC}"/>
                  </c:ext>
                </c:extLst>
              </c15:ser>
            </c15:filteredScatterSeries>
            <c15:filteredScatterSeries>
              <c15:ser>
                <c:idx val="7"/>
                <c:order val="7"/>
                <c:tx>
                  <c:strRef>
                    <c:extLst xmlns:c15="http://schemas.microsoft.com/office/drawing/2012/chart">
                      <c:ext xmlns:c15="http://schemas.microsoft.com/office/drawing/2012/chart" uri="{02D57815-91ED-43cb-92C2-25804820EDAC}">
                        <c15:formulaRef>
                          <c15:sqref>QuickPlay!$U$65</c15:sqref>
                        </c15:formulaRef>
                      </c:ext>
                    </c:extLst>
                    <c:strCache>
                      <c:ptCount val="1"/>
                      <c:pt idx="0">
                        <c:v>8</c:v>
                      </c:pt>
                    </c:strCache>
                  </c:strRef>
                </c:tx>
                <c:spPr>
                  <a:ln w="25400" cap="rnd">
                    <a:noFill/>
                    <a:round/>
                  </a:ln>
                  <a:effectLst/>
                </c:spPr>
                <c:marker>
                  <c:symbol val="circle"/>
                  <c:size val="5"/>
                  <c:spPr>
                    <a:solidFill>
                      <a:schemeClr val="accent2">
                        <a:lumMod val="60000"/>
                      </a:schemeClr>
                    </a:solidFill>
                    <a:ln w="9525">
                      <a:solidFill>
                        <a:schemeClr val="accent2">
                          <a:lumMod val="60000"/>
                        </a:schemeClr>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QuickPlay!$U$66:$U$316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7-E20A-4ED9-88F3-845AF617FBAC}"/>
                  </c:ext>
                </c:extLst>
              </c15:ser>
            </c15:filteredScatterSeries>
            <c15:filteredScatterSeries>
              <c15:ser>
                <c:idx val="8"/>
                <c:order val="8"/>
                <c:tx>
                  <c:strRef>
                    <c:extLst xmlns:c15="http://schemas.microsoft.com/office/drawing/2012/chart">
                      <c:ext xmlns:c15="http://schemas.microsoft.com/office/drawing/2012/chart" uri="{02D57815-91ED-43cb-92C2-25804820EDAC}">
                        <c15:formulaRef>
                          <c15:sqref>QuickPlay!$V$65</c15:sqref>
                        </c15:formulaRef>
                      </c:ext>
                    </c:extLst>
                    <c:strCache>
                      <c:ptCount val="1"/>
                      <c:pt idx="0">
                        <c:v>9</c:v>
                      </c:pt>
                    </c:strCache>
                  </c:strRef>
                </c:tx>
                <c:spPr>
                  <a:ln w="25400" cap="rnd">
                    <a:noFill/>
                    <a:round/>
                  </a:ln>
                  <a:effectLst/>
                </c:spPr>
                <c:marker>
                  <c:symbol val="circle"/>
                  <c:size val="5"/>
                  <c:spPr>
                    <a:solidFill>
                      <a:schemeClr val="accent3">
                        <a:lumMod val="60000"/>
                      </a:schemeClr>
                    </a:solidFill>
                    <a:ln w="9525">
                      <a:solidFill>
                        <a:schemeClr val="accent3">
                          <a:lumMod val="60000"/>
                        </a:schemeClr>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QuickPlay!$V$66:$V$316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8-E20A-4ED9-88F3-845AF617FBAC}"/>
                  </c:ext>
                </c:extLst>
              </c15:ser>
            </c15:filteredScatterSeries>
            <c15:filteredScatterSeries>
              <c15:ser>
                <c:idx val="9"/>
                <c:order val="9"/>
                <c:tx>
                  <c:strRef>
                    <c:extLst xmlns:c15="http://schemas.microsoft.com/office/drawing/2012/chart">
                      <c:ext xmlns:c15="http://schemas.microsoft.com/office/drawing/2012/chart" uri="{02D57815-91ED-43cb-92C2-25804820EDAC}">
                        <c15:formulaRef>
                          <c15:sqref>QuickPlay!$W$65</c15:sqref>
                        </c15:formulaRef>
                      </c:ext>
                    </c:extLst>
                    <c:strCache>
                      <c:ptCount val="1"/>
                      <c:pt idx="0">
                        <c:v>10</c:v>
                      </c:pt>
                    </c:strCache>
                  </c:strRef>
                </c:tx>
                <c:spPr>
                  <a:ln w="25400" cap="rnd">
                    <a:noFill/>
                    <a:round/>
                  </a:ln>
                  <a:effectLst/>
                </c:spPr>
                <c:marker>
                  <c:symbol val="circle"/>
                  <c:size val="5"/>
                  <c:spPr>
                    <a:solidFill>
                      <a:schemeClr val="accent4">
                        <a:lumMod val="60000"/>
                      </a:schemeClr>
                    </a:solidFill>
                    <a:ln w="9525">
                      <a:solidFill>
                        <a:schemeClr val="accent4">
                          <a:lumMod val="60000"/>
                        </a:schemeClr>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QuickPlay!$W$66:$W$316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9-E20A-4ED9-88F3-845AF617FBAC}"/>
                  </c:ext>
                </c:extLst>
              </c15:ser>
            </c15:filteredScatterSeries>
          </c:ext>
        </c:extLst>
      </c:scatterChart>
      <c:valAx>
        <c:axId val="1143077376"/>
        <c:scaling>
          <c:orientation val="minMax"/>
          <c:max val="36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 Days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3065312"/>
        <c:crosses val="autoZero"/>
        <c:crossBetween val="midCat"/>
      </c:valAx>
      <c:valAx>
        <c:axId val="114306531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Concentration at Sentinel Well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307737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Future Concentrations at Water Supply Well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Untreated</c:v>
          </c:tx>
          <c:spPr>
            <a:ln w="25400" cap="rnd">
              <a:solidFill>
                <a:schemeClr val="accent1"/>
              </a:solidFill>
              <a:round/>
            </a:ln>
            <a:effectLst/>
          </c:spPr>
          <c:marker>
            <c:symbol val="none"/>
          </c:marker>
          <c:xVal>
            <c:numRef>
              <c:f>QuickPlay!$M$66:$M$316</c:f>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f>'quick game'!$R$17:$R$267</c:f>
              <c:numCache>
                <c:formatCode>General</c:formatCode>
                <c:ptCount val="251"/>
                <c:pt idx="0">
                  <c:v>0</c:v>
                </c:pt>
                <c:pt idx="1">
                  <c:v>0</c:v>
                </c:pt>
                <c:pt idx="2">
                  <c:v>0</c:v>
                </c:pt>
                <c:pt idx="3">
                  <c:v>0</c:v>
                </c:pt>
                <c:pt idx="4">
                  <c:v>7.5566666034100042E-263</c:v>
                </c:pt>
                <c:pt idx="5">
                  <c:v>7.5513111646760523E-102</c:v>
                </c:pt>
                <c:pt idx="6">
                  <c:v>7.2498870220636722E-62</c:v>
                </c:pt>
                <c:pt idx="7">
                  <c:v>7.6797210086090959E-44</c:v>
                </c:pt>
                <c:pt idx="8">
                  <c:v>1.2121614173492452E-33</c:v>
                </c:pt>
                <c:pt idx="9">
                  <c:v>4.0318368456352011E-27</c:v>
                </c:pt>
                <c:pt idx="10">
                  <c:v>1.2860662456359264E-22</c:v>
                </c:pt>
                <c:pt idx="11">
                  <c:v>2.436940158313387E-19</c:v>
                </c:pt>
                <c:pt idx="12">
                  <c:v>7.3144112624066327E-17</c:v>
                </c:pt>
                <c:pt idx="13">
                  <c:v>6.1750628385145576E-15</c:v>
                </c:pt>
                <c:pt idx="14">
                  <c:v>2.0984429273583534E-13</c:v>
                </c:pt>
                <c:pt idx="15">
                  <c:v>3.6317450871548186E-12</c:v>
                </c:pt>
                <c:pt idx="16">
                  <c:v>3.7593655283564654E-11</c:v>
                </c:pt>
                <c:pt idx="17">
                  <c:v>2.6074602683445812E-10</c:v>
                </c:pt>
                <c:pt idx="18">
                  <c:v>1.3159874939005244E-9</c:v>
                </c:pt>
                <c:pt idx="19">
                  <c:v>5.1388207493209448E-9</c:v>
                </c:pt>
                <c:pt idx="20">
                  <c:v>1.6265945833421122E-8</c:v>
                </c:pt>
                <c:pt idx="21">
                  <c:v>4.3264022915097295E-8</c:v>
                </c:pt>
                <c:pt idx="22">
                  <c:v>9.9464895489788451E-8</c:v>
                </c:pt>
                <c:pt idx="23">
                  <c:v>2.0214609286217123E-7</c:v>
                </c:pt>
                <c:pt idx="24">
                  <c:v>3.6980472379542521E-7</c:v>
                </c:pt>
                <c:pt idx="25">
                  <c:v>6.1800401076861865E-7</c:v>
                </c:pt>
                <c:pt idx="26">
                  <c:v>9.5496189356220341E-7</c:v>
                </c:pt>
                <c:pt idx="27">
                  <c:v>1.3782427528347343E-6</c:v>
                </c:pt>
                <c:pt idx="28">
                  <c:v>1.8735543469863399E-6</c:v>
                </c:pt>
                <c:pt idx="29">
                  <c:v>2.4159622572111933E-6</c:v>
                </c:pt>
                <c:pt idx="30">
                  <c:v>2.9731307971294488E-6</c:v>
                </c:pt>
                <c:pt idx="31">
                  <c:v>3.5097286074756053E-6</c:v>
                </c:pt>
                <c:pt idx="32">
                  <c:v>3.9919949494568034E-6</c:v>
                </c:pt>
                <c:pt idx="33">
                  <c:v>4.3916073984217051E-6</c:v>
                </c:pt>
                <c:pt idx="34">
                  <c:v>4.6883055805256356E-6</c:v>
                </c:pt>
                <c:pt idx="35">
                  <c:v>4.871080321808243E-6</c:v>
                </c:pt>
                <c:pt idx="36">
                  <c:v>4.9380366428549558E-6</c:v>
                </c:pt>
                <c:pt idx="37">
                  <c:v>4.8952332833127846E-6</c:v>
                </c:pt>
                <c:pt idx="38">
                  <c:v>4.7548839545620691E-6</c:v>
                </c:pt>
                <c:pt idx="39">
                  <c:v>4.5332968611222428E-6</c:v>
                </c:pt>
                <c:pt idx="40">
                  <c:v>4.2488615197331459E-6</c:v>
                </c:pt>
                <c:pt idx="41">
                  <c:v>3.920297663079567E-6</c:v>
                </c:pt>
                <c:pt idx="42">
                  <c:v>3.565285205875099E-6</c:v>
                </c:pt>
                <c:pt idx="43">
                  <c:v>3.1995127981084283E-6</c:v>
                </c:pt>
                <c:pt idx="44">
                  <c:v>2.8361227660173854E-6</c:v>
                </c:pt>
                <c:pt idx="45">
                  <c:v>2.485493204712777E-6</c:v>
                </c:pt>
                <c:pt idx="46">
                  <c:v>2.1552806445731207E-6</c:v>
                </c:pt>
                <c:pt idx="47">
                  <c:v>1.850644252154814E-6</c:v>
                </c:pt>
                <c:pt idx="48">
                  <c:v>1.574579839268485E-6</c:v>
                </c:pt>
                <c:pt idx="49">
                  <c:v>1.3283045579542226E-6</c:v>
                </c:pt>
                <c:pt idx="50">
                  <c:v>1.1116476083581158E-6</c:v>
                </c:pt>
                <c:pt idx="51">
                  <c:v>9.2341624119721814E-7</c:v>
                </c:pt>
                <c:pt idx="52">
                  <c:v>7.6171843231706899E-7</c:v>
                </c:pt>
                <c:pt idx="53">
                  <c:v>6.2423323631613118E-7</c:v>
                </c:pt>
                <c:pt idx="54">
                  <c:v>5.084269061017644E-7</c:v>
                </c:pt>
                <c:pt idx="55">
                  <c:v>4.1171763167733955E-7</c:v>
                </c:pt>
                <c:pt idx="56">
                  <c:v>3.3159460033704127E-7</c:v>
                </c:pt>
                <c:pt idx="57">
                  <c:v>2.6569845554426738E-7</c:v>
                </c:pt>
                <c:pt idx="58">
                  <c:v>2.1187055467773129E-7</c:v>
                </c:pt>
                <c:pt idx="59">
                  <c:v>1.6817805843851934E-7</c:v>
                </c:pt>
                <c:pt idx="60">
                  <c:v>1.3292111471621985E-7</c:v>
                </c:pt>
                <c:pt idx="61">
                  <c:v>1.0462744077709196E-7</c:v>
                </c:pt>
                <c:pt idx="62">
                  <c:v>8.2038607756454594E-8</c:v>
                </c:pt>
                <c:pt idx="63">
                  <c:v>6.4091384905634013E-8</c:v>
                </c:pt>
                <c:pt idx="64">
                  <c:v>4.9896661072589342E-8</c:v>
                </c:pt>
                <c:pt idx="65">
                  <c:v>3.8717751175668459E-8</c:v>
                </c:pt>
                <c:pt idx="66">
                  <c:v>2.9949319827050717E-8</c:v>
                </c:pt>
                <c:pt idx="67">
                  <c:v>2.3097704414114965E-8</c:v>
                </c:pt>
                <c:pt idx="68">
                  <c:v>1.7763080874633791E-8</c:v>
                </c:pt>
                <c:pt idx="69">
                  <c:v>1.3623669415792452E-8</c:v>
                </c:pt>
                <c:pt idx="70">
                  <c:v>1.0422006667654993E-8</c:v>
                </c:pt>
                <c:pt idx="71">
                  <c:v>7.9531987092566662E-9</c:v>
                </c:pt>
                <c:pt idx="72">
                  <c:v>6.0550016553605315E-9</c:v>
                </c:pt>
                <c:pt idx="73">
                  <c:v>4.5995410325635025E-9</c:v>
                </c:pt>
                <c:pt idx="74">
                  <c:v>3.4864683523512813E-9</c:v>
                </c:pt>
                <c:pt idx="75">
                  <c:v>2.6373556001444323E-9</c:v>
                </c:pt>
                <c:pt idx="76">
                  <c:v>1.991140147239639E-9</c:v>
                </c:pt>
                <c:pt idx="77">
                  <c:v>1.500449728962574E-9</c:v>
                </c:pt>
                <c:pt idx="78">
                  <c:v>1.1286567090117941E-9</c:v>
                </c:pt>
                <c:pt idx="79">
                  <c:v>8.475309021336962E-10</c:v>
                </c:pt>
                <c:pt idx="80">
                  <c:v>6.3537949899776965E-10</c:v>
                </c:pt>
                <c:pt idx="81">
                  <c:v>4.7558038933217925E-10</c:v>
                </c:pt>
                <c:pt idx="82">
                  <c:v>3.5543103772236052E-10</c:v>
                </c:pt>
                <c:pt idx="83">
                  <c:v>2.6524890454532515E-10</c:v>
                </c:pt>
                <c:pt idx="84">
                  <c:v>1.9767125631061666E-10</c:v>
                </c:pt>
                <c:pt idx="85">
                  <c:v>1.4711220601922243E-10</c:v>
                </c:pt>
                <c:pt idx="86">
                  <c:v>1.0934314776792352E-10</c:v>
                </c:pt>
                <c:pt idx="87">
                  <c:v>8.1169604785407559E-11</c:v>
                </c:pt>
                <c:pt idx="88">
                  <c:v>6.0183101846084629E-11</c:v>
                </c:pt>
                <c:pt idx="89">
                  <c:v>4.4571196194638441E-11</c:v>
                </c:pt>
                <c:pt idx="90">
                  <c:v>3.2972432737880435E-11</c:v>
                </c:pt>
                <c:pt idx="91">
                  <c:v>2.4365885633340486E-11</c:v>
                </c:pt>
                <c:pt idx="92">
                  <c:v>1.7987244490434066E-11</c:v>
                </c:pt>
                <c:pt idx="93">
                  <c:v>1.3265213665175785E-11</c:v>
                </c:pt>
                <c:pt idx="94">
                  <c:v>9.773413240757549E-12</c:v>
                </c:pt>
                <c:pt idx="95">
                  <c:v>7.1940792247552425E-12</c:v>
                </c:pt>
                <c:pt idx="96">
                  <c:v>5.2907227837036266E-12</c:v>
                </c:pt>
                <c:pt idx="97">
                  <c:v>3.8875762142964506E-12</c:v>
                </c:pt>
                <c:pt idx="98">
                  <c:v>2.8541687708575177E-12</c:v>
                </c:pt>
                <c:pt idx="99">
                  <c:v>2.0937718875510131E-12</c:v>
                </c:pt>
                <c:pt idx="100">
                  <c:v>1.5347572632610407E-12</c:v>
                </c:pt>
                <c:pt idx="101">
                  <c:v>1.1241436068455793E-12</c:v>
                </c:pt>
                <c:pt idx="102">
                  <c:v>8.2278494505230427E-13</c:v>
                </c:pt>
                <c:pt idx="103">
                  <c:v>6.0178804950704437E-13</c:v>
                </c:pt>
                <c:pt idx="104">
                  <c:v>4.3984866608796651E-13</c:v>
                </c:pt>
                <c:pt idx="105">
                  <c:v>3.2127350721067396E-13</c:v>
                </c:pt>
                <c:pt idx="106">
                  <c:v>2.3451331322867995E-13</c:v>
                </c:pt>
                <c:pt idx="107">
                  <c:v>1.7107624966497291E-13</c:v>
                </c:pt>
                <c:pt idx="108">
                  <c:v>1.2472396376202042E-13</c:v>
                </c:pt>
                <c:pt idx="109">
                  <c:v>9.0877434890235219E-14</c:v>
                </c:pt>
                <c:pt idx="110">
                  <c:v>6.6178342406678696E-14</c:v>
                </c:pt>
                <c:pt idx="111">
                  <c:v>4.8165578370145836E-14</c:v>
                </c:pt>
                <c:pt idx="112">
                  <c:v>3.5036915216075119E-14</c:v>
                </c:pt>
                <c:pt idx="113">
                  <c:v>2.5473579875205562E-14</c:v>
                </c:pt>
                <c:pt idx="114">
                  <c:v>1.8511249355688068E-14</c:v>
                </c:pt>
                <c:pt idx="115">
                  <c:v>1.3445267803715953E-14</c:v>
                </c:pt>
                <c:pt idx="116">
                  <c:v>9.7610665374477396E-15</c:v>
                </c:pt>
                <c:pt idx="117">
                  <c:v>7.0831276711133028E-15</c:v>
                </c:pt>
                <c:pt idx="118">
                  <c:v>5.13757912635887E-15</c:v>
                </c:pt>
                <c:pt idx="119">
                  <c:v>3.7248012759941429E-15</c:v>
                </c:pt>
                <c:pt idx="120">
                  <c:v>2.6993804525958975E-15</c:v>
                </c:pt>
                <c:pt idx="121">
                  <c:v>1.9554494273528849E-15</c:v>
                </c:pt>
                <c:pt idx="122">
                  <c:v>1.4159746869810942E-15</c:v>
                </c:pt>
                <c:pt idx="123">
                  <c:v>1.0249331587517896E-15</c:v>
                </c:pt>
                <c:pt idx="124">
                  <c:v>7.4160274512321589E-16</c:v>
                </c:pt>
                <c:pt idx="125">
                  <c:v>5.36398143431968E-16</c:v>
                </c:pt>
                <c:pt idx="126">
                  <c:v>3.8783556028077647E-16</c:v>
                </c:pt>
                <c:pt idx="127">
                  <c:v>2.8032158341148149E-16</c:v>
                </c:pt>
                <c:pt idx="128">
                  <c:v>2.0254334963998708E-16</c:v>
                </c:pt>
                <c:pt idx="129">
                  <c:v>1.4629713940867588E-16</c:v>
                </c:pt>
                <c:pt idx="130">
                  <c:v>1.0563645195037011E-16</c:v>
                </c:pt>
                <c:pt idx="131">
                  <c:v>7.6252749931946453E-17</c:v>
                </c:pt>
                <c:pt idx="132">
                  <c:v>5.5025555805578091E-17</c:v>
                </c:pt>
                <c:pt idx="133">
                  <c:v>3.9695745859537122E-17</c:v>
                </c:pt>
                <c:pt idx="134">
                  <c:v>2.8628419053416079E-17</c:v>
                </c:pt>
                <c:pt idx="135">
                  <c:v>2.064086062449639E-17</c:v>
                </c:pt>
                <c:pt idx="136">
                  <c:v>1.487778709373287E-17</c:v>
                </c:pt>
                <c:pt idx="137">
                  <c:v>1.0720917405651958E-17</c:v>
                </c:pt>
                <c:pt idx="138">
                  <c:v>7.7234530526852685E-18</c:v>
                </c:pt>
                <c:pt idx="139">
                  <c:v>5.5626253508565897E-18</c:v>
                </c:pt>
                <c:pt idx="140">
                  <c:v>4.005341518815131E-18</c:v>
                </c:pt>
                <c:pt idx="141">
                  <c:v>2.8833234046637996E-18</c:v>
                </c:pt>
                <c:pt idx="142">
                  <c:v>2.0751226303613831E-18</c:v>
                </c:pt>
                <c:pt idx="143">
                  <c:v>1.4931149567465705E-18</c:v>
                </c:pt>
                <c:pt idx="144">
                  <c:v>1.0740986892876126E-18</c:v>
                </c:pt>
                <c:pt idx="145">
                  <c:v>7.7250074981307516E-19</c:v>
                </c:pt>
                <c:pt idx="146">
                  <c:v>5.5546879637712722E-19</c:v>
                </c:pt>
                <c:pt idx="147">
                  <c:v>3.9932697312741366E-19</c:v>
                </c:pt>
                <c:pt idx="148">
                  <c:v>2.8701723035882741E-19</c:v>
                </c:pt>
                <c:pt idx="149">
                  <c:v>2.0625272642422099E-19</c:v>
                </c:pt>
                <c:pt idx="150">
                  <c:v>1.4818554277907675E-19</c:v>
                </c:pt>
                <c:pt idx="151">
                  <c:v>1.0644574992692124E-19</c:v>
                </c:pt>
                <c:pt idx="152">
                  <c:v>7.644851621717968E-20</c:v>
                </c:pt>
                <c:pt idx="153">
                  <c:v>5.4894631774878136E-20</c:v>
                </c:pt>
                <c:pt idx="154">
                  <c:v>3.9410555684988568E-20</c:v>
                </c:pt>
                <c:pt idx="155">
                  <c:v>2.8289081258362581E-20</c:v>
                </c:pt>
                <c:pt idx="156">
                  <c:v>2.0302542039219275E-20</c:v>
                </c:pt>
                <c:pt idx="157">
                  <c:v>1.4568301668407389E-20</c:v>
                </c:pt>
                <c:pt idx="158">
                  <c:v>1.0451917242120278E-20</c:v>
                </c:pt>
                <c:pt idx="159">
                  <c:v>7.4974414214822922E-21</c:v>
                </c:pt>
                <c:pt idx="160">
                  <c:v>5.3772693885483347E-21</c:v>
                </c:pt>
                <c:pt idx="161">
                  <c:v>3.8560581284854889E-21</c:v>
                </c:pt>
                <c:pt idx="162">
                  <c:v>2.7647753378192715E-21</c:v>
                </c:pt>
                <c:pt idx="163">
                  <c:v>1.982038162798198E-21</c:v>
                </c:pt>
                <c:pt idx="164">
                  <c:v>1.4206968759959838E-21</c:v>
                </c:pt>
                <c:pt idx="165">
                  <c:v>1.0181913613405785E-21</c:v>
                </c:pt>
                <c:pt idx="166">
                  <c:v>7.2962086834833816E-22</c:v>
                </c:pt>
                <c:pt idx="167">
                  <c:v>5.2276463064064509E-22</c:v>
                </c:pt>
                <c:pt idx="168">
                  <c:v>3.7450487664470429E-22</c:v>
                </c:pt>
                <c:pt idx="169">
                  <c:v>2.6825775158283045E-22</c:v>
                </c:pt>
                <c:pt idx="170">
                  <c:v>1.9212848799049621E-22</c:v>
                </c:pt>
                <c:pt idx="171">
                  <c:v>1.3758689254894964E-22</c:v>
                </c:pt>
                <c:pt idx="172">
                  <c:v>9.8516567890077793E-23</c:v>
                </c:pt>
                <c:pt idx="173">
                  <c:v>7.0532531870024351E-23</c:v>
                </c:pt>
                <c:pt idx="174">
                  <c:v>5.0491550869861275E-23</c:v>
                </c:pt>
                <c:pt idx="175">
                  <c:v>3.6140820263767193E-23</c:v>
                </c:pt>
                <c:pt idx="176">
                  <c:v>2.5865945287730458E-23</c:v>
                </c:pt>
                <c:pt idx="177">
                  <c:v>1.8510183777727706E-23</c:v>
                </c:pt>
                <c:pt idx="178">
                  <c:v>1.3244820646210669E-23</c:v>
                </c:pt>
                <c:pt idx="179">
                  <c:v>9.4762243280566823E-24</c:v>
                </c:pt>
                <c:pt idx="180">
                  <c:v>6.7792146918755715E-24</c:v>
                </c:pt>
                <c:pt idx="181">
                  <c:v>4.8493008361164977E-24</c:v>
                </c:pt>
                <c:pt idx="182">
                  <c:v>3.4684497875935053E-24</c:v>
                </c:pt>
                <c:pt idx="183">
                  <c:v>2.4805562560413789E-24</c:v>
                </c:pt>
                <c:pt idx="184">
                  <c:v>1.7738665922583192E-24</c:v>
                </c:pt>
                <c:pt idx="185">
                  <c:v>1.2683871508330817E-24</c:v>
                </c:pt>
                <c:pt idx="186">
                  <c:v>9.0686470671592386E-25</c:v>
                </c:pt>
                <c:pt idx="187">
                  <c:v>6.4832641709199332E-25</c:v>
                </c:pt>
                <c:pt idx="188">
                  <c:v>4.6345357078658573E-25</c:v>
                </c:pt>
                <c:pt idx="189">
                  <c:v>3.3126898202782911E-25</c:v>
                </c:pt>
                <c:pt idx="190">
                  <c:v>2.3676529918418495E-25</c:v>
                </c:pt>
                <c:pt idx="191">
                  <c:v>1.6920717074952378E-25</c:v>
                </c:pt>
                <c:pt idx="192">
                  <c:v>1.2091594931302481E-25</c:v>
                </c:pt>
                <c:pt idx="193">
                  <c:v>8.6399890945769799E-26</c:v>
                </c:pt>
                <c:pt idx="194">
                  <c:v>6.1731698559584786E-26</c:v>
                </c:pt>
                <c:pt idx="195">
                  <c:v>4.4103120869330608E-26</c:v>
                </c:pt>
                <c:pt idx="196">
                  <c:v>3.1506278119465808E-26</c:v>
                </c:pt>
                <c:pt idx="197">
                  <c:v>2.2505681764882504E-26</c:v>
                </c:pt>
                <c:pt idx="198">
                  <c:v>1.6075153542798148E-26</c:v>
                </c:pt>
                <c:pt idx="199">
                  <c:v>1.1481180688295494E-26</c:v>
                </c:pt>
                <c:pt idx="200">
                  <c:v>8.1994931544755497E-27</c:v>
                </c:pt>
                <c:pt idx="201">
                  <c:v>5.8554065313789879E-27</c:v>
                </c:pt>
                <c:pt idx="202">
                  <c:v>4.1811642746576441E-27</c:v>
                </c:pt>
                <c:pt idx="203">
                  <c:v>2.9854381204579713E-27</c:v>
                </c:pt>
                <c:pt idx="204">
                  <c:v>2.1315233871787518E-27</c:v>
                </c:pt>
                <c:pt idx="205">
                  <c:v>1.5217518022407147E-27</c:v>
                </c:pt>
                <c:pt idx="206">
                  <c:v>1.0863499290710618E-27</c:v>
                </c:pt>
                <c:pt idx="207">
                  <c:v>7.7547595569987197E-28</c:v>
                </c:pt>
                <c:pt idx="208">
                  <c:v>5.535286334069606E-28</c:v>
                </c:pt>
                <c:pt idx="209">
                  <c:v>3.9508038824473336E-28</c:v>
                </c:pt>
                <c:pt idx="210">
                  <c:v>2.819713190807462E-28</c:v>
                </c:pt>
                <c:pt idx="211">
                  <c:v>2.0123287495452616E-28</c:v>
                </c:pt>
                <c:pt idx="212">
                  <c:v>1.4360445015331412E-28</c:v>
                </c:pt>
                <c:pt idx="213">
                  <c:v>1.0247366414855399E-28</c:v>
                </c:pt>
                <c:pt idx="214">
                  <c:v>7.3119372239124274E-29</c:v>
                </c:pt>
                <c:pt idx="215">
                  <c:v>5.2170965807163142E-29</c:v>
                </c:pt>
                <c:pt idx="216">
                  <c:v>3.7222191308186819E-29</c:v>
                </c:pt>
                <c:pt idx="217">
                  <c:v>2.6555350059646541E-29</c:v>
                </c:pt>
                <c:pt idx="218">
                  <c:v>1.8944342898195099E-29</c:v>
                </c:pt>
                <c:pt idx="219">
                  <c:v>1.3514029493873144E-29</c:v>
                </c:pt>
                <c:pt idx="220">
                  <c:v>9.6398073001356886E-30</c:v>
                </c:pt>
                <c:pt idx="221">
                  <c:v>6.8759131252746809E-30</c:v>
                </c:pt>
                <c:pt idx="222">
                  <c:v>4.9042353722897753E-30</c:v>
                </c:pt>
                <c:pt idx="223">
                  <c:v>3.4977718358844397E-30</c:v>
                </c:pt>
                <c:pt idx="224">
                  <c:v>2.4945443969534506E-30</c:v>
                </c:pt>
                <c:pt idx="225">
                  <c:v>1.7789794283928037E-30</c:v>
                </c:pt>
                <c:pt idx="226">
                  <c:v>1.2686180072643395E-30</c:v>
                </c:pt>
                <c:pt idx="227">
                  <c:v>9.0463085884989062E-31</c:v>
                </c:pt>
                <c:pt idx="228">
                  <c:v>6.4504917436211593E-31</c:v>
                </c:pt>
                <c:pt idx="229">
                  <c:v>4.5993394031427095E-31</c:v>
                </c:pt>
                <c:pt idx="230">
                  <c:v>3.2792883773413576E-31</c:v>
                </c:pt>
                <c:pt idx="231">
                  <c:v>2.3380057526807476E-31</c:v>
                </c:pt>
                <c:pt idx="232">
                  <c:v>1.6668389861820598E-31</c:v>
                </c:pt>
                <c:pt idx="233">
                  <c:v>1.1882945928979065E-31</c:v>
                </c:pt>
                <c:pt idx="234">
                  <c:v>8.4710505191365485E-32</c:v>
                </c:pt>
                <c:pt idx="235">
                  <c:v>6.0385599121489475E-32</c:v>
                </c:pt>
                <c:pt idx="236">
                  <c:v>4.304400929015489E-32</c:v>
                </c:pt>
                <c:pt idx="237">
                  <c:v>3.0681426621641398E-32</c:v>
                </c:pt>
                <c:pt idx="238">
                  <c:v>2.1868658403793512E-32</c:v>
                </c:pt>
                <c:pt idx="239">
                  <c:v>1.5586648710630006E-32</c:v>
                </c:pt>
                <c:pt idx="240">
                  <c:v>1.1108812123739265E-32</c:v>
                </c:pt>
                <c:pt idx="241">
                  <c:v>7.9171160662166205E-33</c:v>
                </c:pt>
                <c:pt idx="242">
                  <c:v>5.6422348671929384E-33</c:v>
                </c:pt>
                <c:pt idx="243">
                  <c:v>4.0208725400428495E-33</c:v>
                </c:pt>
                <c:pt idx="244">
                  <c:v>2.865330245181753E-33</c:v>
                </c:pt>
                <c:pt idx="245">
                  <c:v>2.041806224609125E-33</c:v>
                </c:pt>
                <c:pt idx="246">
                  <c:v>1.4549231377420795E-33</c:v>
                </c:pt>
                <c:pt idx="247">
                  <c:v>1.0366961533388433E-33</c:v>
                </c:pt>
                <c:pt idx="248">
                  <c:v>7.3866760136645445E-34</c:v>
                </c:pt>
                <c:pt idx="249">
                  <c:v>5.2629949807041079E-34</c:v>
                </c:pt>
                <c:pt idx="250">
                  <c:v>3.7497594818941904E-34</c:v>
                </c:pt>
              </c:numCache>
            </c:numRef>
          </c:yVal>
          <c:smooth val="0"/>
          <c:extLst>
            <c:ext xmlns:c16="http://schemas.microsoft.com/office/drawing/2014/chart" uri="{C3380CC4-5D6E-409C-BE32-E72D297353CC}">
              <c16:uniqueId val="{00000000-B9F2-4288-A971-9E6B6AA4E9E9}"/>
            </c:ext>
          </c:extLst>
        </c:ser>
        <c:ser>
          <c:idx val="2"/>
          <c:order val="1"/>
          <c:tx>
            <c:v>Treated</c:v>
          </c:tx>
          <c:spPr>
            <a:ln w="25400" cap="rnd">
              <a:solidFill>
                <a:srgbClr val="00B050"/>
              </a:solidFill>
              <a:round/>
            </a:ln>
            <a:effectLst/>
          </c:spPr>
          <c:marker>
            <c:symbol val="none"/>
          </c:marker>
          <c:xVal>
            <c:numRef>
              <c:f>QuickPlay!$M$66:$M$316</c:f>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extLst xmlns:c15="http://schemas.microsoft.com/office/drawing/2012/chart"/>
            </c:numRef>
          </c:xVal>
          <c:yVal>
            <c:numRef>
              <c:f>'quick game'!$AE$17:$AE$267</c:f>
              <c:numCache>
                <c:formatCode>General</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yVal>
          <c:smooth val="0"/>
          <c:extLst xmlns:c15="http://schemas.microsoft.com/office/drawing/2012/chart">
            <c:ext xmlns:c16="http://schemas.microsoft.com/office/drawing/2014/chart" uri="{C3380CC4-5D6E-409C-BE32-E72D297353CC}">
              <c16:uniqueId val="{00000001-B9F2-4288-A971-9E6B6AA4E9E9}"/>
            </c:ext>
          </c:extLst>
        </c:ser>
        <c:ser>
          <c:idx val="1"/>
          <c:order val="9"/>
          <c:tx>
            <c:v>DW Limit</c:v>
          </c:tx>
          <c:spPr>
            <a:ln w="25400" cap="rnd">
              <a:solidFill>
                <a:srgbClr val="FF0000"/>
              </a:solidFill>
              <a:round/>
            </a:ln>
            <a:effectLst/>
          </c:spPr>
          <c:marker>
            <c:symbol val="none"/>
          </c:marker>
          <c:xVal>
            <c:numRef>
              <c:f>'QuickPlay Score'!$AE$28:$AE$29</c:f>
              <c:numCache>
                <c:formatCode>General</c:formatCode>
                <c:ptCount val="2"/>
                <c:pt idx="0">
                  <c:v>360</c:v>
                </c:pt>
                <c:pt idx="1">
                  <c:v>3600</c:v>
                </c:pt>
              </c:numCache>
            </c:numRef>
          </c:xVal>
          <c:yVal>
            <c:numRef>
              <c:f>'QuickPlay Score'!$AF$28:$AF$29</c:f>
              <c:numCache>
                <c:formatCode>General</c:formatCode>
                <c:ptCount val="2"/>
                <c:pt idx="0">
                  <c:v>2E-3</c:v>
                </c:pt>
                <c:pt idx="1">
                  <c:v>2E-3</c:v>
                </c:pt>
              </c:numCache>
            </c:numRef>
          </c:yVal>
          <c:smooth val="0"/>
          <c:extLst>
            <c:ext xmlns:c16="http://schemas.microsoft.com/office/drawing/2014/chart" uri="{C3380CC4-5D6E-409C-BE32-E72D297353CC}">
              <c16:uniqueId val="{00000002-B9F2-4288-A971-9E6B6AA4E9E9}"/>
            </c:ext>
          </c:extLst>
        </c:ser>
        <c:dLbls>
          <c:showLegendKey val="0"/>
          <c:showVal val="0"/>
          <c:showCatName val="0"/>
          <c:showSerName val="0"/>
          <c:showPercent val="0"/>
          <c:showBubbleSize val="0"/>
        </c:dLbls>
        <c:axId val="1143077376"/>
        <c:axId val="1143065312"/>
        <c:extLst>
          <c:ext xmlns:c15="http://schemas.microsoft.com/office/drawing/2012/chart" uri="{02D57815-91ED-43cb-92C2-25804820EDAC}">
            <c15:filteredScatterSeries>
              <c15:ser>
                <c:idx val="3"/>
                <c:order val="2"/>
                <c:tx>
                  <c:strRef>
                    <c:extLst>
                      <c:ext uri="{02D57815-91ED-43cb-92C2-25804820EDAC}">
                        <c15:formulaRef>
                          <c15:sqref>QuickPlay!$Q$65</c15:sqref>
                        </c15:formulaRef>
                      </c:ext>
                    </c:extLst>
                    <c:strCache>
                      <c:ptCount val="1"/>
                      <c:pt idx="0">
                        <c:v>4</c:v>
                      </c:pt>
                    </c:strCache>
                  </c:strRef>
                </c:tx>
                <c:spPr>
                  <a:ln w="25400" cap="rnd">
                    <a:noFill/>
                    <a:round/>
                  </a:ln>
                  <a:effectLst/>
                </c:spPr>
                <c:marker>
                  <c:symbol val="circle"/>
                  <c:size val="5"/>
                  <c:spPr>
                    <a:solidFill>
                      <a:schemeClr val="accent4"/>
                    </a:solidFill>
                    <a:ln w="9525">
                      <a:solidFill>
                        <a:schemeClr val="accent4"/>
                      </a:solidFill>
                    </a:ln>
                    <a:effectLst/>
                  </c:spPr>
                </c:marker>
                <c:xVal>
                  <c:numRef>
                    <c:extLst>
                      <c:ex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c:ext uri="{02D57815-91ED-43cb-92C2-25804820EDAC}">
                        <c15:formulaRef>
                          <c15:sqref>QuickPlay!$Q$66:$Q$316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c:ext xmlns:c16="http://schemas.microsoft.com/office/drawing/2014/chart" uri="{C3380CC4-5D6E-409C-BE32-E72D297353CC}">
                    <c16:uniqueId val="{00000003-B9F2-4288-A971-9E6B6AA4E9E9}"/>
                  </c:ext>
                </c:extLst>
              </c15:ser>
            </c15:filteredScatterSeries>
            <c15:filteredScatterSeries>
              <c15:ser>
                <c:idx val="4"/>
                <c:order val="3"/>
                <c:tx>
                  <c:strRef>
                    <c:extLst xmlns:c15="http://schemas.microsoft.com/office/drawing/2012/chart">
                      <c:ext xmlns:c15="http://schemas.microsoft.com/office/drawing/2012/chart" uri="{02D57815-91ED-43cb-92C2-25804820EDAC}">
                        <c15:formulaRef>
                          <c15:sqref>QuickPlay!$R$65</c15:sqref>
                        </c15:formulaRef>
                      </c:ext>
                    </c:extLst>
                    <c:strCache>
                      <c:ptCount val="1"/>
                      <c:pt idx="0">
                        <c:v>5</c:v>
                      </c:pt>
                    </c:strCache>
                  </c:strRef>
                </c:tx>
                <c:spPr>
                  <a:ln w="25400" cap="rnd">
                    <a:noFill/>
                    <a:round/>
                  </a:ln>
                  <a:effectLst/>
                </c:spPr>
                <c:marker>
                  <c:symbol val="circle"/>
                  <c:size val="5"/>
                  <c:spPr>
                    <a:solidFill>
                      <a:schemeClr val="accent5"/>
                    </a:solidFill>
                    <a:ln w="9525">
                      <a:solidFill>
                        <a:schemeClr val="accent5"/>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QuickPlay!$R$66:$R$316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4-B9F2-4288-A971-9E6B6AA4E9E9}"/>
                  </c:ext>
                </c:extLst>
              </c15:ser>
            </c15:filteredScatterSeries>
            <c15:filteredScatterSeries>
              <c15:ser>
                <c:idx val="5"/>
                <c:order val="4"/>
                <c:tx>
                  <c:strRef>
                    <c:extLst xmlns:c15="http://schemas.microsoft.com/office/drawing/2012/chart">
                      <c:ext xmlns:c15="http://schemas.microsoft.com/office/drawing/2012/chart" uri="{02D57815-91ED-43cb-92C2-25804820EDAC}">
                        <c15:formulaRef>
                          <c15:sqref>QuickPlay!$S$65</c15:sqref>
                        </c15:formulaRef>
                      </c:ext>
                    </c:extLst>
                    <c:strCache>
                      <c:ptCount val="1"/>
                      <c:pt idx="0">
                        <c:v>6</c:v>
                      </c:pt>
                    </c:strCache>
                  </c:strRef>
                </c:tx>
                <c:spPr>
                  <a:ln w="25400" cap="rnd">
                    <a:noFill/>
                    <a:round/>
                  </a:ln>
                  <a:effectLst/>
                </c:spPr>
                <c:marker>
                  <c:symbol val="circle"/>
                  <c:size val="5"/>
                  <c:spPr>
                    <a:solidFill>
                      <a:schemeClr val="accent6"/>
                    </a:solidFill>
                    <a:ln w="9525">
                      <a:solidFill>
                        <a:schemeClr val="accent6"/>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QuickPlay!$S$66:$S$316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5-B9F2-4288-A971-9E6B6AA4E9E9}"/>
                  </c:ext>
                </c:extLst>
              </c15:ser>
            </c15:filteredScatterSeries>
            <c15:filteredScatterSeries>
              <c15:ser>
                <c:idx val="6"/>
                <c:order val="5"/>
                <c:tx>
                  <c:strRef>
                    <c:extLst xmlns:c15="http://schemas.microsoft.com/office/drawing/2012/chart">
                      <c:ext xmlns:c15="http://schemas.microsoft.com/office/drawing/2012/chart" uri="{02D57815-91ED-43cb-92C2-25804820EDAC}">
                        <c15:formulaRef>
                          <c15:sqref>QuickPlay!$T$65</c15:sqref>
                        </c15:formulaRef>
                      </c:ext>
                    </c:extLst>
                    <c:strCache>
                      <c:ptCount val="1"/>
                      <c:pt idx="0">
                        <c:v>7</c:v>
                      </c:pt>
                    </c:strCache>
                  </c:strRef>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QuickPlay!$T$66:$T$316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6-B9F2-4288-A971-9E6B6AA4E9E9}"/>
                  </c:ext>
                </c:extLst>
              </c15:ser>
            </c15:filteredScatterSeries>
            <c15:filteredScatterSeries>
              <c15:ser>
                <c:idx val="7"/>
                <c:order val="6"/>
                <c:tx>
                  <c:strRef>
                    <c:extLst xmlns:c15="http://schemas.microsoft.com/office/drawing/2012/chart">
                      <c:ext xmlns:c15="http://schemas.microsoft.com/office/drawing/2012/chart" uri="{02D57815-91ED-43cb-92C2-25804820EDAC}">
                        <c15:formulaRef>
                          <c15:sqref>QuickPlay!$U$65</c15:sqref>
                        </c15:formulaRef>
                      </c:ext>
                    </c:extLst>
                    <c:strCache>
                      <c:ptCount val="1"/>
                      <c:pt idx="0">
                        <c:v>8</c:v>
                      </c:pt>
                    </c:strCache>
                  </c:strRef>
                </c:tx>
                <c:spPr>
                  <a:ln w="25400" cap="rnd">
                    <a:noFill/>
                    <a:round/>
                  </a:ln>
                  <a:effectLst/>
                </c:spPr>
                <c:marker>
                  <c:symbol val="circle"/>
                  <c:size val="5"/>
                  <c:spPr>
                    <a:solidFill>
                      <a:schemeClr val="accent2">
                        <a:lumMod val="60000"/>
                      </a:schemeClr>
                    </a:solidFill>
                    <a:ln w="9525">
                      <a:solidFill>
                        <a:schemeClr val="accent2">
                          <a:lumMod val="60000"/>
                        </a:schemeClr>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QuickPlay!$U$66:$U$316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7-B9F2-4288-A971-9E6B6AA4E9E9}"/>
                  </c:ext>
                </c:extLst>
              </c15:ser>
            </c15:filteredScatterSeries>
            <c15:filteredScatterSeries>
              <c15:ser>
                <c:idx val="8"/>
                <c:order val="7"/>
                <c:tx>
                  <c:strRef>
                    <c:extLst xmlns:c15="http://schemas.microsoft.com/office/drawing/2012/chart">
                      <c:ext xmlns:c15="http://schemas.microsoft.com/office/drawing/2012/chart" uri="{02D57815-91ED-43cb-92C2-25804820EDAC}">
                        <c15:formulaRef>
                          <c15:sqref>QuickPlay!$V$65</c15:sqref>
                        </c15:formulaRef>
                      </c:ext>
                    </c:extLst>
                    <c:strCache>
                      <c:ptCount val="1"/>
                      <c:pt idx="0">
                        <c:v>9</c:v>
                      </c:pt>
                    </c:strCache>
                  </c:strRef>
                </c:tx>
                <c:spPr>
                  <a:ln w="25400" cap="rnd">
                    <a:noFill/>
                    <a:round/>
                  </a:ln>
                  <a:effectLst/>
                </c:spPr>
                <c:marker>
                  <c:symbol val="circle"/>
                  <c:size val="5"/>
                  <c:spPr>
                    <a:solidFill>
                      <a:schemeClr val="accent3">
                        <a:lumMod val="60000"/>
                      </a:schemeClr>
                    </a:solidFill>
                    <a:ln w="9525">
                      <a:solidFill>
                        <a:schemeClr val="accent3">
                          <a:lumMod val="60000"/>
                        </a:schemeClr>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QuickPlay!$V$66:$V$316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8-B9F2-4288-A971-9E6B6AA4E9E9}"/>
                  </c:ext>
                </c:extLst>
              </c15:ser>
            </c15:filteredScatterSeries>
            <c15:filteredScatterSeries>
              <c15:ser>
                <c:idx val="9"/>
                <c:order val="8"/>
                <c:tx>
                  <c:strRef>
                    <c:extLst xmlns:c15="http://schemas.microsoft.com/office/drawing/2012/chart">
                      <c:ext xmlns:c15="http://schemas.microsoft.com/office/drawing/2012/chart" uri="{02D57815-91ED-43cb-92C2-25804820EDAC}">
                        <c15:formulaRef>
                          <c15:sqref>QuickPlay!$W$65</c15:sqref>
                        </c15:formulaRef>
                      </c:ext>
                    </c:extLst>
                    <c:strCache>
                      <c:ptCount val="1"/>
                      <c:pt idx="0">
                        <c:v>10</c:v>
                      </c:pt>
                    </c:strCache>
                  </c:strRef>
                </c:tx>
                <c:spPr>
                  <a:ln w="25400" cap="rnd">
                    <a:noFill/>
                    <a:round/>
                  </a:ln>
                  <a:effectLst/>
                </c:spPr>
                <c:marker>
                  <c:symbol val="circle"/>
                  <c:size val="5"/>
                  <c:spPr>
                    <a:solidFill>
                      <a:schemeClr val="accent4">
                        <a:lumMod val="60000"/>
                      </a:schemeClr>
                    </a:solidFill>
                    <a:ln w="9525">
                      <a:solidFill>
                        <a:schemeClr val="accent4">
                          <a:lumMod val="60000"/>
                        </a:schemeClr>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QuickPlay!$W$66:$W$316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9-B9F2-4288-A971-9E6B6AA4E9E9}"/>
                  </c:ext>
                </c:extLst>
              </c15:ser>
            </c15:filteredScatterSeries>
          </c:ext>
        </c:extLst>
      </c:scatterChart>
      <c:valAx>
        <c:axId val="1143077376"/>
        <c:scaling>
          <c:orientation val="minMax"/>
          <c:max val="3600"/>
          <c:min val="36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 Days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3065312"/>
        <c:crosses val="autoZero"/>
        <c:crossBetween val="midCat"/>
      </c:valAx>
      <c:valAx>
        <c:axId val="114306531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Concentration at Water Supply Well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3077376"/>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Future Concentrations at Water Supply Well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Untreated</c:v>
          </c:tx>
          <c:spPr>
            <a:ln w="25400" cap="rnd">
              <a:solidFill>
                <a:schemeClr val="accent1"/>
              </a:solidFill>
              <a:round/>
            </a:ln>
            <a:effectLst/>
          </c:spPr>
          <c:marker>
            <c:symbol val="none"/>
          </c:marker>
          <c:xVal>
            <c:numRef>
              <c:f>QuickPlay!$M$66:$M$316</c:f>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f>'quick game'!$S$17:$S$267</c:f>
              <c:numCache>
                <c:formatCode>General</c:formatCode>
                <c:ptCount val="251"/>
                <c:pt idx="0">
                  <c:v>0</c:v>
                </c:pt>
                <c:pt idx="1">
                  <c:v>0</c:v>
                </c:pt>
                <c:pt idx="2">
                  <c:v>0</c:v>
                </c:pt>
                <c:pt idx="3">
                  <c:v>0</c:v>
                </c:pt>
                <c:pt idx="4">
                  <c:v>0</c:v>
                </c:pt>
                <c:pt idx="5">
                  <c:v>1.4840429349108447E-164</c:v>
                </c:pt>
                <c:pt idx="6">
                  <c:v>3.6334553688470294E-99</c:v>
                </c:pt>
                <c:pt idx="7">
                  <c:v>1.2649932046510573E-69</c:v>
                </c:pt>
                <c:pt idx="8">
                  <c:v>7.1847360280087815E-53</c:v>
                </c:pt>
                <c:pt idx="9">
                  <c:v>3.9814293648851211E-42</c:v>
                </c:pt>
                <c:pt idx="10">
                  <c:v>1.1004062890238022E-34</c:v>
                </c:pt>
                <c:pt idx="11">
                  <c:v>2.9878885350054584E-29</c:v>
                </c:pt>
                <c:pt idx="12">
                  <c:v>3.9621630069632316E-25</c:v>
                </c:pt>
                <c:pt idx="13">
                  <c:v>6.5647243298117481E-22</c:v>
                </c:pt>
                <c:pt idx="14">
                  <c:v>2.4434238584127718E-19</c:v>
                </c:pt>
                <c:pt idx="15">
                  <c:v>3.0031780888519883E-17</c:v>
                </c:pt>
                <c:pt idx="16">
                  <c:v>1.5861589325823911E-15</c:v>
                </c:pt>
                <c:pt idx="17">
                  <c:v>4.3365068682440547E-14</c:v>
                </c:pt>
                <c:pt idx="18">
                  <c:v>7.0260745113579755E-13</c:v>
                </c:pt>
                <c:pt idx="19">
                  <c:v>7.4607611644878221E-12</c:v>
                </c:pt>
                <c:pt idx="20">
                  <c:v>5.6046964176717039E-11</c:v>
                </c:pt>
                <c:pt idx="21">
                  <c:v>3.1599775372621224E-10</c:v>
                </c:pt>
                <c:pt idx="22">
                  <c:v>1.4006464459144106E-9</c:v>
                </c:pt>
                <c:pt idx="23">
                  <c:v>5.0643653266132538E-9</c:v>
                </c:pt>
                <c:pt idx="24">
                  <c:v>1.5388585958125897E-8</c:v>
                </c:pt>
                <c:pt idx="25">
                  <c:v>4.0260638553132469E-8</c:v>
                </c:pt>
                <c:pt idx="26">
                  <c:v>9.252028516344787E-8</c:v>
                </c:pt>
                <c:pt idx="27">
                  <c:v>1.8987317013575622E-7</c:v>
                </c:pt>
                <c:pt idx="28">
                  <c:v>3.5284590523087525E-7</c:v>
                </c:pt>
                <c:pt idx="29">
                  <c:v>6.007353425945354E-7</c:v>
                </c:pt>
                <c:pt idx="30">
                  <c:v>9.463987369723119E-7</c:v>
                </c:pt>
                <c:pt idx="31">
                  <c:v>1.3913852831967433E-6</c:v>
                </c:pt>
                <c:pt idx="32">
                  <c:v>1.9229817156393251E-6</c:v>
                </c:pt>
                <c:pt idx="33">
                  <c:v>2.5141999782285059E-6</c:v>
                </c:pt>
                <c:pt idx="34">
                  <c:v>3.1268302112103364E-6</c:v>
                </c:pt>
                <c:pt idx="35">
                  <c:v>3.716797703430618E-6</c:v>
                </c:pt>
                <c:pt idx="36">
                  <c:v>4.2405081140144926E-6</c:v>
                </c:pt>
                <c:pt idx="37">
                  <c:v>4.6607678382830292E-6</c:v>
                </c:pt>
                <c:pt idx="38">
                  <c:v>4.9511658137052003E-6</c:v>
                </c:pt>
                <c:pt idx="39">
                  <c:v>5.0983252633034773E-6</c:v>
                </c:pt>
                <c:pt idx="40">
                  <c:v>5.1019834353742672E-6</c:v>
                </c:pt>
                <c:pt idx="41">
                  <c:v>4.9732868427825371E-6</c:v>
                </c:pt>
                <c:pt idx="42">
                  <c:v>4.7319283973567228E-6</c:v>
                </c:pt>
                <c:pt idx="43">
                  <c:v>4.4028019562946983E-6</c:v>
                </c:pt>
                <c:pt idx="44">
                  <c:v>4.0127560663096223E-6</c:v>
                </c:pt>
                <c:pt idx="45">
                  <c:v>3.5878564472982683E-6</c:v>
                </c:pt>
                <c:pt idx="46">
                  <c:v>3.1513754780340734E-6</c:v>
                </c:pt>
                <c:pt idx="47">
                  <c:v>2.7225590606528338E-6</c:v>
                </c:pt>
                <c:pt idx="48">
                  <c:v>2.3160990871747043E-6</c:v>
                </c:pt>
                <c:pt idx="49">
                  <c:v>1.942168539305159E-6</c:v>
                </c:pt>
                <c:pt idx="50">
                  <c:v>1.6068497958173583E-6</c:v>
                </c:pt>
                <c:pt idx="51">
                  <c:v>1.3127931213877118E-6</c:v>
                </c:pt>
                <c:pt idx="52">
                  <c:v>1.0599685856854651E-6</c:v>
                </c:pt>
                <c:pt idx="53">
                  <c:v>8.4640956897593224E-7</c:v>
                </c:pt>
                <c:pt idx="54">
                  <c:v>6.6888133170406829E-7</c:v>
                </c:pt>
                <c:pt idx="55">
                  <c:v>5.2343882722037549E-7</c:v>
                </c:pt>
                <c:pt idx="56">
                  <c:v>4.0586168183522755E-7</c:v>
                </c:pt>
                <c:pt idx="57">
                  <c:v>3.119706614869636E-7</c:v>
                </c:pt>
                <c:pt idx="58">
                  <c:v>2.3783978443082642E-7</c:v>
                </c:pt>
                <c:pt idx="59">
                  <c:v>1.7992288652205936E-7</c:v>
                </c:pt>
                <c:pt idx="60">
                  <c:v>1.3511438991617501E-7</c:v>
                </c:pt>
                <c:pt idx="61">
                  <c:v>1.0076261994133002E-7</c:v>
                </c:pt>
                <c:pt idx="62">
                  <c:v>7.4651346274739897E-8</c:v>
                </c:pt>
                <c:pt idx="63">
                  <c:v>5.4962084211626099E-8</c:v>
                </c:pt>
                <c:pt idx="64">
                  <c:v>4.0226598210691264E-8</c:v>
                </c:pt>
                <c:pt idx="65">
                  <c:v>2.9276300621007767E-8</c:v>
                </c:pt>
                <c:pt idx="66">
                  <c:v>2.1192968738723883E-8</c:v>
                </c:pt>
                <c:pt idx="67">
                  <c:v>1.5263439766582069E-8</c:v>
                </c:pt>
                <c:pt idx="68">
                  <c:v>1.0939647772249698E-8</c:v>
                </c:pt>
                <c:pt idx="69">
                  <c:v>7.8044689153064285E-9</c:v>
                </c:pt>
                <c:pt idx="70">
                  <c:v>5.5432601087526931E-9</c:v>
                </c:pt>
                <c:pt idx="71">
                  <c:v>3.9206338514529518E-9</c:v>
                </c:pt>
                <c:pt idx="72">
                  <c:v>2.761840101895415E-9</c:v>
                </c:pt>
                <c:pt idx="73">
                  <c:v>1.9380693548383935E-9</c:v>
                </c:pt>
                <c:pt idx="74">
                  <c:v>1.3550069427975512E-9</c:v>
                </c:pt>
                <c:pt idx="75">
                  <c:v>9.4402590741215871E-10</c:v>
                </c:pt>
                <c:pt idx="76">
                  <c:v>6.5548298073318294E-10</c:v>
                </c:pt>
                <c:pt idx="77">
                  <c:v>4.5366512576646513E-10</c:v>
                </c:pt>
                <c:pt idx="78">
                  <c:v>3.1301407119792743E-10</c:v>
                </c:pt>
                <c:pt idx="79">
                  <c:v>2.1532860606152634E-10</c:v>
                </c:pt>
                <c:pt idx="80">
                  <c:v>1.4770697516106565E-10</c:v>
                </c:pt>
                <c:pt idx="81">
                  <c:v>1.0104410379023736E-10</c:v>
                </c:pt>
                <c:pt idx="82">
                  <c:v>6.8941128809136302E-11</c:v>
                </c:pt>
                <c:pt idx="83">
                  <c:v>4.6918877078649647E-11</c:v>
                </c:pt>
                <c:pt idx="84">
                  <c:v>3.1853764519180396E-11</c:v>
                </c:pt>
                <c:pt idx="85">
                  <c:v>2.1575352137528574E-11</c:v>
                </c:pt>
                <c:pt idx="86">
                  <c:v>1.4580655881297039E-11</c:v>
                </c:pt>
                <c:pt idx="87">
                  <c:v>9.8322856580791775E-12</c:v>
                </c:pt>
                <c:pt idx="88">
                  <c:v>6.6164442284051831E-12</c:v>
                </c:pt>
                <c:pt idx="89">
                  <c:v>4.4434511583920711E-12</c:v>
                </c:pt>
                <c:pt idx="90">
                  <c:v>2.9783316490316167E-12</c:v>
                </c:pt>
                <c:pt idx="91">
                  <c:v>1.9925647620944663E-12</c:v>
                </c:pt>
                <c:pt idx="92">
                  <c:v>1.3306598760105821E-12</c:v>
                </c:pt>
                <c:pt idx="93">
                  <c:v>8.8708267073267228E-13</c:v>
                </c:pt>
                <c:pt idx="94">
                  <c:v>5.903771194827135E-13</c:v>
                </c:pt>
                <c:pt idx="95">
                  <c:v>3.9227275593303057E-13</c:v>
                </c:pt>
                <c:pt idx="96">
                  <c:v>2.6023380376397705E-13</c:v>
                </c:pt>
                <c:pt idx="97">
                  <c:v>1.7237683539991019E-13</c:v>
                </c:pt>
                <c:pt idx="98">
                  <c:v>1.1401328205124699E-13</c:v>
                </c:pt>
                <c:pt idx="99">
                  <c:v>7.5303322426386236E-14</c:v>
                </c:pt>
                <c:pt idx="100">
                  <c:v>4.9667796503839853E-14</c:v>
                </c:pt>
                <c:pt idx="101">
                  <c:v>3.2715743987084745E-14</c:v>
                </c:pt>
                <c:pt idx="102">
                  <c:v>2.1521778689561901E-14</c:v>
                </c:pt>
                <c:pt idx="103">
                  <c:v>1.4140231660678728E-14</c:v>
                </c:pt>
                <c:pt idx="104">
                  <c:v>9.2791614544573438E-15</c:v>
                </c:pt>
                <c:pt idx="105">
                  <c:v>6.0820634442149424E-15</c:v>
                </c:pt>
                <c:pt idx="106">
                  <c:v>3.9819764865941253E-15</c:v>
                </c:pt>
                <c:pt idx="107">
                  <c:v>2.6041552887079904E-15</c:v>
                </c:pt>
                <c:pt idx="108">
                  <c:v>1.7012566546877187E-15</c:v>
                </c:pt>
                <c:pt idx="109">
                  <c:v>1.1102514381915973E-15</c:v>
                </c:pt>
                <c:pt idx="110">
                  <c:v>7.238267844101445E-16</c:v>
                </c:pt>
                <c:pt idx="111">
                  <c:v>4.7143573545461334E-16</c:v>
                </c:pt>
                <c:pt idx="112">
                  <c:v>3.0675889293709509E-16</c:v>
                </c:pt>
                <c:pt idx="113">
                  <c:v>1.9942079677424698E-16</c:v>
                </c:pt>
                <c:pt idx="114">
                  <c:v>1.2952503856074444E-16</c:v>
                </c:pt>
                <c:pt idx="115">
                  <c:v>8.405391946197644E-17</c:v>
                </c:pt>
                <c:pt idx="116">
                  <c:v>5.4499651576069405E-17</c:v>
                </c:pt>
                <c:pt idx="117">
                  <c:v>3.5307842438591149E-17</c:v>
                </c:pt>
                <c:pt idx="118">
                  <c:v>2.2855995909951313E-17</c:v>
                </c:pt>
                <c:pt idx="119">
                  <c:v>1.4783937087191467E-17</c:v>
                </c:pt>
                <c:pt idx="120">
                  <c:v>9.5554289288573347E-18</c:v>
                </c:pt>
                <c:pt idx="121">
                  <c:v>6.17147839674942E-18</c:v>
                </c:pt>
                <c:pt idx="122">
                  <c:v>3.9830494796155738E-18</c:v>
                </c:pt>
                <c:pt idx="123">
                  <c:v>2.5688448612366983E-18</c:v>
                </c:pt>
                <c:pt idx="124">
                  <c:v>1.6556315183472024E-18</c:v>
                </c:pt>
                <c:pt idx="125">
                  <c:v>1.0663525346571015E-18</c:v>
                </c:pt>
                <c:pt idx="126">
                  <c:v>6.8636741798275409E-19</c:v>
                </c:pt>
                <c:pt idx="127">
                  <c:v>4.415078428792551E-19</c:v>
                </c:pt>
                <c:pt idx="128">
                  <c:v>2.8382656170801708E-19</c:v>
                </c:pt>
                <c:pt idx="129">
                  <c:v>1.8235060705202934E-19</c:v>
                </c:pt>
                <c:pt idx="130">
                  <c:v>1.1708666903224364E-19</c:v>
                </c:pt>
                <c:pt idx="131">
                  <c:v>7.513807021906227E-20</c:v>
                </c:pt>
                <c:pt idx="132">
                  <c:v>4.8191568116921463E-20</c:v>
                </c:pt>
                <c:pt idx="133">
                  <c:v>3.0892027284306143E-20</c:v>
                </c:pt>
                <c:pt idx="134">
                  <c:v>1.9792096567037499E-20</c:v>
                </c:pt>
                <c:pt idx="135">
                  <c:v>1.2673972611247407E-20</c:v>
                </c:pt>
                <c:pt idx="136">
                  <c:v>8.1117519013376251E-21</c:v>
                </c:pt>
                <c:pt idx="137">
                  <c:v>5.1892271537133441E-21</c:v>
                </c:pt>
                <c:pt idx="138">
                  <c:v>3.3180419282069776E-21</c:v>
                </c:pt>
                <c:pt idx="139">
                  <c:v>2.1205919433701746E-21</c:v>
                </c:pt>
                <c:pt idx="140">
                  <c:v>1.3546688113457306E-21</c:v>
                </c:pt>
                <c:pt idx="141">
                  <c:v>8.6499688036577067E-22</c:v>
                </c:pt>
                <c:pt idx="142">
                  <c:v>5.5208480518534388E-22</c:v>
                </c:pt>
                <c:pt idx="143">
                  <c:v>3.522177355308186E-22</c:v>
                </c:pt>
                <c:pt idx="144">
                  <c:v>2.2461306909950253E-22</c:v>
                </c:pt>
                <c:pt idx="145">
                  <c:v>1.4317964425136489E-22</c:v>
                </c:pt>
                <c:pt idx="146">
                  <c:v>9.1233419744239332E-23</c:v>
                </c:pt>
                <c:pt idx="147">
                  <c:v>5.8110805592410992E-23</c:v>
                </c:pt>
                <c:pt idx="148">
                  <c:v>3.6999328727971813E-23</c:v>
                </c:pt>
                <c:pt idx="149">
                  <c:v>2.3548781166400159E-23</c:v>
                </c:pt>
                <c:pt idx="150">
                  <c:v>1.4982496854257248E-23</c:v>
                </c:pt>
                <c:pt idx="151">
                  <c:v>9.5289393308884503E-24</c:v>
                </c:pt>
                <c:pt idx="152">
                  <c:v>6.0583292499250206E-24</c:v>
                </c:pt>
                <c:pt idx="153">
                  <c:v>3.8504578354079308E-24</c:v>
                </c:pt>
                <c:pt idx="154">
                  <c:v>2.4463929636875971E-24</c:v>
                </c:pt>
                <c:pt idx="155">
                  <c:v>1.5538084699432996E-24</c:v>
                </c:pt>
                <c:pt idx="156">
                  <c:v>9.865728442245432E-25</c:v>
                </c:pt>
                <c:pt idx="157">
                  <c:v>6.2621597917957217E-25</c:v>
                </c:pt>
                <c:pt idx="158">
                  <c:v>3.9736103639303631E-25</c:v>
                </c:pt>
                <c:pt idx="159">
                  <c:v>2.5206660729672068E-25</c:v>
                </c:pt>
                <c:pt idx="160">
                  <c:v>1.5985158150077708E-25</c:v>
                </c:pt>
                <c:pt idx="161">
                  <c:v>1.0134276670004687E-25</c:v>
                </c:pt>
                <c:pt idx="162">
                  <c:v>6.4231093901509518E-26</c:v>
                </c:pt>
                <c:pt idx="163">
                  <c:v>4.0698378081719056E-26</c:v>
                </c:pt>
                <c:pt idx="164">
                  <c:v>2.5780451708173947E-26</c:v>
                </c:pt>
                <c:pt idx="165">
                  <c:v>1.632630605064371E-26</c:v>
                </c:pt>
                <c:pt idx="166">
                  <c:v>1.0336455245282487E-26</c:v>
                </c:pt>
                <c:pt idx="167">
                  <c:v>6.5425016913862954E-27</c:v>
                </c:pt>
                <c:pt idx="168">
                  <c:v>4.1400611718995018E-27</c:v>
                </c:pt>
                <c:pt idx="169">
                  <c:v>2.6191628215457762E-27</c:v>
                </c:pt>
                <c:pt idx="170">
                  <c:v>1.6565827464849474E-27</c:v>
                </c:pt>
                <c:pt idx="171">
                  <c:v>1.0475160566282233E-27</c:v>
                </c:pt>
                <c:pt idx="172">
                  <c:v>6.6222738128433805E-28</c:v>
                </c:pt>
                <c:pt idx="173">
                  <c:v>4.1855679070768961E-28</c:v>
                </c:pt>
                <c:pt idx="174">
                  <c:v>2.6448700674645451E-28</c:v>
                </c:pt>
                <c:pt idx="175">
                  <c:v>1.6709321417607517E-28</c:v>
                </c:pt>
                <c:pt idx="176">
                  <c:v>1.0554060865827066E-28</c:v>
                </c:pt>
                <c:pt idx="177">
                  <c:v>6.6648200909905214E-29</c:v>
                </c:pt>
                <c:pt idx="178">
                  <c:v>4.2079156472325946E-29</c:v>
                </c:pt>
                <c:pt idx="179">
                  <c:v>2.6561771831334004E-29</c:v>
                </c:pt>
                <c:pt idx="180">
                  <c:v>1.6763322659497372E-29</c:v>
                </c:pt>
                <c:pt idx="181">
                  <c:v>1.0577372513259883E-29</c:v>
                </c:pt>
                <c:pt idx="182">
                  <c:v>6.6728548330308277E-30</c:v>
                </c:pt>
                <c:pt idx="183">
                  <c:v>4.2088480822751263E-30</c:v>
                </c:pt>
                <c:pt idx="184">
                  <c:v>2.6542021612473277E-30</c:v>
                </c:pt>
                <c:pt idx="185">
                  <c:v>1.6734986518930553E-30</c:v>
                </c:pt>
                <c:pt idx="186">
                  <c:v>1.0549667396917529E-30</c:v>
                </c:pt>
                <c:pt idx="187">
                  <c:v>6.6492946985642724E-31</c:v>
                </c:pt>
                <c:pt idx="188">
                  <c:v>4.1902232029570523E-31</c:v>
                </c:pt>
                <c:pt idx="189">
                  <c:v>2.6401269766107472E-31</c:v>
                </c:pt>
                <c:pt idx="190">
                  <c:v>1.6631822567189841E-31</c:v>
                </c:pt>
                <c:pt idx="191">
                  <c:v>1.0475710884065949E-31</c:v>
                </c:pt>
                <c:pt idx="192">
                  <c:v>6.5971602029399966E-32</c:v>
                </c:pt>
                <c:pt idx="193">
                  <c:v>4.1539534839944869E-32</c:v>
                </c:pt>
                <c:pt idx="194">
                  <c:v>2.6151612928119433E-32</c:v>
                </c:pt>
                <c:pt idx="195">
                  <c:v>1.6461474616334661E-32</c:v>
                </c:pt>
                <c:pt idx="196">
                  <c:v>1.0360328585628096E-32</c:v>
                </c:pt>
                <c:pt idx="197">
                  <c:v>6.5194951055533221E-33</c:v>
                </c:pt>
                <c:pt idx="198">
                  <c:v>4.1019571585576763E-33</c:v>
                </c:pt>
                <c:pt idx="199">
                  <c:v>2.5805130393048412E-33</c:v>
                </c:pt>
                <c:pt idx="200">
                  <c:v>1.6231543228142662E-33</c:v>
                </c:pt>
                <c:pt idx="201">
                  <c:v>1.0208299397167214E-33</c:v>
                </c:pt>
                <c:pt idx="202">
                  <c:v>6.4193020232088024E-34</c:v>
                </c:pt>
                <c:pt idx="203">
                  <c:v>4.0361195016887929E-34</c:v>
                </c:pt>
                <c:pt idx="204">
                  <c:v>2.5373651570256775E-34</c:v>
                </c:pt>
                <c:pt idx="205">
                  <c:v>1.5949446205609299E-34</c:v>
                </c:pt>
                <c:pt idx="206">
                  <c:v>1.0024271907075034E-34</c:v>
                </c:pt>
                <c:pt idx="207">
                  <c:v>6.2994924070152625E-35</c:v>
                </c:pt>
                <c:pt idx="208">
                  <c:v>3.9582629355422572E-35</c:v>
                </c:pt>
                <c:pt idx="209">
                  <c:v>2.4868577578775683E-35</c:v>
                </c:pt>
                <c:pt idx="210">
                  <c:v>1.5622312282886803E-35</c:v>
                </c:pt>
                <c:pt idx="211">
                  <c:v>9.8127011468816146E-36</c:v>
                </c:pt>
                <c:pt idx="212">
                  <c:v>6.1628489744751167E-36</c:v>
                </c:pt>
                <c:pt idx="213">
                  <c:v>3.8701247551787484E-36</c:v>
                </c:pt>
                <c:pt idx="214">
                  <c:v>2.4300749433971837E-36</c:v>
                </c:pt>
                <c:pt idx="215">
                  <c:v>1.5256903281134716E-36</c:v>
                </c:pt>
                <c:pt idx="216">
                  <c:v>9.5778027210421644E-37</c:v>
                </c:pt>
                <c:pt idx="217">
                  <c:v>6.0119987450409773E-37</c:v>
                </c:pt>
                <c:pt idx="218">
                  <c:v>3.7733413192580483E-37</c:v>
                </c:pt>
                <c:pt idx="219">
                  <c:v>2.3680355623723058E-37</c:v>
                </c:pt>
                <c:pt idx="220">
                  <c:v>1.4859560247489755E-37</c:v>
                </c:pt>
                <c:pt idx="221">
                  <c:v>9.3235215295185949E-38</c:v>
                </c:pt>
                <c:pt idx="222">
                  <c:v>5.8493949488559517E-38</c:v>
                </c:pt>
                <c:pt idx="223">
                  <c:v>3.6694376324648538E-38</c:v>
                </c:pt>
                <c:pt idx="224">
                  <c:v>2.3016872425028358E-38</c:v>
                </c:pt>
                <c:pt idx="225">
                  <c:v>1.4436169461701693E-38</c:v>
                </c:pt>
                <c:pt idx="226">
                  <c:v>9.0535125383122435E-39</c:v>
                </c:pt>
                <c:pt idx="227">
                  <c:v>5.6773062364731664E-39</c:v>
                </c:pt>
                <c:pt idx="228">
                  <c:v>3.559821349210625E-39</c:v>
                </c:pt>
                <c:pt idx="229">
                  <c:v>2.2319030975859812E-39</c:v>
                </c:pt>
                <c:pt idx="230">
                  <c:v>1.3992144622073156E-39</c:v>
                </c:pt>
                <c:pt idx="231">
                  <c:v>8.7711313267784095E-40</c:v>
                </c:pt>
                <c:pt idx="232">
                  <c:v>5.4978117920907088E-40</c:v>
                </c:pt>
                <c:pt idx="233">
                  <c:v>3.4457803393620531E-40</c:v>
                </c:pt>
                <c:pt idx="234">
                  <c:v>2.1594805822732242E-40</c:v>
                </c:pt>
                <c:pt idx="235">
                  <c:v>1.3532421969008737E-40</c:v>
                </c:pt>
                <c:pt idx="236">
                  <c:v>8.4794324225748863E-41</c:v>
                </c:pt>
                <c:pt idx="237">
                  <c:v>5.3128011305190375E-41</c:v>
                </c:pt>
                <c:pt idx="238">
                  <c:v>3.3284830684717771E-41</c:v>
                </c:pt>
                <c:pt idx="239">
                  <c:v>2.0851420365696244E-41</c:v>
                </c:pt>
                <c:pt idx="240">
                  <c:v>1.3061465543793909E-41</c:v>
                </c:pt>
                <c:pt idx="241">
                  <c:v>8.1811737099225386E-42</c:v>
                </c:pt>
                <c:pt idx="242">
                  <c:v>5.1239775297588177E-42</c:v>
                </c:pt>
                <c:pt idx="243">
                  <c:v>3.208981152055749E-42</c:v>
                </c:pt>
                <c:pt idx="244">
                  <c:v>2.0095365289419246E-42</c:v>
                </c:pt>
                <c:pt idx="245">
                  <c:v>1.2583280195219858E-42</c:v>
                </c:pt>
                <c:pt idx="246">
                  <c:v>7.8788254547440611E-43</c:v>
                </c:pt>
                <c:pt idx="247">
                  <c:v>4.932864211162861E-43</c:v>
                </c:pt>
                <c:pt idx="248">
                  <c:v>3.0882135427514422E-43</c:v>
                </c:pt>
                <c:pt idx="249">
                  <c:v>1.9332426684170839E-43</c:v>
                </c:pt>
                <c:pt idx="250">
                  <c:v>1.2101430327423474E-43</c:v>
                </c:pt>
              </c:numCache>
            </c:numRef>
          </c:yVal>
          <c:smooth val="0"/>
          <c:extLst>
            <c:ext xmlns:c16="http://schemas.microsoft.com/office/drawing/2014/chart" uri="{C3380CC4-5D6E-409C-BE32-E72D297353CC}">
              <c16:uniqueId val="{00000000-F371-4A10-8D40-1FA99D573A54}"/>
            </c:ext>
          </c:extLst>
        </c:ser>
        <c:ser>
          <c:idx val="2"/>
          <c:order val="1"/>
          <c:tx>
            <c:v>Treated</c:v>
          </c:tx>
          <c:spPr>
            <a:ln w="25400" cap="rnd">
              <a:solidFill>
                <a:srgbClr val="00B050"/>
              </a:solidFill>
              <a:round/>
            </a:ln>
            <a:effectLst/>
          </c:spPr>
          <c:marker>
            <c:symbol val="none"/>
          </c:marker>
          <c:xVal>
            <c:numRef>
              <c:f>QuickPlay!$M$66:$M$316</c:f>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extLst xmlns:c15="http://schemas.microsoft.com/office/drawing/2012/chart"/>
            </c:numRef>
          </c:xVal>
          <c:yVal>
            <c:numRef>
              <c:f>'quick game'!$AF$17:$AF$267</c:f>
              <c:numCache>
                <c:formatCode>General</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yVal>
          <c:smooth val="0"/>
          <c:extLst xmlns:c15="http://schemas.microsoft.com/office/drawing/2012/chart">
            <c:ext xmlns:c16="http://schemas.microsoft.com/office/drawing/2014/chart" uri="{C3380CC4-5D6E-409C-BE32-E72D297353CC}">
              <c16:uniqueId val="{00000001-F371-4A10-8D40-1FA99D573A54}"/>
            </c:ext>
          </c:extLst>
        </c:ser>
        <c:ser>
          <c:idx val="1"/>
          <c:order val="9"/>
          <c:tx>
            <c:v>DW Limit</c:v>
          </c:tx>
          <c:spPr>
            <a:ln w="25400" cap="rnd">
              <a:solidFill>
                <a:srgbClr val="FF0000"/>
              </a:solidFill>
              <a:round/>
            </a:ln>
            <a:effectLst/>
          </c:spPr>
          <c:marker>
            <c:symbol val="none"/>
          </c:marker>
          <c:xVal>
            <c:numRef>
              <c:f>'QuickPlay Score'!$AE$28:$AE$29</c:f>
              <c:numCache>
                <c:formatCode>General</c:formatCode>
                <c:ptCount val="2"/>
                <c:pt idx="0">
                  <c:v>360</c:v>
                </c:pt>
                <c:pt idx="1">
                  <c:v>3600</c:v>
                </c:pt>
              </c:numCache>
            </c:numRef>
          </c:xVal>
          <c:yVal>
            <c:numRef>
              <c:f>'QuickPlay Score'!$AF$28:$AF$29</c:f>
              <c:numCache>
                <c:formatCode>General</c:formatCode>
                <c:ptCount val="2"/>
                <c:pt idx="0">
                  <c:v>2E-3</c:v>
                </c:pt>
                <c:pt idx="1">
                  <c:v>2E-3</c:v>
                </c:pt>
              </c:numCache>
            </c:numRef>
          </c:yVal>
          <c:smooth val="0"/>
          <c:extLst>
            <c:ext xmlns:c16="http://schemas.microsoft.com/office/drawing/2014/chart" uri="{C3380CC4-5D6E-409C-BE32-E72D297353CC}">
              <c16:uniqueId val="{00000002-F371-4A10-8D40-1FA99D573A54}"/>
            </c:ext>
          </c:extLst>
        </c:ser>
        <c:dLbls>
          <c:showLegendKey val="0"/>
          <c:showVal val="0"/>
          <c:showCatName val="0"/>
          <c:showSerName val="0"/>
          <c:showPercent val="0"/>
          <c:showBubbleSize val="0"/>
        </c:dLbls>
        <c:axId val="1143077376"/>
        <c:axId val="1143065312"/>
        <c:extLst>
          <c:ext xmlns:c15="http://schemas.microsoft.com/office/drawing/2012/chart" uri="{02D57815-91ED-43cb-92C2-25804820EDAC}">
            <c15:filteredScatterSeries>
              <c15:ser>
                <c:idx val="3"/>
                <c:order val="2"/>
                <c:tx>
                  <c:strRef>
                    <c:extLst>
                      <c:ext uri="{02D57815-91ED-43cb-92C2-25804820EDAC}">
                        <c15:formulaRef>
                          <c15:sqref>QuickPlay!$Q$65</c15:sqref>
                        </c15:formulaRef>
                      </c:ext>
                    </c:extLst>
                    <c:strCache>
                      <c:ptCount val="1"/>
                      <c:pt idx="0">
                        <c:v>4</c:v>
                      </c:pt>
                    </c:strCache>
                  </c:strRef>
                </c:tx>
                <c:spPr>
                  <a:ln w="25400" cap="rnd">
                    <a:noFill/>
                    <a:round/>
                  </a:ln>
                  <a:effectLst/>
                </c:spPr>
                <c:marker>
                  <c:symbol val="circle"/>
                  <c:size val="5"/>
                  <c:spPr>
                    <a:solidFill>
                      <a:schemeClr val="accent4"/>
                    </a:solidFill>
                    <a:ln w="9525">
                      <a:solidFill>
                        <a:schemeClr val="accent4"/>
                      </a:solidFill>
                    </a:ln>
                    <a:effectLst/>
                  </c:spPr>
                </c:marker>
                <c:xVal>
                  <c:numRef>
                    <c:extLst>
                      <c:ex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c:ext uri="{02D57815-91ED-43cb-92C2-25804820EDAC}">
                        <c15:formulaRef>
                          <c15:sqref>QuickPlay!$Q$66:$Q$316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c:ext xmlns:c16="http://schemas.microsoft.com/office/drawing/2014/chart" uri="{C3380CC4-5D6E-409C-BE32-E72D297353CC}">
                    <c16:uniqueId val="{00000003-F371-4A10-8D40-1FA99D573A54}"/>
                  </c:ext>
                </c:extLst>
              </c15:ser>
            </c15:filteredScatterSeries>
            <c15:filteredScatterSeries>
              <c15:ser>
                <c:idx val="4"/>
                <c:order val="3"/>
                <c:tx>
                  <c:strRef>
                    <c:extLst xmlns:c15="http://schemas.microsoft.com/office/drawing/2012/chart">
                      <c:ext xmlns:c15="http://schemas.microsoft.com/office/drawing/2012/chart" uri="{02D57815-91ED-43cb-92C2-25804820EDAC}">
                        <c15:formulaRef>
                          <c15:sqref>QuickPlay!$R$65</c15:sqref>
                        </c15:formulaRef>
                      </c:ext>
                    </c:extLst>
                    <c:strCache>
                      <c:ptCount val="1"/>
                      <c:pt idx="0">
                        <c:v>5</c:v>
                      </c:pt>
                    </c:strCache>
                  </c:strRef>
                </c:tx>
                <c:spPr>
                  <a:ln w="25400" cap="rnd">
                    <a:noFill/>
                    <a:round/>
                  </a:ln>
                  <a:effectLst/>
                </c:spPr>
                <c:marker>
                  <c:symbol val="circle"/>
                  <c:size val="5"/>
                  <c:spPr>
                    <a:solidFill>
                      <a:schemeClr val="accent5"/>
                    </a:solidFill>
                    <a:ln w="9525">
                      <a:solidFill>
                        <a:schemeClr val="accent5"/>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QuickPlay!$R$66:$R$316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4-F371-4A10-8D40-1FA99D573A54}"/>
                  </c:ext>
                </c:extLst>
              </c15:ser>
            </c15:filteredScatterSeries>
            <c15:filteredScatterSeries>
              <c15:ser>
                <c:idx val="5"/>
                <c:order val="4"/>
                <c:tx>
                  <c:strRef>
                    <c:extLst xmlns:c15="http://schemas.microsoft.com/office/drawing/2012/chart">
                      <c:ext xmlns:c15="http://schemas.microsoft.com/office/drawing/2012/chart" uri="{02D57815-91ED-43cb-92C2-25804820EDAC}">
                        <c15:formulaRef>
                          <c15:sqref>QuickPlay!$S$65</c15:sqref>
                        </c15:formulaRef>
                      </c:ext>
                    </c:extLst>
                    <c:strCache>
                      <c:ptCount val="1"/>
                      <c:pt idx="0">
                        <c:v>6</c:v>
                      </c:pt>
                    </c:strCache>
                  </c:strRef>
                </c:tx>
                <c:spPr>
                  <a:ln w="25400" cap="rnd">
                    <a:noFill/>
                    <a:round/>
                  </a:ln>
                  <a:effectLst/>
                </c:spPr>
                <c:marker>
                  <c:symbol val="circle"/>
                  <c:size val="5"/>
                  <c:spPr>
                    <a:solidFill>
                      <a:schemeClr val="accent6"/>
                    </a:solidFill>
                    <a:ln w="9525">
                      <a:solidFill>
                        <a:schemeClr val="accent6"/>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QuickPlay!$S$66:$S$316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5-F371-4A10-8D40-1FA99D573A54}"/>
                  </c:ext>
                </c:extLst>
              </c15:ser>
            </c15:filteredScatterSeries>
            <c15:filteredScatterSeries>
              <c15:ser>
                <c:idx val="6"/>
                <c:order val="5"/>
                <c:tx>
                  <c:strRef>
                    <c:extLst xmlns:c15="http://schemas.microsoft.com/office/drawing/2012/chart">
                      <c:ext xmlns:c15="http://schemas.microsoft.com/office/drawing/2012/chart" uri="{02D57815-91ED-43cb-92C2-25804820EDAC}">
                        <c15:formulaRef>
                          <c15:sqref>QuickPlay!$T$65</c15:sqref>
                        </c15:formulaRef>
                      </c:ext>
                    </c:extLst>
                    <c:strCache>
                      <c:ptCount val="1"/>
                      <c:pt idx="0">
                        <c:v>7</c:v>
                      </c:pt>
                    </c:strCache>
                  </c:strRef>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QuickPlay!$T$66:$T$316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6-F371-4A10-8D40-1FA99D573A54}"/>
                  </c:ext>
                </c:extLst>
              </c15:ser>
            </c15:filteredScatterSeries>
            <c15:filteredScatterSeries>
              <c15:ser>
                <c:idx val="7"/>
                <c:order val="6"/>
                <c:tx>
                  <c:strRef>
                    <c:extLst xmlns:c15="http://schemas.microsoft.com/office/drawing/2012/chart">
                      <c:ext xmlns:c15="http://schemas.microsoft.com/office/drawing/2012/chart" uri="{02D57815-91ED-43cb-92C2-25804820EDAC}">
                        <c15:formulaRef>
                          <c15:sqref>QuickPlay!$U$65</c15:sqref>
                        </c15:formulaRef>
                      </c:ext>
                    </c:extLst>
                    <c:strCache>
                      <c:ptCount val="1"/>
                      <c:pt idx="0">
                        <c:v>8</c:v>
                      </c:pt>
                    </c:strCache>
                  </c:strRef>
                </c:tx>
                <c:spPr>
                  <a:ln w="25400" cap="rnd">
                    <a:noFill/>
                    <a:round/>
                  </a:ln>
                  <a:effectLst/>
                </c:spPr>
                <c:marker>
                  <c:symbol val="circle"/>
                  <c:size val="5"/>
                  <c:spPr>
                    <a:solidFill>
                      <a:schemeClr val="accent2">
                        <a:lumMod val="60000"/>
                      </a:schemeClr>
                    </a:solidFill>
                    <a:ln w="9525">
                      <a:solidFill>
                        <a:schemeClr val="accent2">
                          <a:lumMod val="60000"/>
                        </a:schemeClr>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QuickPlay!$U$66:$U$316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7-F371-4A10-8D40-1FA99D573A54}"/>
                  </c:ext>
                </c:extLst>
              </c15:ser>
            </c15:filteredScatterSeries>
            <c15:filteredScatterSeries>
              <c15:ser>
                <c:idx val="8"/>
                <c:order val="7"/>
                <c:tx>
                  <c:strRef>
                    <c:extLst xmlns:c15="http://schemas.microsoft.com/office/drawing/2012/chart">
                      <c:ext xmlns:c15="http://schemas.microsoft.com/office/drawing/2012/chart" uri="{02D57815-91ED-43cb-92C2-25804820EDAC}">
                        <c15:formulaRef>
                          <c15:sqref>QuickPlay!$V$65</c15:sqref>
                        </c15:formulaRef>
                      </c:ext>
                    </c:extLst>
                    <c:strCache>
                      <c:ptCount val="1"/>
                      <c:pt idx="0">
                        <c:v>9</c:v>
                      </c:pt>
                    </c:strCache>
                  </c:strRef>
                </c:tx>
                <c:spPr>
                  <a:ln w="25400" cap="rnd">
                    <a:noFill/>
                    <a:round/>
                  </a:ln>
                  <a:effectLst/>
                </c:spPr>
                <c:marker>
                  <c:symbol val="circle"/>
                  <c:size val="5"/>
                  <c:spPr>
                    <a:solidFill>
                      <a:schemeClr val="accent3">
                        <a:lumMod val="60000"/>
                      </a:schemeClr>
                    </a:solidFill>
                    <a:ln w="9525">
                      <a:solidFill>
                        <a:schemeClr val="accent3">
                          <a:lumMod val="60000"/>
                        </a:schemeClr>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QuickPlay!$V$66:$V$316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8-F371-4A10-8D40-1FA99D573A54}"/>
                  </c:ext>
                </c:extLst>
              </c15:ser>
            </c15:filteredScatterSeries>
            <c15:filteredScatterSeries>
              <c15:ser>
                <c:idx val="9"/>
                <c:order val="8"/>
                <c:tx>
                  <c:strRef>
                    <c:extLst xmlns:c15="http://schemas.microsoft.com/office/drawing/2012/chart">
                      <c:ext xmlns:c15="http://schemas.microsoft.com/office/drawing/2012/chart" uri="{02D57815-91ED-43cb-92C2-25804820EDAC}">
                        <c15:formulaRef>
                          <c15:sqref>QuickPlay!$W$65</c15:sqref>
                        </c15:formulaRef>
                      </c:ext>
                    </c:extLst>
                    <c:strCache>
                      <c:ptCount val="1"/>
                      <c:pt idx="0">
                        <c:v>10</c:v>
                      </c:pt>
                    </c:strCache>
                  </c:strRef>
                </c:tx>
                <c:spPr>
                  <a:ln w="25400" cap="rnd">
                    <a:noFill/>
                    <a:round/>
                  </a:ln>
                  <a:effectLst/>
                </c:spPr>
                <c:marker>
                  <c:symbol val="circle"/>
                  <c:size val="5"/>
                  <c:spPr>
                    <a:solidFill>
                      <a:schemeClr val="accent4">
                        <a:lumMod val="60000"/>
                      </a:schemeClr>
                    </a:solidFill>
                    <a:ln w="9525">
                      <a:solidFill>
                        <a:schemeClr val="accent4">
                          <a:lumMod val="60000"/>
                        </a:schemeClr>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QuickPlay!$W$66:$W$316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9-F371-4A10-8D40-1FA99D573A54}"/>
                  </c:ext>
                </c:extLst>
              </c15:ser>
            </c15:filteredScatterSeries>
          </c:ext>
        </c:extLst>
      </c:scatterChart>
      <c:valAx>
        <c:axId val="1143077376"/>
        <c:scaling>
          <c:orientation val="minMax"/>
          <c:max val="3600"/>
          <c:min val="36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 Days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3065312"/>
        <c:crosses val="autoZero"/>
        <c:crossBetween val="midCat"/>
      </c:valAx>
      <c:valAx>
        <c:axId val="114306531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Concentration at Water Supply Well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3077376"/>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Future Concentrations at Water Supply Well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Untreated</c:v>
          </c:tx>
          <c:spPr>
            <a:ln w="25400" cap="rnd">
              <a:solidFill>
                <a:schemeClr val="accent1"/>
              </a:solidFill>
              <a:round/>
            </a:ln>
            <a:effectLst/>
          </c:spPr>
          <c:marker>
            <c:symbol val="none"/>
          </c:marker>
          <c:xVal>
            <c:numRef>
              <c:f>QuickPlay!$M$66:$M$316</c:f>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f>'quick game'!$T$17:$T$267</c:f>
              <c:numCache>
                <c:formatCode>General</c:formatCode>
                <c:ptCount val="251"/>
                <c:pt idx="0">
                  <c:v>0</c:v>
                </c:pt>
                <c:pt idx="1">
                  <c:v>0</c:v>
                </c:pt>
                <c:pt idx="2">
                  <c:v>0</c:v>
                </c:pt>
                <c:pt idx="3">
                  <c:v>0</c:v>
                </c:pt>
                <c:pt idx="4">
                  <c:v>0</c:v>
                </c:pt>
                <c:pt idx="5">
                  <c:v>1.4806587066331922E-124</c:v>
                </c:pt>
                <c:pt idx="6">
                  <c:v>2.0638836960754137E-74</c:v>
                </c:pt>
                <c:pt idx="7">
                  <c:v>8.0140754487753884E-52</c:v>
                </c:pt>
                <c:pt idx="8">
                  <c:v>4.6453646021341847E-39</c:v>
                </c:pt>
                <c:pt idx="9">
                  <c:v>6.5029800977038237E-31</c:v>
                </c:pt>
                <c:pt idx="10">
                  <c:v>2.6520533640480608E-25</c:v>
                </c:pt>
                <c:pt idx="11">
                  <c:v>3.1110667791359456E-21</c:v>
                </c:pt>
                <c:pt idx="12">
                  <c:v>3.597919676224876E-18</c:v>
                </c:pt>
                <c:pt idx="13">
                  <c:v>8.4390766192026924E-16</c:v>
                </c:pt>
                <c:pt idx="14">
                  <c:v>6.2986992071060051E-14</c:v>
                </c:pt>
                <c:pt idx="15">
                  <c:v>2.0106542660064398E-12</c:v>
                </c:pt>
                <c:pt idx="16">
                  <c:v>3.3599535707611657E-11</c:v>
                </c:pt>
                <c:pt idx="17">
                  <c:v>3.3905096053891837E-10</c:v>
                </c:pt>
                <c:pt idx="18">
                  <c:v>2.29191450209236E-9</c:v>
                </c:pt>
                <c:pt idx="19">
                  <c:v>1.1211413236005471E-8</c:v>
                </c:pt>
                <c:pt idx="20">
                  <c:v>4.2082949124782393E-8</c:v>
                </c:pt>
                <c:pt idx="21">
                  <c:v>1.2682602091475389E-7</c:v>
                </c:pt>
                <c:pt idx="22">
                  <c:v>3.1798656062152019E-7</c:v>
                </c:pt>
                <c:pt idx="23">
                  <c:v>6.8233298981001849E-7</c:v>
                </c:pt>
                <c:pt idx="24">
                  <c:v>1.2819524592501557E-6</c:v>
                </c:pt>
                <c:pt idx="25">
                  <c:v>2.1483269790204473E-6</c:v>
                </c:pt>
                <c:pt idx="26">
                  <c:v>3.2607458543862454E-6</c:v>
                </c:pt>
                <c:pt idx="27">
                  <c:v>4.5397291419858232E-6</c:v>
                </c:pt>
                <c:pt idx="28">
                  <c:v>5.8593559102978258E-6</c:v>
                </c:pt>
                <c:pt idx="29">
                  <c:v>7.073997767210079E-6</c:v>
                </c:pt>
                <c:pt idx="30">
                  <c:v>8.0496450009111378E-6</c:v>
                </c:pt>
                <c:pt idx="31">
                  <c:v>8.689740980547534E-6</c:v>
                </c:pt>
                <c:pt idx="32">
                  <c:v>8.9491265313422583E-6</c:v>
                </c:pt>
                <c:pt idx="33">
                  <c:v>8.8347547258827071E-6</c:v>
                </c:pt>
                <c:pt idx="34">
                  <c:v>8.3959424563781877E-6</c:v>
                </c:pt>
                <c:pt idx="35">
                  <c:v>7.7089456654666744E-6</c:v>
                </c:pt>
                <c:pt idx="36">
                  <c:v>6.8606386105028437E-6</c:v>
                </c:pt>
                <c:pt idx="37">
                  <c:v>5.9347824157174976E-6</c:v>
                </c:pt>
                <c:pt idx="38">
                  <c:v>5.0026464605950175E-6</c:v>
                </c:pt>
                <c:pt idx="39">
                  <c:v>4.1182347041903363E-6</c:v>
                </c:pt>
                <c:pt idx="40">
                  <c:v>3.3173738571394019E-6</c:v>
                </c:pt>
                <c:pt idx="41">
                  <c:v>2.6194729166798092E-6</c:v>
                </c:pt>
                <c:pt idx="42">
                  <c:v>2.030738370485363E-6</c:v>
                </c:pt>
                <c:pt idx="43">
                  <c:v>1.5478517804571266E-6</c:v>
                </c:pt>
                <c:pt idx="44">
                  <c:v>1.1614321505070826E-6</c:v>
                </c:pt>
                <c:pt idx="45">
                  <c:v>8.5890963593896329E-7</c:v>
                </c:pt>
                <c:pt idx="46">
                  <c:v>6.2667592233034526E-7</c:v>
                </c:pt>
                <c:pt idx="47">
                  <c:v>4.515348800221778E-7</c:v>
                </c:pt>
                <c:pt idx="48">
                  <c:v>3.2156298419870107E-7</c:v>
                </c:pt>
                <c:pt idx="49">
                  <c:v>2.2652068277877306E-7</c:v>
                </c:pt>
                <c:pt idx="50">
                  <c:v>1.5795298747042867E-7</c:v>
                </c:pt>
                <c:pt idx="51">
                  <c:v>1.0909647263633206E-7</c:v>
                </c:pt>
                <c:pt idx="52">
                  <c:v>7.4682268692269082E-8</c:v>
                </c:pt>
                <c:pt idx="53">
                  <c:v>5.0697670590444634E-8</c:v>
                </c:pt>
                <c:pt idx="54">
                  <c:v>3.4146236538914207E-8</c:v>
                </c:pt>
                <c:pt idx="55">
                  <c:v>2.282891969762278E-8</c:v>
                </c:pt>
                <c:pt idx="56">
                  <c:v>1.515665131374178E-8</c:v>
                </c:pt>
                <c:pt idx="57">
                  <c:v>9.9970089644036419E-9</c:v>
                </c:pt>
                <c:pt idx="58">
                  <c:v>6.5530956160771261E-9</c:v>
                </c:pt>
                <c:pt idx="59">
                  <c:v>4.2705273777782252E-9</c:v>
                </c:pt>
                <c:pt idx="60">
                  <c:v>2.767664367471266E-9</c:v>
                </c:pt>
                <c:pt idx="61">
                  <c:v>1.7843121756227277E-9</c:v>
                </c:pt>
                <c:pt idx="62">
                  <c:v>1.1446519913180426E-9</c:v>
                </c:pt>
                <c:pt idx="63">
                  <c:v>7.3085778744376776E-10</c:v>
                </c:pt>
                <c:pt idx="64">
                  <c:v>4.645721564803243E-10</c:v>
                </c:pt>
                <c:pt idx="65">
                  <c:v>2.9405706471594031E-10</c:v>
                </c:pt>
                <c:pt idx="66">
                  <c:v>1.8537841011608059E-10</c:v>
                </c:pt>
                <c:pt idx="67">
                  <c:v>1.1641821468455326E-10</c:v>
                </c:pt>
                <c:pt idx="68">
                  <c:v>7.2844499821497258E-11</c:v>
                </c:pt>
                <c:pt idx="69">
                  <c:v>4.5421503909904353E-11</c:v>
                </c:pt>
                <c:pt idx="70">
                  <c:v>2.8228348295935621E-11</c:v>
                </c:pt>
                <c:pt idx="71">
                  <c:v>1.7487781375746862E-11</c:v>
                </c:pt>
                <c:pt idx="72">
                  <c:v>1.0801185304734648E-11</c:v>
                </c:pt>
                <c:pt idx="73">
                  <c:v>6.652028572000836E-12</c:v>
                </c:pt>
                <c:pt idx="74">
                  <c:v>4.0854316220791348E-12</c:v>
                </c:pt>
                <c:pt idx="75">
                  <c:v>2.5025050830347025E-12</c:v>
                </c:pt>
                <c:pt idx="76">
                  <c:v>1.5290239514854237E-12</c:v>
                </c:pt>
                <c:pt idx="77">
                  <c:v>9.3197080487856037E-13</c:v>
                </c:pt>
                <c:pt idx="78">
                  <c:v>5.6673873417805523E-13</c:v>
                </c:pt>
                <c:pt idx="79">
                  <c:v>3.4387259045448085E-13</c:v>
                </c:pt>
                <c:pt idx="80">
                  <c:v>2.0820233804002227E-13</c:v>
                </c:pt>
                <c:pt idx="81">
                  <c:v>1.2580104822611999E-13</c:v>
                </c:pt>
                <c:pt idx="82">
                  <c:v>7.5862795351822813E-14</c:v>
                </c:pt>
                <c:pt idx="83">
                  <c:v>4.5661781014518006E-14</c:v>
                </c:pt>
                <c:pt idx="84">
                  <c:v>2.743393356757052E-14</c:v>
                </c:pt>
                <c:pt idx="85">
                  <c:v>1.6453745102728162E-14</c:v>
                </c:pt>
                <c:pt idx="86">
                  <c:v>9.8517099847636361E-15</c:v>
                </c:pt>
                <c:pt idx="87">
                  <c:v>5.8891954215639068E-15</c:v>
                </c:pt>
                <c:pt idx="88">
                  <c:v>3.5149877124367732E-15</c:v>
                </c:pt>
                <c:pt idx="89">
                  <c:v>2.0947872361689826E-15</c:v>
                </c:pt>
                <c:pt idx="90">
                  <c:v>1.2466021910742307E-15</c:v>
                </c:pt>
                <c:pt idx="91">
                  <c:v>7.4081575171242528E-16</c:v>
                </c:pt>
                <c:pt idx="92">
                  <c:v>4.3965128237255998E-16</c:v>
                </c:pt>
                <c:pt idx="93">
                  <c:v>2.6058101686955158E-16</c:v>
                </c:pt>
                <c:pt idx="94">
                  <c:v>1.5425279947615431E-16</c:v>
                </c:pt>
                <c:pt idx="95">
                  <c:v>9.1200636085741414E-17</c:v>
                </c:pt>
                <c:pt idx="96">
                  <c:v>5.3858601235913805E-17</c:v>
                </c:pt>
                <c:pt idx="97">
                  <c:v>3.1770331013785566E-17</c:v>
                </c:pt>
                <c:pt idx="98">
                  <c:v>1.8720360774224404E-17</c:v>
                </c:pt>
                <c:pt idx="99">
                  <c:v>1.1019150923969329E-17</c:v>
                </c:pt>
                <c:pt idx="100">
                  <c:v>6.4794548350120856E-18</c:v>
                </c:pt>
                <c:pt idx="101">
                  <c:v>3.8062697845389112E-18</c:v>
                </c:pt>
                <c:pt idx="102">
                  <c:v>2.2338046113972079E-18</c:v>
                </c:pt>
                <c:pt idx="103">
                  <c:v>1.3097502763902769E-18</c:v>
                </c:pt>
                <c:pt idx="104">
                  <c:v>7.6725930032303337E-19</c:v>
                </c:pt>
                <c:pt idx="105">
                  <c:v>4.4907440977993618E-19</c:v>
                </c:pt>
                <c:pt idx="106">
                  <c:v>2.6262047900788752E-19</c:v>
                </c:pt>
                <c:pt idx="107">
                  <c:v>1.5345611365860246E-19</c:v>
                </c:pt>
                <c:pt idx="108">
                  <c:v>8.9597496921274023E-20</c:v>
                </c:pt>
                <c:pt idx="109">
                  <c:v>5.2272583708325459E-20</c:v>
                </c:pt>
                <c:pt idx="110">
                  <c:v>3.0473925336904043E-20</c:v>
                </c:pt>
                <c:pt idx="111">
                  <c:v>1.7752876397046291E-20</c:v>
                </c:pt>
                <c:pt idx="112">
                  <c:v>1.0334849362172176E-20</c:v>
                </c:pt>
                <c:pt idx="113">
                  <c:v>6.0123397271365264E-21</c:v>
                </c:pt>
                <c:pt idx="114">
                  <c:v>3.4953875394084337E-21</c:v>
                </c:pt>
                <c:pt idx="115">
                  <c:v>2.030803112703602E-21</c:v>
                </c:pt>
                <c:pt idx="116">
                  <c:v>1.1791495193560935E-21</c:v>
                </c:pt>
                <c:pt idx="117">
                  <c:v>6.8423632553299569E-22</c:v>
                </c:pt>
                <c:pt idx="118">
                  <c:v>3.9681393181981941E-22</c:v>
                </c:pt>
                <c:pt idx="119">
                  <c:v>2.2999495846699591E-22</c:v>
                </c:pt>
                <c:pt idx="120">
                  <c:v>1.3323157897483137E-22</c:v>
                </c:pt>
                <c:pt idx="121">
                  <c:v>7.7136527033359282E-23</c:v>
                </c:pt>
                <c:pt idx="122">
                  <c:v>4.4635808015221928E-23</c:v>
                </c:pt>
                <c:pt idx="123">
                  <c:v>2.5815662752229298E-23</c:v>
                </c:pt>
                <c:pt idx="124">
                  <c:v>1.4923326843462577E-23</c:v>
                </c:pt>
                <c:pt idx="125">
                  <c:v>8.6225605044380374E-24</c:v>
                </c:pt>
                <c:pt idx="126">
                  <c:v>4.9796706389741014E-24</c:v>
                </c:pt>
                <c:pt idx="127">
                  <c:v>2.8745119083816866E-24</c:v>
                </c:pt>
                <c:pt idx="128">
                  <c:v>1.6585627543737365E-24</c:v>
                </c:pt>
                <c:pt idx="129">
                  <c:v>9.5655295075562363E-25</c:v>
                </c:pt>
                <c:pt idx="130">
                  <c:v>5.514425564243688E-25</c:v>
                </c:pt>
                <c:pt idx="131">
                  <c:v>3.1776816443545088E-25</c:v>
                </c:pt>
                <c:pt idx="132">
                  <c:v>1.8303910018980061E-25</c:v>
                </c:pt>
                <c:pt idx="133">
                  <c:v>1.0539138977869673E-25</c:v>
                </c:pt>
                <c:pt idx="134">
                  <c:v>6.065944276666456E-26</c:v>
                </c:pt>
                <c:pt idx="135">
                  <c:v>3.4900194414454451E-26</c:v>
                </c:pt>
                <c:pt idx="136">
                  <c:v>2.0072312583524457E-26</c:v>
                </c:pt>
                <c:pt idx="137">
                  <c:v>1.1540137393681726E-26</c:v>
                </c:pt>
                <c:pt idx="138">
                  <c:v>6.6324242393631235E-27</c:v>
                </c:pt>
                <c:pt idx="139">
                  <c:v>3.8105266227228179E-27</c:v>
                </c:pt>
                <c:pt idx="140">
                  <c:v>2.1885305321111397E-27</c:v>
                </c:pt>
                <c:pt idx="141">
                  <c:v>1.2565464388253733E-27</c:v>
                </c:pt>
                <c:pt idx="142">
                  <c:v>7.2121726825195949E-28</c:v>
                </c:pt>
                <c:pt idx="143">
                  <c:v>4.1382673528267062E-28</c:v>
                </c:pt>
                <c:pt idx="144">
                  <c:v>2.3737717104710288E-28</c:v>
                </c:pt>
                <c:pt idx="145">
                  <c:v>1.3612263937898084E-28</c:v>
                </c:pt>
                <c:pt idx="146">
                  <c:v>7.8036129556125561E-29</c:v>
                </c:pt>
                <c:pt idx="147">
                  <c:v>4.4723716465067555E-29</c:v>
                </c:pt>
                <c:pt idx="148">
                  <c:v>2.5624749533223593E-29</c:v>
                </c:pt>
                <c:pt idx="149">
                  <c:v>1.4677890623805499E-29</c:v>
                </c:pt>
                <c:pt idx="150">
                  <c:v>8.4052872173948714E-30</c:v>
                </c:pt>
                <c:pt idx="151">
                  <c:v>4.8120364432303145E-30</c:v>
                </c:pt>
                <c:pt idx="152">
                  <c:v>2.7541980669009725E-30</c:v>
                </c:pt>
                <c:pt idx="153">
                  <c:v>1.5759910522284176E-30</c:v>
                </c:pt>
                <c:pt idx="154">
                  <c:v>9.015856300805624E-31</c:v>
                </c:pt>
                <c:pt idx="155">
                  <c:v>5.1565251981719714E-31</c:v>
                </c:pt>
                <c:pt idx="156">
                  <c:v>2.9485360995930498E-31</c:v>
                </c:pt>
                <c:pt idx="157">
                  <c:v>1.6856098022327711E-31</c:v>
                </c:pt>
                <c:pt idx="158">
                  <c:v>9.6340974493944421E-32</c:v>
                </c:pt>
                <c:pt idx="159">
                  <c:v>5.505166362802082E-32</c:v>
                </c:pt>
                <c:pt idx="160">
                  <c:v>3.1451203595725073E-32</c:v>
                </c:pt>
                <c:pt idx="161">
                  <c:v>1.7964429638957509E-32</c:v>
                </c:pt>
                <c:pt idx="162">
                  <c:v>1.0258900496173569E-32</c:v>
                </c:pt>
                <c:pt idx="163">
                  <c:v>5.8573510598765292E-33</c:v>
                </c:pt>
                <c:pt idx="164">
                  <c:v>3.3436170168608503E-33</c:v>
                </c:pt>
                <c:pt idx="165">
                  <c:v>1.9083075688901544E-33</c:v>
                </c:pt>
                <c:pt idx="166">
                  <c:v>1.0889262946372662E-33</c:v>
                </c:pt>
                <c:pt idx="167">
                  <c:v>6.2125301983721508E-34</c:v>
                </c:pt>
                <c:pt idx="168">
                  <c:v>3.5437254203514709E-34</c:v>
                </c:pt>
                <c:pt idx="169">
                  <c:v>2.0210390522062885E-34</c:v>
                </c:pt>
                <c:pt idx="170">
                  <c:v>1.1524284332149851E-34</c:v>
                </c:pt>
                <c:pt idx="171">
                  <c:v>6.5702112235497413E-35</c:v>
                </c:pt>
                <c:pt idx="172">
                  <c:v>3.7451762332177627E-35</c:v>
                </c:pt>
                <c:pt idx="173">
                  <c:v>2.13449018562631E-35</c:v>
                </c:pt>
                <c:pt idx="174">
                  <c:v>1.2163160128837897E-35</c:v>
                </c:pt>
                <c:pt idx="175">
                  <c:v>6.9299546551716153E-36</c:v>
                </c:pt>
                <c:pt idx="176">
                  <c:v>3.9477294674943168E-36</c:v>
                </c:pt>
                <c:pt idx="177">
                  <c:v>2.2485299641383106E-36</c:v>
                </c:pt>
                <c:pt idx="178">
                  <c:v>1.2805175457258897E-36</c:v>
                </c:pt>
                <c:pt idx="179">
                  <c:v>7.2913705320621595E-37</c:v>
                </c:pt>
                <c:pt idx="180">
                  <c:v>4.1511724799774634E-37</c:v>
                </c:pt>
                <c:pt idx="181">
                  <c:v>2.3630424779314367E-37</c:v>
                </c:pt>
                <c:pt idx="182">
                  <c:v>1.3449698743345187E-37</c:v>
                </c:pt>
                <c:pt idx="183">
                  <c:v>7.654114852734649E-38</c:v>
                </c:pt>
                <c:pt idx="184">
                  <c:v>4.3553179763961098E-38</c:v>
                </c:pt>
                <c:pt idx="185">
                  <c:v>2.4779257945064644E-38</c:v>
                </c:pt>
                <c:pt idx="186">
                  <c:v>1.4096175463093048E-38</c:v>
                </c:pt>
                <c:pt idx="187">
                  <c:v>8.0178860787876849E-39</c:v>
                </c:pt>
                <c:pt idx="188">
                  <c:v>4.5600020585470285E-39</c:v>
                </c:pt>
                <c:pt idx="189">
                  <c:v>2.5930908689153526E-39</c:v>
                </c:pt>
                <c:pt idx="190">
                  <c:v>1.4744122066191624E-39</c:v>
                </c:pt>
                <c:pt idx="191">
                  <c:v>8.3824217493353044E-40</c:v>
                </c:pt>
                <c:pt idx="192">
                  <c:v>4.7650823392943517E-40</c:v>
                </c:pt>
                <c:pt idx="193">
                  <c:v>2.7084604949438763E-40</c:v>
                </c:pt>
                <c:pt idx="194">
                  <c:v>1.5393120144084795E-40</c:v>
                </c:pt>
                <c:pt idx="195">
                  <c:v>8.747495240115425E-41</c:v>
                </c:pt>
                <c:pt idx="196">
                  <c:v>4.970436142588674E-41</c:v>
                </c:pt>
                <c:pt idx="197">
                  <c:v>2.8239683059495378E-41</c:v>
                </c:pt>
                <c:pt idx="198">
                  <c:v>1.6042810886528834E-41</c:v>
                </c:pt>
                <c:pt idx="199">
                  <c:v>9.1129126894477857E-42</c:v>
                </c:pt>
                <c:pt idx="200">
                  <c:v>5.175958799594684E-42</c:v>
                </c:pt>
                <c:pt idx="201">
                  <c:v>2.9395578308659465E-42</c:v>
                </c:pt>
                <c:pt idx="202">
                  <c:v>1.6692889853804296E-42</c:v>
                </c:pt>
                <c:pt idx="203">
                  <c:v>9.4785101042963855E-43</c:v>
                </c:pt>
                <c:pt idx="204">
                  <c:v>5.3815620473245769E-43</c:v>
                </c:pt>
                <c:pt idx="205">
                  <c:v>3.0551816084125941E-43</c:v>
                </c:pt>
                <c:pt idx="206">
                  <c:v>1.7343102078747007E-43</c:v>
                </c:pt>
                <c:pt idx="207">
                  <c:v>9.8441506528702145E-44</c:v>
                </c:pt>
                <c:pt idx="208">
                  <c:v>5.5871725325867216E-44</c:v>
                </c:pt>
                <c:pt idx="209">
                  <c:v>3.1708003606691609E-44</c:v>
                </c:pt>
                <c:pt idx="210">
                  <c:v>1.7993237502917519E-44</c:v>
                </c:pt>
                <c:pt idx="211">
                  <c:v>1.0209722145035573E-44</c:v>
                </c:pt>
                <c:pt idx="212">
                  <c:v>5.7927304213668994E-45</c:v>
                </c:pt>
                <c:pt idx="213">
                  <c:v>3.2863822257674173E-45</c:v>
                </c:pt>
                <c:pt idx="214">
                  <c:v>1.8643126743881375E-45</c:v>
                </c:pt>
                <c:pt idx="215">
                  <c:v>1.0575134697993175E-45</c:v>
                </c:pt>
                <c:pt idx="216">
                  <c:v>5.9981881117717233E-46</c:v>
                </c:pt>
                <c:pt idx="217">
                  <c:v>3.4019020484208956E-46</c:v>
                </c:pt>
                <c:pt idx="218">
                  <c:v>1.9292637185236383E-46</c:v>
                </c:pt>
                <c:pt idx="219">
                  <c:v>1.0940318581914425E-46</c:v>
                </c:pt>
                <c:pt idx="220">
                  <c:v>6.203509047236818E-47</c:v>
                </c:pt>
                <c:pt idx="221">
                  <c:v>3.5173407262796514E-47</c:v>
                </c:pt>
                <c:pt idx="222">
                  <c:v>1.994166937725845E-47</c:v>
                </c:pt>
                <c:pt idx="223">
                  <c:v>1.1305222238295297E-47</c:v>
                </c:pt>
                <c:pt idx="224">
                  <c:v>6.4086666257208752E-48</c:v>
                </c:pt>
                <c:pt idx="225">
                  <c:v>3.6326846095971491E-48</c:v>
                </c:pt>
                <c:pt idx="226">
                  <c:v>2.0590153733484804E-48</c:v>
                </c:pt>
                <c:pt idx="227">
                  <c:v>1.1669810462511838E-48</c:v>
                </c:pt>
                <c:pt idx="228">
                  <c:v>6.613643199959831E-49</c:v>
                </c:pt>
                <c:pt idx="229">
                  <c:v>3.7479249513728702E-49</c:v>
                </c:pt>
                <c:pt idx="230">
                  <c:v>2.1238047506978614E-49</c:v>
                </c:pt>
                <c:pt idx="231">
                  <c:v>1.2034062741272348E-49</c:v>
                </c:pt>
                <c:pt idx="232">
                  <c:v>6.8184291634766561E-50</c:v>
                </c:pt>
                <c:pt idx="233">
                  <c:v>3.863057404954315E-50</c:v>
                </c:pt>
                <c:pt idx="234">
                  <c:v>2.1885332029145292E-50</c:v>
                </c:pt>
                <c:pt idx="235">
                  <c:v>1.2397971735271412E-50</c:v>
                </c:pt>
                <c:pt idx="236">
                  <c:v>7.0230221168655325E-51</c:v>
                </c:pt>
                <c:pt idx="237">
                  <c:v>3.9780815660044525E-51</c:v>
                </c:pt>
                <c:pt idx="238">
                  <c:v>2.2532010193667864E-51</c:v>
                </c:pt>
                <c:pt idx="239">
                  <c:v>1.2761541897232172E-51</c:v>
                </c:pt>
                <c:pt idx="240">
                  <c:v>7.227426108837653E-52</c:v>
                </c:pt>
                <c:pt idx="241">
                  <c:v>4.0930005557397979E-52</c:v>
                </c:pt>
                <c:pt idx="242">
                  <c:v>2.3178104168223856E-52</c:v>
                </c:pt>
                <c:pt idx="243">
                  <c:v>1.3124788215634955E-52</c:v>
                </c:pt>
                <c:pt idx="244">
                  <c:v>7.4316509465968818E-53</c:v>
                </c:pt>
                <c:pt idx="245">
                  <c:v>4.207820642406942E-53</c:v>
                </c:pt>
                <c:pt idx="246">
                  <c:v>2.3823653317041926E-53</c:v>
                </c:pt>
                <c:pt idx="247">
                  <c:v>1.3487735074671226E-53</c:v>
                </c:pt>
                <c:pt idx="248">
                  <c:v>7.6357115702801522E-54</c:v>
                </c:pt>
                <c:pt idx="249">
                  <c:v>4.3225508980614826E-54</c:v>
                </c:pt>
                <c:pt idx="250">
                  <c:v>2.4468712317957867E-54</c:v>
                </c:pt>
              </c:numCache>
            </c:numRef>
          </c:yVal>
          <c:smooth val="0"/>
          <c:extLst>
            <c:ext xmlns:c16="http://schemas.microsoft.com/office/drawing/2014/chart" uri="{C3380CC4-5D6E-409C-BE32-E72D297353CC}">
              <c16:uniqueId val="{00000000-C3C7-49EA-AAB7-1958FB89A7E6}"/>
            </c:ext>
          </c:extLst>
        </c:ser>
        <c:ser>
          <c:idx val="2"/>
          <c:order val="1"/>
          <c:tx>
            <c:v>Treated</c:v>
          </c:tx>
          <c:spPr>
            <a:ln w="25400" cap="rnd">
              <a:solidFill>
                <a:srgbClr val="00B050"/>
              </a:solidFill>
              <a:round/>
            </a:ln>
            <a:effectLst/>
          </c:spPr>
          <c:marker>
            <c:symbol val="none"/>
          </c:marker>
          <c:xVal>
            <c:numRef>
              <c:f>QuickPlay!$M$66:$M$316</c:f>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extLst xmlns:c15="http://schemas.microsoft.com/office/drawing/2012/chart"/>
            </c:numRef>
          </c:xVal>
          <c:yVal>
            <c:numRef>
              <c:f>'quick game'!$AG$17:$AG$267</c:f>
              <c:numCache>
                <c:formatCode>General</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yVal>
          <c:smooth val="0"/>
          <c:extLst xmlns:c15="http://schemas.microsoft.com/office/drawing/2012/chart">
            <c:ext xmlns:c16="http://schemas.microsoft.com/office/drawing/2014/chart" uri="{C3380CC4-5D6E-409C-BE32-E72D297353CC}">
              <c16:uniqueId val="{00000001-C3C7-49EA-AAB7-1958FB89A7E6}"/>
            </c:ext>
          </c:extLst>
        </c:ser>
        <c:ser>
          <c:idx val="1"/>
          <c:order val="9"/>
          <c:tx>
            <c:v>DW Limit</c:v>
          </c:tx>
          <c:spPr>
            <a:ln w="25400" cap="rnd">
              <a:solidFill>
                <a:srgbClr val="FF0000"/>
              </a:solidFill>
              <a:round/>
            </a:ln>
            <a:effectLst/>
          </c:spPr>
          <c:marker>
            <c:symbol val="none"/>
          </c:marker>
          <c:xVal>
            <c:numRef>
              <c:f>'QuickPlay Score'!$AE$28:$AE$29</c:f>
              <c:numCache>
                <c:formatCode>General</c:formatCode>
                <c:ptCount val="2"/>
                <c:pt idx="0">
                  <c:v>360</c:v>
                </c:pt>
                <c:pt idx="1">
                  <c:v>3600</c:v>
                </c:pt>
              </c:numCache>
            </c:numRef>
          </c:xVal>
          <c:yVal>
            <c:numRef>
              <c:f>'QuickPlay Score'!$AF$28:$AF$29</c:f>
              <c:numCache>
                <c:formatCode>General</c:formatCode>
                <c:ptCount val="2"/>
                <c:pt idx="0">
                  <c:v>2E-3</c:v>
                </c:pt>
                <c:pt idx="1">
                  <c:v>2E-3</c:v>
                </c:pt>
              </c:numCache>
            </c:numRef>
          </c:yVal>
          <c:smooth val="0"/>
          <c:extLst>
            <c:ext xmlns:c16="http://schemas.microsoft.com/office/drawing/2014/chart" uri="{C3380CC4-5D6E-409C-BE32-E72D297353CC}">
              <c16:uniqueId val="{00000002-C3C7-49EA-AAB7-1958FB89A7E6}"/>
            </c:ext>
          </c:extLst>
        </c:ser>
        <c:dLbls>
          <c:showLegendKey val="0"/>
          <c:showVal val="0"/>
          <c:showCatName val="0"/>
          <c:showSerName val="0"/>
          <c:showPercent val="0"/>
          <c:showBubbleSize val="0"/>
        </c:dLbls>
        <c:axId val="1143077376"/>
        <c:axId val="1143065312"/>
        <c:extLst>
          <c:ext xmlns:c15="http://schemas.microsoft.com/office/drawing/2012/chart" uri="{02D57815-91ED-43cb-92C2-25804820EDAC}">
            <c15:filteredScatterSeries>
              <c15:ser>
                <c:idx val="3"/>
                <c:order val="2"/>
                <c:tx>
                  <c:strRef>
                    <c:extLst>
                      <c:ext uri="{02D57815-91ED-43cb-92C2-25804820EDAC}">
                        <c15:formulaRef>
                          <c15:sqref>QuickPlay!$Q$65</c15:sqref>
                        </c15:formulaRef>
                      </c:ext>
                    </c:extLst>
                    <c:strCache>
                      <c:ptCount val="1"/>
                      <c:pt idx="0">
                        <c:v>4</c:v>
                      </c:pt>
                    </c:strCache>
                  </c:strRef>
                </c:tx>
                <c:spPr>
                  <a:ln w="25400" cap="rnd">
                    <a:noFill/>
                    <a:round/>
                  </a:ln>
                  <a:effectLst/>
                </c:spPr>
                <c:marker>
                  <c:symbol val="circle"/>
                  <c:size val="5"/>
                  <c:spPr>
                    <a:solidFill>
                      <a:schemeClr val="accent4"/>
                    </a:solidFill>
                    <a:ln w="9525">
                      <a:solidFill>
                        <a:schemeClr val="accent4"/>
                      </a:solidFill>
                    </a:ln>
                    <a:effectLst/>
                  </c:spPr>
                </c:marker>
                <c:xVal>
                  <c:numRef>
                    <c:extLst>
                      <c:ex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c:ext uri="{02D57815-91ED-43cb-92C2-25804820EDAC}">
                        <c15:formulaRef>
                          <c15:sqref>QuickPlay!$Q$66:$Q$316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c:ext xmlns:c16="http://schemas.microsoft.com/office/drawing/2014/chart" uri="{C3380CC4-5D6E-409C-BE32-E72D297353CC}">
                    <c16:uniqueId val="{00000003-C3C7-49EA-AAB7-1958FB89A7E6}"/>
                  </c:ext>
                </c:extLst>
              </c15:ser>
            </c15:filteredScatterSeries>
            <c15:filteredScatterSeries>
              <c15:ser>
                <c:idx val="4"/>
                <c:order val="3"/>
                <c:tx>
                  <c:strRef>
                    <c:extLst xmlns:c15="http://schemas.microsoft.com/office/drawing/2012/chart">
                      <c:ext xmlns:c15="http://schemas.microsoft.com/office/drawing/2012/chart" uri="{02D57815-91ED-43cb-92C2-25804820EDAC}">
                        <c15:formulaRef>
                          <c15:sqref>QuickPlay!$R$65</c15:sqref>
                        </c15:formulaRef>
                      </c:ext>
                    </c:extLst>
                    <c:strCache>
                      <c:ptCount val="1"/>
                      <c:pt idx="0">
                        <c:v>5</c:v>
                      </c:pt>
                    </c:strCache>
                  </c:strRef>
                </c:tx>
                <c:spPr>
                  <a:ln w="25400" cap="rnd">
                    <a:noFill/>
                    <a:round/>
                  </a:ln>
                  <a:effectLst/>
                </c:spPr>
                <c:marker>
                  <c:symbol val="circle"/>
                  <c:size val="5"/>
                  <c:spPr>
                    <a:solidFill>
                      <a:schemeClr val="accent5"/>
                    </a:solidFill>
                    <a:ln w="9525">
                      <a:solidFill>
                        <a:schemeClr val="accent5"/>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QuickPlay!$R$66:$R$316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4-C3C7-49EA-AAB7-1958FB89A7E6}"/>
                  </c:ext>
                </c:extLst>
              </c15:ser>
            </c15:filteredScatterSeries>
            <c15:filteredScatterSeries>
              <c15:ser>
                <c:idx val="5"/>
                <c:order val="4"/>
                <c:tx>
                  <c:strRef>
                    <c:extLst xmlns:c15="http://schemas.microsoft.com/office/drawing/2012/chart">
                      <c:ext xmlns:c15="http://schemas.microsoft.com/office/drawing/2012/chart" uri="{02D57815-91ED-43cb-92C2-25804820EDAC}">
                        <c15:formulaRef>
                          <c15:sqref>QuickPlay!$S$65</c15:sqref>
                        </c15:formulaRef>
                      </c:ext>
                    </c:extLst>
                    <c:strCache>
                      <c:ptCount val="1"/>
                      <c:pt idx="0">
                        <c:v>6</c:v>
                      </c:pt>
                    </c:strCache>
                  </c:strRef>
                </c:tx>
                <c:spPr>
                  <a:ln w="25400" cap="rnd">
                    <a:noFill/>
                    <a:round/>
                  </a:ln>
                  <a:effectLst/>
                </c:spPr>
                <c:marker>
                  <c:symbol val="circle"/>
                  <c:size val="5"/>
                  <c:spPr>
                    <a:solidFill>
                      <a:schemeClr val="accent6"/>
                    </a:solidFill>
                    <a:ln w="9525">
                      <a:solidFill>
                        <a:schemeClr val="accent6"/>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QuickPlay!$S$66:$S$316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5-C3C7-49EA-AAB7-1958FB89A7E6}"/>
                  </c:ext>
                </c:extLst>
              </c15:ser>
            </c15:filteredScatterSeries>
            <c15:filteredScatterSeries>
              <c15:ser>
                <c:idx val="6"/>
                <c:order val="5"/>
                <c:tx>
                  <c:strRef>
                    <c:extLst xmlns:c15="http://schemas.microsoft.com/office/drawing/2012/chart">
                      <c:ext xmlns:c15="http://schemas.microsoft.com/office/drawing/2012/chart" uri="{02D57815-91ED-43cb-92C2-25804820EDAC}">
                        <c15:formulaRef>
                          <c15:sqref>QuickPlay!$T$65</c15:sqref>
                        </c15:formulaRef>
                      </c:ext>
                    </c:extLst>
                    <c:strCache>
                      <c:ptCount val="1"/>
                      <c:pt idx="0">
                        <c:v>7</c:v>
                      </c:pt>
                    </c:strCache>
                  </c:strRef>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QuickPlay!$T$66:$T$316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6-C3C7-49EA-AAB7-1958FB89A7E6}"/>
                  </c:ext>
                </c:extLst>
              </c15:ser>
            </c15:filteredScatterSeries>
            <c15:filteredScatterSeries>
              <c15:ser>
                <c:idx val="7"/>
                <c:order val="6"/>
                <c:tx>
                  <c:strRef>
                    <c:extLst xmlns:c15="http://schemas.microsoft.com/office/drawing/2012/chart">
                      <c:ext xmlns:c15="http://schemas.microsoft.com/office/drawing/2012/chart" uri="{02D57815-91ED-43cb-92C2-25804820EDAC}">
                        <c15:formulaRef>
                          <c15:sqref>QuickPlay!$U$65</c15:sqref>
                        </c15:formulaRef>
                      </c:ext>
                    </c:extLst>
                    <c:strCache>
                      <c:ptCount val="1"/>
                      <c:pt idx="0">
                        <c:v>8</c:v>
                      </c:pt>
                    </c:strCache>
                  </c:strRef>
                </c:tx>
                <c:spPr>
                  <a:ln w="25400" cap="rnd">
                    <a:noFill/>
                    <a:round/>
                  </a:ln>
                  <a:effectLst/>
                </c:spPr>
                <c:marker>
                  <c:symbol val="circle"/>
                  <c:size val="5"/>
                  <c:spPr>
                    <a:solidFill>
                      <a:schemeClr val="accent2">
                        <a:lumMod val="60000"/>
                      </a:schemeClr>
                    </a:solidFill>
                    <a:ln w="9525">
                      <a:solidFill>
                        <a:schemeClr val="accent2">
                          <a:lumMod val="60000"/>
                        </a:schemeClr>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QuickPlay!$U$66:$U$316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7-C3C7-49EA-AAB7-1958FB89A7E6}"/>
                  </c:ext>
                </c:extLst>
              </c15:ser>
            </c15:filteredScatterSeries>
            <c15:filteredScatterSeries>
              <c15:ser>
                <c:idx val="8"/>
                <c:order val="7"/>
                <c:tx>
                  <c:strRef>
                    <c:extLst xmlns:c15="http://schemas.microsoft.com/office/drawing/2012/chart">
                      <c:ext xmlns:c15="http://schemas.microsoft.com/office/drawing/2012/chart" uri="{02D57815-91ED-43cb-92C2-25804820EDAC}">
                        <c15:formulaRef>
                          <c15:sqref>QuickPlay!$V$65</c15:sqref>
                        </c15:formulaRef>
                      </c:ext>
                    </c:extLst>
                    <c:strCache>
                      <c:ptCount val="1"/>
                      <c:pt idx="0">
                        <c:v>9</c:v>
                      </c:pt>
                    </c:strCache>
                  </c:strRef>
                </c:tx>
                <c:spPr>
                  <a:ln w="25400" cap="rnd">
                    <a:noFill/>
                    <a:round/>
                  </a:ln>
                  <a:effectLst/>
                </c:spPr>
                <c:marker>
                  <c:symbol val="circle"/>
                  <c:size val="5"/>
                  <c:spPr>
                    <a:solidFill>
                      <a:schemeClr val="accent3">
                        <a:lumMod val="60000"/>
                      </a:schemeClr>
                    </a:solidFill>
                    <a:ln w="9525">
                      <a:solidFill>
                        <a:schemeClr val="accent3">
                          <a:lumMod val="60000"/>
                        </a:schemeClr>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QuickPlay!$V$66:$V$316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8-C3C7-49EA-AAB7-1958FB89A7E6}"/>
                  </c:ext>
                </c:extLst>
              </c15:ser>
            </c15:filteredScatterSeries>
            <c15:filteredScatterSeries>
              <c15:ser>
                <c:idx val="9"/>
                <c:order val="8"/>
                <c:tx>
                  <c:strRef>
                    <c:extLst xmlns:c15="http://schemas.microsoft.com/office/drawing/2012/chart">
                      <c:ext xmlns:c15="http://schemas.microsoft.com/office/drawing/2012/chart" uri="{02D57815-91ED-43cb-92C2-25804820EDAC}">
                        <c15:formulaRef>
                          <c15:sqref>QuickPlay!$W$65</c15:sqref>
                        </c15:formulaRef>
                      </c:ext>
                    </c:extLst>
                    <c:strCache>
                      <c:ptCount val="1"/>
                      <c:pt idx="0">
                        <c:v>10</c:v>
                      </c:pt>
                    </c:strCache>
                  </c:strRef>
                </c:tx>
                <c:spPr>
                  <a:ln w="25400" cap="rnd">
                    <a:noFill/>
                    <a:round/>
                  </a:ln>
                  <a:effectLst/>
                </c:spPr>
                <c:marker>
                  <c:symbol val="circle"/>
                  <c:size val="5"/>
                  <c:spPr>
                    <a:solidFill>
                      <a:schemeClr val="accent4">
                        <a:lumMod val="60000"/>
                      </a:schemeClr>
                    </a:solidFill>
                    <a:ln w="9525">
                      <a:solidFill>
                        <a:schemeClr val="accent4">
                          <a:lumMod val="60000"/>
                        </a:schemeClr>
                      </a:solidFill>
                    </a:ln>
                    <a:effectLst/>
                  </c:spPr>
                </c:marker>
                <c:xVal>
                  <c:numRef>
                    <c:extLst xmlns:c15="http://schemas.microsoft.com/office/drawing/2012/chart">
                      <c:ext xmlns:c15="http://schemas.microsoft.com/office/drawing/2012/chart" uri="{02D57815-91ED-43cb-92C2-25804820EDAC}">
                        <c15:formulaRef>
                          <c15:sqref>QuickPlay!$M$66:$M$316</c15:sqref>
                        </c15:formulaRef>
                      </c:ext>
                    </c:extLst>
                    <c:numCache>
                      <c:formatCode>General</c:formatCode>
                      <c:ptCount val="25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pt idx="181">
                        <c:v>5430</c:v>
                      </c:pt>
                      <c:pt idx="182">
                        <c:v>5460</c:v>
                      </c:pt>
                      <c:pt idx="183">
                        <c:v>5490</c:v>
                      </c:pt>
                      <c:pt idx="184">
                        <c:v>5520</c:v>
                      </c:pt>
                      <c:pt idx="185">
                        <c:v>5550</c:v>
                      </c:pt>
                      <c:pt idx="186">
                        <c:v>5580</c:v>
                      </c:pt>
                      <c:pt idx="187">
                        <c:v>5610</c:v>
                      </c:pt>
                      <c:pt idx="188">
                        <c:v>5640</c:v>
                      </c:pt>
                      <c:pt idx="189">
                        <c:v>5670</c:v>
                      </c:pt>
                      <c:pt idx="190">
                        <c:v>5700</c:v>
                      </c:pt>
                      <c:pt idx="191">
                        <c:v>5730</c:v>
                      </c:pt>
                      <c:pt idx="192">
                        <c:v>5760</c:v>
                      </c:pt>
                      <c:pt idx="193">
                        <c:v>5790</c:v>
                      </c:pt>
                      <c:pt idx="194">
                        <c:v>5820</c:v>
                      </c:pt>
                      <c:pt idx="195">
                        <c:v>5850</c:v>
                      </c:pt>
                      <c:pt idx="196">
                        <c:v>5880</c:v>
                      </c:pt>
                      <c:pt idx="197">
                        <c:v>5910</c:v>
                      </c:pt>
                      <c:pt idx="198">
                        <c:v>5940</c:v>
                      </c:pt>
                      <c:pt idx="199">
                        <c:v>5970</c:v>
                      </c:pt>
                      <c:pt idx="200">
                        <c:v>6000</c:v>
                      </c:pt>
                      <c:pt idx="201">
                        <c:v>6030</c:v>
                      </c:pt>
                      <c:pt idx="202">
                        <c:v>6060</c:v>
                      </c:pt>
                      <c:pt idx="203">
                        <c:v>6090</c:v>
                      </c:pt>
                      <c:pt idx="204">
                        <c:v>6120</c:v>
                      </c:pt>
                      <c:pt idx="205">
                        <c:v>6150</c:v>
                      </c:pt>
                      <c:pt idx="206">
                        <c:v>6180</c:v>
                      </c:pt>
                      <c:pt idx="207">
                        <c:v>6210</c:v>
                      </c:pt>
                      <c:pt idx="208">
                        <c:v>6240</c:v>
                      </c:pt>
                      <c:pt idx="209">
                        <c:v>6270</c:v>
                      </c:pt>
                      <c:pt idx="210">
                        <c:v>6300</c:v>
                      </c:pt>
                      <c:pt idx="211">
                        <c:v>6330</c:v>
                      </c:pt>
                      <c:pt idx="212">
                        <c:v>6360</c:v>
                      </c:pt>
                      <c:pt idx="213">
                        <c:v>6390</c:v>
                      </c:pt>
                      <c:pt idx="214">
                        <c:v>6420</c:v>
                      </c:pt>
                      <c:pt idx="215">
                        <c:v>6450</c:v>
                      </c:pt>
                      <c:pt idx="216">
                        <c:v>6480</c:v>
                      </c:pt>
                      <c:pt idx="217">
                        <c:v>6510</c:v>
                      </c:pt>
                      <c:pt idx="218">
                        <c:v>6540</c:v>
                      </c:pt>
                      <c:pt idx="219">
                        <c:v>6570</c:v>
                      </c:pt>
                      <c:pt idx="220">
                        <c:v>6600</c:v>
                      </c:pt>
                      <c:pt idx="221">
                        <c:v>6630</c:v>
                      </c:pt>
                      <c:pt idx="222">
                        <c:v>6660</c:v>
                      </c:pt>
                      <c:pt idx="223">
                        <c:v>6690</c:v>
                      </c:pt>
                      <c:pt idx="224">
                        <c:v>6720</c:v>
                      </c:pt>
                      <c:pt idx="225">
                        <c:v>6750</c:v>
                      </c:pt>
                      <c:pt idx="226">
                        <c:v>6780</c:v>
                      </c:pt>
                      <c:pt idx="227">
                        <c:v>6810</c:v>
                      </c:pt>
                      <c:pt idx="228">
                        <c:v>6840</c:v>
                      </c:pt>
                      <c:pt idx="229">
                        <c:v>6870</c:v>
                      </c:pt>
                      <c:pt idx="230">
                        <c:v>6900</c:v>
                      </c:pt>
                      <c:pt idx="231">
                        <c:v>6930</c:v>
                      </c:pt>
                      <c:pt idx="232">
                        <c:v>6960</c:v>
                      </c:pt>
                      <c:pt idx="233">
                        <c:v>6990</c:v>
                      </c:pt>
                      <c:pt idx="234">
                        <c:v>7020</c:v>
                      </c:pt>
                      <c:pt idx="235">
                        <c:v>7050</c:v>
                      </c:pt>
                      <c:pt idx="236">
                        <c:v>7080</c:v>
                      </c:pt>
                      <c:pt idx="237">
                        <c:v>7110</c:v>
                      </c:pt>
                      <c:pt idx="238">
                        <c:v>7140</c:v>
                      </c:pt>
                      <c:pt idx="239">
                        <c:v>7170</c:v>
                      </c:pt>
                      <c:pt idx="240">
                        <c:v>7200</c:v>
                      </c:pt>
                      <c:pt idx="241">
                        <c:v>7230</c:v>
                      </c:pt>
                      <c:pt idx="242">
                        <c:v>7260</c:v>
                      </c:pt>
                      <c:pt idx="243">
                        <c:v>7290</c:v>
                      </c:pt>
                      <c:pt idx="244">
                        <c:v>7320</c:v>
                      </c:pt>
                      <c:pt idx="245">
                        <c:v>7350</c:v>
                      </c:pt>
                      <c:pt idx="246">
                        <c:v>7380</c:v>
                      </c:pt>
                      <c:pt idx="247">
                        <c:v>7410</c:v>
                      </c:pt>
                      <c:pt idx="248">
                        <c:v>7440</c:v>
                      </c:pt>
                      <c:pt idx="249">
                        <c:v>7470</c:v>
                      </c:pt>
                      <c:pt idx="250">
                        <c:v>7500</c:v>
                      </c:pt>
                    </c:numCache>
                  </c:numRef>
                </c:xVal>
                <c:yVal>
                  <c:numRef>
                    <c:extLst xmlns:c15="http://schemas.microsoft.com/office/drawing/2012/chart">
                      <c:ext xmlns:c15="http://schemas.microsoft.com/office/drawing/2012/chart" uri="{02D57815-91ED-43cb-92C2-25804820EDAC}">
                        <c15:formulaRef>
                          <c15:sqref>QuickPlay!$W$66:$W$316</c15:sqref>
                        </c15:formulaRef>
                      </c:ext>
                    </c:extLst>
                    <c:numCache>
                      <c:formatCode>General</c:formatCode>
                      <c:ptCount val="25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numCache>
                  </c:numRef>
                </c:yVal>
                <c:smooth val="0"/>
                <c:extLst xmlns:c15="http://schemas.microsoft.com/office/drawing/2012/chart">
                  <c:ext xmlns:c16="http://schemas.microsoft.com/office/drawing/2014/chart" uri="{C3380CC4-5D6E-409C-BE32-E72D297353CC}">
                    <c16:uniqueId val="{00000009-C3C7-49EA-AAB7-1958FB89A7E6}"/>
                  </c:ext>
                </c:extLst>
              </c15:ser>
            </c15:filteredScatterSeries>
          </c:ext>
        </c:extLst>
      </c:scatterChart>
      <c:valAx>
        <c:axId val="1143077376"/>
        <c:scaling>
          <c:orientation val="minMax"/>
          <c:max val="3600"/>
          <c:min val="36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 Days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3065312"/>
        <c:crosses val="autoZero"/>
        <c:crossBetween val="midCat"/>
      </c:valAx>
      <c:valAx>
        <c:axId val="114306531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Concentration at Water Supply Well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3077376"/>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Scroll" dx="22" fmlaLink="$X$72" horiz="1" max="10" min="1" page="10" val="7"/>
</file>

<file path=xl/ctrlProps/ctrlProp10.xml><?xml version="1.0" encoding="utf-8"?>
<formControlPr xmlns="http://schemas.microsoft.com/office/spreadsheetml/2009/9/main" objectType="Scroll" dx="22" fmlaLink="$X$80" horiz="1" max="10" min="1" page="10" val="10"/>
</file>

<file path=xl/ctrlProps/ctrlProp11.xml><?xml version="1.0" encoding="utf-8"?>
<formControlPr xmlns="http://schemas.microsoft.com/office/spreadsheetml/2009/9/main" objectType="Scroll" dx="22" fmlaLink="$X$72" horiz="1" max="10" min="1" page="10" val="7"/>
</file>

<file path=xl/ctrlProps/ctrlProp12.xml><?xml version="1.0" encoding="utf-8"?>
<formControlPr xmlns="http://schemas.microsoft.com/office/spreadsheetml/2009/9/main" objectType="Scroll" dx="22" fmlaLink="$X$74" horiz="1" max="10" min="1" page="10" val="5"/>
</file>

<file path=xl/ctrlProps/ctrlProp13.xml><?xml version="1.0" encoding="utf-8"?>
<formControlPr xmlns="http://schemas.microsoft.com/office/spreadsheetml/2009/9/main" objectType="Scroll" dx="22" fmlaLink="$X$76" horiz="1" max="10" min="1" page="10" val="2"/>
</file>

<file path=xl/ctrlProps/ctrlProp14.xml><?xml version="1.0" encoding="utf-8"?>
<formControlPr xmlns="http://schemas.microsoft.com/office/spreadsheetml/2009/9/main" objectType="Scroll" dx="22" fmlaLink="$X$78" horiz="1" max="10" min="1" page="10" val="2"/>
</file>

<file path=xl/ctrlProps/ctrlProp15.xml><?xml version="1.0" encoding="utf-8"?>
<formControlPr xmlns="http://schemas.microsoft.com/office/spreadsheetml/2009/9/main" objectType="Scroll" dx="22" fmlaLink="$X$80" horiz="1" max="10" min="1" page="10" val="10"/>
</file>

<file path=xl/ctrlProps/ctrlProp16.xml><?xml version="1.0" encoding="utf-8"?>
<formControlPr xmlns="http://schemas.microsoft.com/office/spreadsheetml/2009/9/main" objectType="Scroll" dx="22" fmlaLink="$X$72" horiz="1" max="10" min="1" page="10" val="7"/>
</file>

<file path=xl/ctrlProps/ctrlProp17.xml><?xml version="1.0" encoding="utf-8"?>
<formControlPr xmlns="http://schemas.microsoft.com/office/spreadsheetml/2009/9/main" objectType="Scroll" dx="22" fmlaLink="$X$74" horiz="1" max="10" min="1" page="10" val="5"/>
</file>

<file path=xl/ctrlProps/ctrlProp18.xml><?xml version="1.0" encoding="utf-8"?>
<formControlPr xmlns="http://schemas.microsoft.com/office/spreadsheetml/2009/9/main" objectType="Scroll" dx="22" fmlaLink="$X$76" horiz="1" max="10" min="1" page="10" val="2"/>
</file>

<file path=xl/ctrlProps/ctrlProp19.xml><?xml version="1.0" encoding="utf-8"?>
<formControlPr xmlns="http://schemas.microsoft.com/office/spreadsheetml/2009/9/main" objectType="Scroll" dx="22" fmlaLink="$X$78" horiz="1" max="10" min="1" page="10" val="2"/>
</file>

<file path=xl/ctrlProps/ctrlProp2.xml><?xml version="1.0" encoding="utf-8"?>
<formControlPr xmlns="http://schemas.microsoft.com/office/spreadsheetml/2009/9/main" objectType="Scroll" dx="22" fmlaLink="$X$74" horiz="1" max="10" min="1" page="10" val="5"/>
</file>

<file path=xl/ctrlProps/ctrlProp20.xml><?xml version="1.0" encoding="utf-8"?>
<formControlPr xmlns="http://schemas.microsoft.com/office/spreadsheetml/2009/9/main" objectType="Scroll" dx="22" fmlaLink="$X$80" horiz="1" max="10" min="1" page="10" val="10"/>
</file>

<file path=xl/ctrlProps/ctrlProp21.xml><?xml version="1.0" encoding="utf-8"?>
<formControlPr xmlns="http://schemas.microsoft.com/office/spreadsheetml/2009/9/main" objectType="Scroll" dx="22" fmlaLink="$X$71" horiz="1" max="10" min="1" page="10" val="7"/>
</file>

<file path=xl/ctrlProps/ctrlProp22.xml><?xml version="1.0" encoding="utf-8"?>
<formControlPr xmlns="http://schemas.microsoft.com/office/spreadsheetml/2009/9/main" objectType="Scroll" dx="22" fmlaLink="$X$73" horiz="1" max="10" min="1" page="10" val="5"/>
</file>

<file path=xl/ctrlProps/ctrlProp23.xml><?xml version="1.0" encoding="utf-8"?>
<formControlPr xmlns="http://schemas.microsoft.com/office/spreadsheetml/2009/9/main" objectType="Scroll" dx="22" fmlaLink="$X$75" horiz="1" max="10" min="1" page="10" val="2"/>
</file>

<file path=xl/ctrlProps/ctrlProp24.xml><?xml version="1.0" encoding="utf-8"?>
<formControlPr xmlns="http://schemas.microsoft.com/office/spreadsheetml/2009/9/main" objectType="Scroll" dx="22" fmlaLink="$X$77" horiz="1" max="10" min="1" page="10" val="2"/>
</file>

<file path=xl/ctrlProps/ctrlProp25.xml><?xml version="1.0" encoding="utf-8"?>
<formControlPr xmlns="http://schemas.microsoft.com/office/spreadsheetml/2009/9/main" objectType="Scroll" dx="22" fmlaLink="$X$79" horiz="1" max="10" min="1" page="10" val="10"/>
</file>

<file path=xl/ctrlProps/ctrlProp3.xml><?xml version="1.0" encoding="utf-8"?>
<formControlPr xmlns="http://schemas.microsoft.com/office/spreadsheetml/2009/9/main" objectType="Scroll" dx="22" fmlaLink="$X$76" horiz="1" max="10" min="1" page="10" val="2"/>
</file>

<file path=xl/ctrlProps/ctrlProp4.xml><?xml version="1.0" encoding="utf-8"?>
<formControlPr xmlns="http://schemas.microsoft.com/office/spreadsheetml/2009/9/main" objectType="Scroll" dx="22" fmlaLink="$X$78" horiz="1" max="10" min="1" page="10" val="2"/>
</file>

<file path=xl/ctrlProps/ctrlProp5.xml><?xml version="1.0" encoding="utf-8"?>
<formControlPr xmlns="http://schemas.microsoft.com/office/spreadsheetml/2009/9/main" objectType="Scroll" dx="22" fmlaLink="$X$80" horiz="1" max="10" min="1" page="10" val="10"/>
</file>

<file path=xl/ctrlProps/ctrlProp6.xml><?xml version="1.0" encoding="utf-8"?>
<formControlPr xmlns="http://schemas.microsoft.com/office/spreadsheetml/2009/9/main" objectType="Scroll" dx="22" fmlaLink="$X$72" horiz="1" max="10" min="1" page="10"/>
</file>

<file path=xl/ctrlProps/ctrlProp7.xml><?xml version="1.0" encoding="utf-8"?>
<formControlPr xmlns="http://schemas.microsoft.com/office/spreadsheetml/2009/9/main" objectType="Scroll" dx="22" fmlaLink="$X$74" horiz="1" max="10" min="1" page="10" val="8"/>
</file>

<file path=xl/ctrlProps/ctrlProp8.xml><?xml version="1.0" encoding="utf-8"?>
<formControlPr xmlns="http://schemas.microsoft.com/office/spreadsheetml/2009/9/main" objectType="Scroll" dx="22" fmlaLink="$X$76" horiz="1" max="10" min="1" page="10" val="2"/>
</file>

<file path=xl/ctrlProps/ctrlProp9.xml><?xml version="1.0" encoding="utf-8"?>
<formControlPr xmlns="http://schemas.microsoft.com/office/spreadsheetml/2009/9/main" objectType="Scroll" dx="22" fmlaLink="$X$78" horiz="1" max="10" min="1" page="10" val="2"/>
</file>

<file path=xl/drawings/_rels/drawing10.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8" Type="http://schemas.openxmlformats.org/officeDocument/2006/relationships/chart" Target="../charts/chart9.xml"/><Relationship Id="rId3" Type="http://schemas.openxmlformats.org/officeDocument/2006/relationships/chart" Target="../charts/chart4.xml"/><Relationship Id="rId7" Type="http://schemas.openxmlformats.org/officeDocument/2006/relationships/chart" Target="../charts/chart8.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10" Type="http://schemas.openxmlformats.org/officeDocument/2006/relationships/chart" Target="../charts/chart11.xml"/><Relationship Id="rId4" Type="http://schemas.openxmlformats.org/officeDocument/2006/relationships/chart" Target="../charts/chart5.xml"/><Relationship Id="rId9"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oneCellAnchor>
    <xdr:from>
      <xdr:col>0</xdr:col>
      <xdr:colOff>87923</xdr:colOff>
      <xdr:row>0</xdr:row>
      <xdr:rowOff>127000</xdr:rowOff>
    </xdr:from>
    <xdr:ext cx="10648462" cy="7229231"/>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87923" y="127000"/>
          <a:ext cx="10648462" cy="7229231"/>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400"/>
            <a:t>This game is intended to introduce you to the use of hydrologic models to support decisions under uncertainty.  This</a:t>
          </a:r>
          <a:r>
            <a:rPr lang="en-US" sz="1400" baseline="0"/>
            <a:t> is a huge topic - there is an entire industry devloted to this kind of hydrogeologic analysis.  It is clearly impossible to tackle everything in a simple, accessible way.  The result is a highly simplified example - but, which can provide surprising insights!  The best way to view this game is as a bridge between the overview of a hydrologic modeling framework provided in the video on this website to more advanced tools provided through the GMDSI that have been designed to make better use of hydrologic models for decision support.  It is designed to allow a motiviated individual to play the game and learn - but, it is likely even more effective as a tool for guided exploration in a workshop setting.</a:t>
          </a:r>
        </a:p>
        <a:p>
          <a:endParaRPr lang="en-US" sz="1400" baseline="0"/>
        </a:p>
        <a:p>
          <a:r>
            <a:rPr lang="en-US" sz="1400" baseline="0"/>
            <a:t>The game is designed to be played in two modes: QuickPlay and the full Game Levels.</a:t>
          </a:r>
        </a:p>
        <a:p>
          <a:endParaRPr lang="en-US" sz="1400" baseline="0"/>
        </a:p>
        <a:p>
          <a:r>
            <a:rPr lang="en-US" sz="1400" baseline="0"/>
            <a:t>The QuickPlay version is intended only to show the challenge that a decision maker might face.  You are provided with some information and asked to make a decision about the future.  If you are wrong, it will cost you (virtual) money.  This version sets the scene for the full game, which will walk you through the workflow that a hydrogeologist and a decision maker can follow to improve decisions - to save money.  We recommend that you play the QuickPlay version, well, quickly.  Don't overthink it.  Just look at the data and ask yourself - Do I think that there is a problem worth addressing?  Or, Do I think that the concentration of the contaminant is low enough that it won't represent a problem to my water supply?</a:t>
          </a:r>
        </a:p>
        <a:p>
          <a:endParaRPr lang="en-US" sz="1400" baseline="0"/>
        </a:p>
        <a:p>
          <a:r>
            <a:rPr lang="en-US" sz="1400" baseline="0"/>
            <a:t>The full version proceeds through a series of levels.  Those levels labelled 0.0, 0.1, 0.2, 0.3, and 0.4 walk you through the basic analyses.  You will learn how a stakeholder can relate model predictions to something that matters to them, how to fit a model to data, how to use a calibrated model to predict an outcome that matters to a stakeholder, and how to use this prediction to make a specific decision - whether to demand that the contaminants be treated or not.</a:t>
          </a:r>
        </a:p>
        <a:p>
          <a:endParaRPr lang="en-US" sz="1400" baseline="0"/>
        </a:p>
        <a:p>
          <a:r>
            <a:rPr lang="en-US" sz="1400" baseline="0"/>
            <a:t>The following levels build on these basic skills to illustrate more advanced concepts: the impacts of measurement error; the effects of sparse data; the value of multi-model techniques to improve decision making; and approaches to identifying valuable data based on model results.</a:t>
          </a:r>
        </a:p>
        <a:p>
          <a:endParaRPr lang="en-US" sz="1400" baseline="0"/>
        </a:p>
        <a:p>
          <a:r>
            <a:rPr lang="en-US" sz="1400" baseline="0"/>
            <a:t>We hope that you enjoy the game and that you find it useful and informative!  Please send any comments or suggestions to Ty Ferre at tyferre@gmail.com.  </a:t>
          </a:r>
        </a:p>
        <a:p>
          <a:endParaRPr lang="en-US" sz="1400" baseline="0"/>
        </a:p>
        <a:p>
          <a:r>
            <a:rPr lang="en-US" sz="1400" baseline="0"/>
            <a:t>IMPORTANT EXCEL NOTE:</a:t>
          </a:r>
        </a:p>
        <a:p>
          <a:r>
            <a:rPr lang="en-US" sz="1400" baseline="0"/>
            <a:t>Excel is a somewhat awkward platform for this game.  It was chosen because it is widely available and because it is highly transparent.  If you are interested, you can see how all of the calculations are made.  But, there is an important setting that must be enabled for the game to work properly:  </a:t>
          </a:r>
          <a:r>
            <a:rPr lang="en-US" sz="1400" b="1" baseline="0">
              <a:solidFill>
                <a:srgbClr val="FF0000"/>
              </a:solidFill>
            </a:rPr>
            <a:t>in Excel, go to File/Options/Formulas and under Calculation options, click the box by Manual</a:t>
          </a:r>
          <a:r>
            <a:rPr lang="en-US" sz="1400" baseline="0"/>
            <a:t>.  </a:t>
          </a:r>
        </a:p>
        <a:p>
          <a:endParaRPr lang="en-US" sz="1400" baseline="0"/>
        </a:p>
        <a:p>
          <a:r>
            <a:rPr lang="en-US" sz="1400" baseline="0"/>
            <a:t>If you have the skills to translate this game to a better platform (e.g. python), please let me know ... I'd be happy to talk to you about it!</a:t>
          </a:r>
        </a:p>
        <a:p>
          <a:endParaRPr lang="en-US" sz="1400" baseline="0"/>
        </a:p>
        <a:p>
          <a:endParaRPr lang="en-US" sz="1400" baseline="0"/>
        </a:p>
        <a:p>
          <a:endParaRPr lang="en-US" sz="1400" baseline="0"/>
        </a:p>
        <a:p>
          <a:endParaRPr lang="en-US" sz="1400"/>
        </a:p>
      </xdr:txBody>
    </xdr:sp>
    <xdr:clientData/>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9525</xdr:colOff>
          <xdr:row>71</xdr:row>
          <xdr:rowOff>0</xdr:rowOff>
        </xdr:from>
        <xdr:to>
          <xdr:col>25</xdr:col>
          <xdr:colOff>9525</xdr:colOff>
          <xdr:row>72</xdr:row>
          <xdr:rowOff>0</xdr:rowOff>
        </xdr:to>
        <xdr:sp macro="" textlink="">
          <xdr:nvSpPr>
            <xdr:cNvPr id="28675" name="Scroll Bar 3" hidden="1">
              <a:extLst>
                <a:ext uri="{63B3BB69-23CF-44E3-9099-C40C66FF867C}">
                  <a14:compatExt spid="_x0000_s28675"/>
                </a:ext>
                <a:ext uri="{FF2B5EF4-FFF2-40B4-BE49-F238E27FC236}">
                  <a16:creationId xmlns:a16="http://schemas.microsoft.com/office/drawing/2014/main" id="{00000000-0008-0000-0900-0000037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73</xdr:row>
          <xdr:rowOff>0</xdr:rowOff>
        </xdr:from>
        <xdr:to>
          <xdr:col>24</xdr:col>
          <xdr:colOff>600075</xdr:colOff>
          <xdr:row>74</xdr:row>
          <xdr:rowOff>0</xdr:rowOff>
        </xdr:to>
        <xdr:sp macro="" textlink="">
          <xdr:nvSpPr>
            <xdr:cNvPr id="28676" name="Scroll Bar 4" hidden="1">
              <a:extLst>
                <a:ext uri="{63B3BB69-23CF-44E3-9099-C40C66FF867C}">
                  <a14:compatExt spid="_x0000_s28676"/>
                </a:ext>
                <a:ext uri="{FF2B5EF4-FFF2-40B4-BE49-F238E27FC236}">
                  <a16:creationId xmlns:a16="http://schemas.microsoft.com/office/drawing/2014/main" id="{00000000-0008-0000-0900-0000047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75</xdr:row>
          <xdr:rowOff>0</xdr:rowOff>
        </xdr:from>
        <xdr:to>
          <xdr:col>24</xdr:col>
          <xdr:colOff>600075</xdr:colOff>
          <xdr:row>76</xdr:row>
          <xdr:rowOff>0</xdr:rowOff>
        </xdr:to>
        <xdr:sp macro="" textlink="">
          <xdr:nvSpPr>
            <xdr:cNvPr id="28677" name="Scroll Bar 5" hidden="1">
              <a:extLst>
                <a:ext uri="{63B3BB69-23CF-44E3-9099-C40C66FF867C}">
                  <a14:compatExt spid="_x0000_s28677"/>
                </a:ext>
                <a:ext uri="{FF2B5EF4-FFF2-40B4-BE49-F238E27FC236}">
                  <a16:creationId xmlns:a16="http://schemas.microsoft.com/office/drawing/2014/main" id="{00000000-0008-0000-0900-0000057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77</xdr:row>
          <xdr:rowOff>0</xdr:rowOff>
        </xdr:from>
        <xdr:to>
          <xdr:col>24</xdr:col>
          <xdr:colOff>600075</xdr:colOff>
          <xdr:row>78</xdr:row>
          <xdr:rowOff>0</xdr:rowOff>
        </xdr:to>
        <xdr:sp macro="" textlink="">
          <xdr:nvSpPr>
            <xdr:cNvPr id="28678" name="Scroll Bar 6" hidden="1">
              <a:extLst>
                <a:ext uri="{63B3BB69-23CF-44E3-9099-C40C66FF867C}">
                  <a14:compatExt spid="_x0000_s28678"/>
                </a:ext>
                <a:ext uri="{FF2B5EF4-FFF2-40B4-BE49-F238E27FC236}">
                  <a16:creationId xmlns:a16="http://schemas.microsoft.com/office/drawing/2014/main" id="{00000000-0008-0000-0900-0000067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79</xdr:row>
          <xdr:rowOff>0</xdr:rowOff>
        </xdr:from>
        <xdr:to>
          <xdr:col>24</xdr:col>
          <xdr:colOff>600075</xdr:colOff>
          <xdr:row>80</xdr:row>
          <xdr:rowOff>0</xdr:rowOff>
        </xdr:to>
        <xdr:sp macro="" textlink="">
          <xdr:nvSpPr>
            <xdr:cNvPr id="28679" name="Scroll Bar 7" hidden="1">
              <a:extLst>
                <a:ext uri="{63B3BB69-23CF-44E3-9099-C40C66FF867C}">
                  <a14:compatExt spid="_x0000_s28679"/>
                </a:ext>
                <a:ext uri="{FF2B5EF4-FFF2-40B4-BE49-F238E27FC236}">
                  <a16:creationId xmlns:a16="http://schemas.microsoft.com/office/drawing/2014/main" id="{00000000-0008-0000-0900-0000077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xdr:col>
      <xdr:colOff>30239</xdr:colOff>
      <xdr:row>2</xdr:row>
      <xdr:rowOff>151190</xdr:rowOff>
    </xdr:from>
    <xdr:to>
      <xdr:col>5</xdr:col>
      <xdr:colOff>633489</xdr:colOff>
      <xdr:row>11</xdr:row>
      <xdr:rowOff>153912</xdr:rowOff>
    </xdr:to>
    <xdr:graphicFrame macro="">
      <xdr:nvGraphicFramePr>
        <xdr:cNvPr id="10" name="Chart 9">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109512</xdr:colOff>
      <xdr:row>12</xdr:row>
      <xdr:rowOff>7860</xdr:rowOff>
    </xdr:from>
    <xdr:to>
      <xdr:col>13</xdr:col>
      <xdr:colOff>1009953</xdr:colOff>
      <xdr:row>21</xdr:row>
      <xdr:rowOff>7860</xdr:rowOff>
    </xdr:to>
    <xdr:graphicFrame macro="">
      <xdr:nvGraphicFramePr>
        <xdr:cNvPr id="12" name="Chart 11">
          <a:extLst>
            <a:ext uri="{FF2B5EF4-FFF2-40B4-BE49-F238E27FC236}">
              <a16:creationId xmlns:a16="http://schemas.microsoft.com/office/drawing/2014/main" id="{00000000-0008-0000-0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116416</xdr:colOff>
      <xdr:row>0</xdr:row>
      <xdr:rowOff>148167</xdr:rowOff>
    </xdr:from>
    <xdr:to>
      <xdr:col>13</xdr:col>
      <xdr:colOff>984250</xdr:colOff>
      <xdr:row>9</xdr:row>
      <xdr:rowOff>167923</xdr:rowOff>
    </xdr:to>
    <xdr:graphicFrame macro="">
      <xdr:nvGraphicFramePr>
        <xdr:cNvPr id="13" name="Chart 12">
          <a:extLst>
            <a:ext uri="{FF2B5EF4-FFF2-40B4-BE49-F238E27FC236}">
              <a16:creationId xmlns:a16="http://schemas.microsoft.com/office/drawing/2014/main" id="{00000000-0008-0000-09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18</xdr:col>
      <xdr:colOff>42333</xdr:colOff>
      <xdr:row>1</xdr:row>
      <xdr:rowOff>10583</xdr:rowOff>
    </xdr:from>
    <xdr:ext cx="9493251" cy="4741333"/>
    <xdr:sp macro="" textlink="">
      <xdr:nvSpPr>
        <xdr:cNvPr id="14" name="TextBox 13">
          <a:extLst>
            <a:ext uri="{FF2B5EF4-FFF2-40B4-BE49-F238E27FC236}">
              <a16:creationId xmlns:a16="http://schemas.microsoft.com/office/drawing/2014/main" id="{00000000-0008-0000-0900-00000E000000}"/>
            </a:ext>
          </a:extLst>
        </xdr:cNvPr>
        <xdr:cNvSpPr txBox="1"/>
      </xdr:nvSpPr>
      <xdr:spPr>
        <a:xfrm>
          <a:off x="14573250" y="211666"/>
          <a:ext cx="9493251" cy="474133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solidFill>
                <a:schemeClr val="tx1"/>
              </a:solidFill>
              <a:effectLst/>
              <a:latin typeface="+mn-lt"/>
              <a:ea typeface="+mn-ea"/>
              <a:cs typeface="+mn-cs"/>
            </a:rPr>
            <a:t>So far, the fitting challenge has been friendly: you have had lots of data and the data had no errors.  As a result, with enough patience you could have found the exact right model and achieved and RMSE of 0.  Now, reality starts to creep in. </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r>
            <a:rPr lang="en-US" sz="1100" b="1" u="sng">
              <a:solidFill>
                <a:schemeClr val="tx1"/>
              </a:solidFill>
              <a:effectLst/>
              <a:latin typeface="+mn-lt"/>
              <a:ea typeface="+mn-ea"/>
              <a:cs typeface="+mn-cs"/>
            </a:rPr>
            <a:t>THE STORY</a:t>
          </a:r>
          <a:r>
            <a:rPr lang="en-US" sz="1100" b="1">
              <a:solidFill>
                <a:schemeClr val="tx1"/>
              </a:solidFill>
              <a:effectLst/>
              <a:latin typeface="+mn-lt"/>
              <a:ea typeface="+mn-ea"/>
              <a:cs typeface="+mn-cs"/>
            </a:rPr>
            <a:t>:</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Repeat the previous exercise, now fitting to monthly data with 25% relative error.   </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PLAYING INSTRUCTIONS</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Play the game exactly as you did in Level 1.  If you want to compare how much more difficult it is to fit them model correctly with and without measurement error, you can go back to Level 1.  The truth model will be updated for that level to match what you are considering in Level 2.   Continue until you feel confident that you are ready for the next challenge!</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LEARNING OUTCOMES</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This game level allows users to learn-by-doing to gain insight into the impacts of measurement error.  In particular, the user can gain a sense for how often, and under what conditions, relatively small measurement errors can lead to incorrect assessments of the projected utility for the stakeholder and the ultimate decision of whether to demand treatment.</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HINTS IF YOU’RE STUCK</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The error level is relatively low, so you should be able to complete this level just as you did Level 1.  Understand that it is not reasonable to aim to achieve an RMSE of 0 when considering measurement error.  The goal is to find the lowest possible RMSE.  </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A DEEPER DIVE</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The first level of this game already introduces relatively high-level concepts in modeling for decision support, albeit for a highly simplified hydrogeologic system and stakeholder valuation.  You can gain considerable insight by examining how closely you have to match the data to make the right decision.  How does the required fit accuracy vary with the truth conditions?  Are some conditions obvious even without making much effort to match the data?  Does the decision depend on the details of the stakeholder’s utility function for some conditions?  As the representative for the stakeholder, how might you use the model results to help to inform the stakeholders about the risks that they face from the plume?</a:t>
          </a:r>
        </a:p>
        <a:p>
          <a:br>
            <a:rPr lang="en-US" sz="1100">
              <a:solidFill>
                <a:schemeClr val="tx1"/>
              </a:solidFill>
              <a:effectLst/>
              <a:latin typeface="+mn-lt"/>
              <a:ea typeface="+mn-ea"/>
              <a:cs typeface="+mn-cs"/>
            </a:rPr>
          </a:br>
          <a:endParaRPr lang="en-US" sz="1100">
            <a:solidFill>
              <a:schemeClr val="tx1"/>
            </a:solidFill>
            <a:effectLst/>
            <a:latin typeface="+mn-lt"/>
            <a:ea typeface="+mn-ea"/>
            <a:cs typeface="+mn-cs"/>
          </a:endParaRPr>
        </a:p>
      </xdr:txBody>
    </xdr:sp>
    <xdr:clientData/>
  </xdr:oneCellAnchor>
  <xdr:oneCellAnchor>
    <xdr:from>
      <xdr:col>6</xdr:col>
      <xdr:colOff>800363</xdr:colOff>
      <xdr:row>7</xdr:row>
      <xdr:rowOff>196547</xdr:rowOff>
    </xdr:from>
    <xdr:ext cx="1407426" cy="695325"/>
    <xdr:sp macro="" textlink="">
      <xdr:nvSpPr>
        <xdr:cNvPr id="15" name="TextBox 14">
          <a:extLst>
            <a:ext uri="{FF2B5EF4-FFF2-40B4-BE49-F238E27FC236}">
              <a16:creationId xmlns:a16="http://schemas.microsoft.com/office/drawing/2014/main" id="{00000000-0008-0000-0900-00000F000000}"/>
            </a:ext>
          </a:extLst>
        </xdr:cNvPr>
        <xdr:cNvSpPr txBox="1"/>
      </xdr:nvSpPr>
      <xdr:spPr>
        <a:xfrm>
          <a:off x="5260482" y="1572380"/>
          <a:ext cx="1407426" cy="695325"/>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100" b="1" u="sng"/>
            <a:t>TO UPDATE PLOTS:</a:t>
          </a:r>
        </a:p>
        <a:p>
          <a:pPr algn="ctr"/>
          <a:endParaRPr lang="en-US" sz="1100"/>
        </a:p>
        <a:p>
          <a:pPr algn="ctr"/>
          <a:r>
            <a:rPr lang="en-US" sz="1100"/>
            <a:t>P</a:t>
          </a:r>
          <a:r>
            <a:rPr lang="en-US" sz="1100" baseline="0"/>
            <a:t>ress Shift + F9</a:t>
          </a:r>
          <a:endParaRPr lang="en-US" sz="1100"/>
        </a:p>
      </xdr:txBody>
    </xdr:sp>
    <xdr:clientData/>
  </xdr:oneCellAnchor>
  <xdr:oneCellAnchor>
    <xdr:from>
      <xdr:col>0</xdr:col>
      <xdr:colOff>438452</xdr:colOff>
      <xdr:row>18</xdr:row>
      <xdr:rowOff>103234</xdr:rowOff>
    </xdr:from>
    <xdr:ext cx="1714500" cy="669726"/>
    <xdr:sp macro="" textlink="">
      <xdr:nvSpPr>
        <xdr:cNvPr id="16" name="TextBox 15">
          <a:extLst>
            <a:ext uri="{FF2B5EF4-FFF2-40B4-BE49-F238E27FC236}">
              <a16:creationId xmlns:a16="http://schemas.microsoft.com/office/drawing/2014/main" id="{00000000-0008-0000-0900-000010000000}"/>
            </a:ext>
          </a:extLst>
        </xdr:cNvPr>
        <xdr:cNvSpPr txBox="1"/>
      </xdr:nvSpPr>
      <xdr:spPr>
        <a:xfrm>
          <a:off x="438452" y="3641091"/>
          <a:ext cx="1714500" cy="669726"/>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100" b="1" u="sng"/>
            <a:t>TO PLAY AGAIN:</a:t>
          </a:r>
        </a:p>
        <a:p>
          <a:pPr algn="ctr"/>
          <a:endParaRPr lang="en-US" sz="1100"/>
        </a:p>
        <a:p>
          <a:pPr algn="ctr"/>
          <a:r>
            <a:rPr lang="en-US" sz="1100"/>
            <a:t>P</a:t>
          </a:r>
          <a:r>
            <a:rPr lang="en-US" sz="1100" baseline="0"/>
            <a:t>ress F9 for a New Game</a:t>
          </a:r>
          <a:endParaRPr lang="en-US" sz="1100"/>
        </a:p>
      </xdr:txBody>
    </xdr:sp>
    <xdr:clientData/>
  </xdr:one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9525</xdr:colOff>
          <xdr:row>70</xdr:row>
          <xdr:rowOff>0</xdr:rowOff>
        </xdr:from>
        <xdr:to>
          <xdr:col>25</xdr:col>
          <xdr:colOff>9525</xdr:colOff>
          <xdr:row>71</xdr:row>
          <xdr:rowOff>0</xdr:rowOff>
        </xdr:to>
        <xdr:sp macro="" textlink="">
          <xdr:nvSpPr>
            <xdr:cNvPr id="29699" name="Scroll Bar 3" hidden="1">
              <a:extLst>
                <a:ext uri="{63B3BB69-23CF-44E3-9099-C40C66FF867C}">
                  <a14:compatExt spid="_x0000_s29699"/>
                </a:ext>
                <a:ext uri="{FF2B5EF4-FFF2-40B4-BE49-F238E27FC236}">
                  <a16:creationId xmlns:a16="http://schemas.microsoft.com/office/drawing/2014/main" id="{00000000-0008-0000-0A00-0000037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72</xdr:row>
          <xdr:rowOff>0</xdr:rowOff>
        </xdr:from>
        <xdr:to>
          <xdr:col>24</xdr:col>
          <xdr:colOff>600075</xdr:colOff>
          <xdr:row>73</xdr:row>
          <xdr:rowOff>0</xdr:rowOff>
        </xdr:to>
        <xdr:sp macro="" textlink="">
          <xdr:nvSpPr>
            <xdr:cNvPr id="29700" name="Scroll Bar 4" hidden="1">
              <a:extLst>
                <a:ext uri="{63B3BB69-23CF-44E3-9099-C40C66FF867C}">
                  <a14:compatExt spid="_x0000_s29700"/>
                </a:ext>
                <a:ext uri="{FF2B5EF4-FFF2-40B4-BE49-F238E27FC236}">
                  <a16:creationId xmlns:a16="http://schemas.microsoft.com/office/drawing/2014/main" id="{00000000-0008-0000-0A00-0000047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74</xdr:row>
          <xdr:rowOff>0</xdr:rowOff>
        </xdr:from>
        <xdr:to>
          <xdr:col>24</xdr:col>
          <xdr:colOff>600075</xdr:colOff>
          <xdr:row>75</xdr:row>
          <xdr:rowOff>0</xdr:rowOff>
        </xdr:to>
        <xdr:sp macro="" textlink="">
          <xdr:nvSpPr>
            <xdr:cNvPr id="29701" name="Scroll Bar 5" hidden="1">
              <a:extLst>
                <a:ext uri="{63B3BB69-23CF-44E3-9099-C40C66FF867C}">
                  <a14:compatExt spid="_x0000_s29701"/>
                </a:ext>
                <a:ext uri="{FF2B5EF4-FFF2-40B4-BE49-F238E27FC236}">
                  <a16:creationId xmlns:a16="http://schemas.microsoft.com/office/drawing/2014/main" id="{00000000-0008-0000-0A00-0000057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76</xdr:row>
          <xdr:rowOff>0</xdr:rowOff>
        </xdr:from>
        <xdr:to>
          <xdr:col>24</xdr:col>
          <xdr:colOff>600075</xdr:colOff>
          <xdr:row>77</xdr:row>
          <xdr:rowOff>0</xdr:rowOff>
        </xdr:to>
        <xdr:sp macro="" textlink="">
          <xdr:nvSpPr>
            <xdr:cNvPr id="29702" name="Scroll Bar 6" hidden="1">
              <a:extLst>
                <a:ext uri="{63B3BB69-23CF-44E3-9099-C40C66FF867C}">
                  <a14:compatExt spid="_x0000_s29702"/>
                </a:ext>
                <a:ext uri="{FF2B5EF4-FFF2-40B4-BE49-F238E27FC236}">
                  <a16:creationId xmlns:a16="http://schemas.microsoft.com/office/drawing/2014/main" id="{00000000-0008-0000-0A00-0000067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78</xdr:row>
          <xdr:rowOff>0</xdr:rowOff>
        </xdr:from>
        <xdr:to>
          <xdr:col>24</xdr:col>
          <xdr:colOff>600075</xdr:colOff>
          <xdr:row>79</xdr:row>
          <xdr:rowOff>0</xdr:rowOff>
        </xdr:to>
        <xdr:sp macro="" textlink="">
          <xdr:nvSpPr>
            <xdr:cNvPr id="29703" name="Scroll Bar 7" hidden="1">
              <a:extLst>
                <a:ext uri="{63B3BB69-23CF-44E3-9099-C40C66FF867C}">
                  <a14:compatExt spid="_x0000_s29703"/>
                </a:ext>
                <a:ext uri="{FF2B5EF4-FFF2-40B4-BE49-F238E27FC236}">
                  <a16:creationId xmlns:a16="http://schemas.microsoft.com/office/drawing/2014/main" id="{00000000-0008-0000-0A00-0000077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xdr:col>
      <xdr:colOff>0</xdr:colOff>
      <xdr:row>3</xdr:row>
      <xdr:rowOff>42334</xdr:rowOff>
    </xdr:from>
    <xdr:to>
      <xdr:col>5</xdr:col>
      <xdr:colOff>603250</xdr:colOff>
      <xdr:row>12</xdr:row>
      <xdr:rowOff>43040</xdr:rowOff>
    </xdr:to>
    <xdr:graphicFrame macro="">
      <xdr:nvGraphicFramePr>
        <xdr:cNvPr id="10" name="Chart 9">
          <a:extLst>
            <a:ext uri="{FF2B5EF4-FFF2-40B4-BE49-F238E27FC236}">
              <a16:creationId xmlns:a16="http://schemas.microsoft.com/office/drawing/2014/main" id="{00000000-0008-0000-0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62119</xdr:colOff>
      <xdr:row>12</xdr:row>
      <xdr:rowOff>43981</xdr:rowOff>
    </xdr:from>
    <xdr:to>
      <xdr:col>14</xdr:col>
      <xdr:colOff>199640</xdr:colOff>
      <xdr:row>21</xdr:row>
      <xdr:rowOff>81252</xdr:rowOff>
    </xdr:to>
    <xdr:graphicFrame macro="">
      <xdr:nvGraphicFramePr>
        <xdr:cNvPr id="12" name="Chart 11">
          <a:extLst>
            <a:ext uri="{FF2B5EF4-FFF2-40B4-BE49-F238E27FC236}">
              <a16:creationId xmlns:a16="http://schemas.microsoft.com/office/drawing/2014/main" id="{00000000-0008-0000-0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20706</xdr:colOff>
      <xdr:row>0</xdr:row>
      <xdr:rowOff>51767</xdr:rowOff>
    </xdr:from>
    <xdr:to>
      <xdr:col>14</xdr:col>
      <xdr:colOff>125620</xdr:colOff>
      <xdr:row>9</xdr:row>
      <xdr:rowOff>108795</xdr:rowOff>
    </xdr:to>
    <xdr:graphicFrame macro="">
      <xdr:nvGraphicFramePr>
        <xdr:cNvPr id="16" name="Chart 15">
          <a:extLst>
            <a:ext uri="{FF2B5EF4-FFF2-40B4-BE49-F238E27FC236}">
              <a16:creationId xmlns:a16="http://schemas.microsoft.com/office/drawing/2014/main" id="{00000000-0008-0000-0A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18</xdr:col>
      <xdr:colOff>42334</xdr:colOff>
      <xdr:row>0</xdr:row>
      <xdr:rowOff>190500</xdr:rowOff>
    </xdr:from>
    <xdr:ext cx="9493251" cy="4794250"/>
    <xdr:sp macro="" textlink="">
      <xdr:nvSpPr>
        <xdr:cNvPr id="17" name="TextBox 16">
          <a:extLst>
            <a:ext uri="{FF2B5EF4-FFF2-40B4-BE49-F238E27FC236}">
              <a16:creationId xmlns:a16="http://schemas.microsoft.com/office/drawing/2014/main" id="{00000000-0008-0000-0A00-000011000000}"/>
            </a:ext>
          </a:extLst>
        </xdr:cNvPr>
        <xdr:cNvSpPr txBox="1"/>
      </xdr:nvSpPr>
      <xdr:spPr>
        <a:xfrm>
          <a:off x="14573251" y="190500"/>
          <a:ext cx="9493251" cy="47942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solidFill>
                <a:schemeClr val="tx1"/>
              </a:solidFill>
              <a:effectLst/>
              <a:latin typeface="+mn-lt"/>
              <a:ea typeface="+mn-ea"/>
              <a:cs typeface="+mn-cs"/>
            </a:rPr>
            <a:t>Now things get more challenging, and more realistic.  Hydrologic data are often scarce.  More often than not, the limitation is in spatial coverage, largely due to the high cost of installing wells.  But, in some cases, data can be limited in temporal coverage, too.  This is especially true for chemical samples that may have to be collected by hand and analyzed in a laboratory. </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r>
            <a:rPr lang="en-US" sz="1100" b="1" u="sng">
              <a:solidFill>
                <a:schemeClr val="tx1"/>
              </a:solidFill>
              <a:effectLst/>
              <a:latin typeface="+mn-lt"/>
              <a:ea typeface="+mn-ea"/>
              <a:cs typeface="+mn-cs"/>
            </a:rPr>
            <a:t>THE STORY</a:t>
          </a:r>
          <a:r>
            <a:rPr lang="en-US" sz="1100" b="1">
              <a:solidFill>
                <a:schemeClr val="tx1"/>
              </a:solidFill>
              <a:effectLst/>
              <a:latin typeface="+mn-lt"/>
              <a:ea typeface="+mn-ea"/>
              <a:cs typeface="+mn-cs"/>
            </a:rPr>
            <a:t>:</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Repeat the previous exercise, now fitting to quarterly data with 25% relative error.   </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PLAYING INSTRUCTIONS</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Play the game exactly as you did in Levels 1 and 2.  If you want to compare how much more difficult it is to fit them model correctly with and without measurement error, you can go back to Level 1.  If you want to see the specific impacts of low temporal resolution, return to Level 2.   Continue until you feel confident that you are ready for the next challenge!</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LEARNING OUTCOMES</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This game level allows users to learn-by-doing to gain insight into the impacts of limited data availability.  In particular, the user can gain a sense for how often, and under what conditions, is is important to have sufficient resolution of the plume at the sentry well in order to predict the concentration time series at the water supply well.  This activity can begin to make the benefits of additional data evident, in terms of leading to correct decisions, which can be considered together with measurement costs.  </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HINTS IF YOU’RE STUCK</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The goal is still to find the lowest possible RMSE. However, in some cases, the limited data can make it extremely difficult to determine if your model matches the data adequately.  Note the conditions for which this limit can lead to incorrect decisions about treating the plume.  </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A DEEPER DIVE</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You may note that, in some cases, you can achieve a very small RMSE with very few data points.  This is an artifact of the way that RMSE is calculated and is just one indication of why RMSE should not be seen as a complete, objective measure of model quality. For complicated investigations, it can be very difficult  (and very computationally expensive) to determine how much data are enough to constrain your model predictions.  For most hydrogeologic studies, there is too little data, not too much.  On a  higher level, you will examine a way to identify the ‘best’ data to collect to improve your model predictions.</a:t>
          </a:r>
        </a:p>
        <a:p>
          <a:br>
            <a:rPr lang="en-US" sz="1100">
              <a:solidFill>
                <a:schemeClr val="tx1"/>
              </a:solidFill>
              <a:effectLst/>
              <a:latin typeface="+mn-lt"/>
              <a:ea typeface="+mn-ea"/>
              <a:cs typeface="+mn-cs"/>
            </a:rPr>
          </a:br>
          <a:br>
            <a:rPr lang="en-US" sz="1100">
              <a:solidFill>
                <a:schemeClr val="tx1"/>
              </a:solidFill>
              <a:effectLst/>
              <a:latin typeface="+mn-lt"/>
              <a:ea typeface="+mn-ea"/>
              <a:cs typeface="+mn-cs"/>
            </a:rPr>
          </a:br>
          <a:endParaRPr lang="en-US" sz="1100">
            <a:solidFill>
              <a:schemeClr val="tx1"/>
            </a:solidFill>
            <a:effectLst/>
            <a:latin typeface="+mn-lt"/>
            <a:ea typeface="+mn-ea"/>
            <a:cs typeface="+mn-cs"/>
          </a:endParaRPr>
        </a:p>
      </xdr:txBody>
    </xdr:sp>
    <xdr:clientData/>
  </xdr:oneCellAnchor>
  <xdr:oneCellAnchor>
    <xdr:from>
      <xdr:col>7</xdr:col>
      <xdr:colOff>915</xdr:colOff>
      <xdr:row>7</xdr:row>
      <xdr:rowOff>161192</xdr:rowOff>
    </xdr:from>
    <xdr:ext cx="1407426" cy="695325"/>
    <xdr:sp macro="" textlink="">
      <xdr:nvSpPr>
        <xdr:cNvPr id="13" name="TextBox 12">
          <a:extLst>
            <a:ext uri="{FF2B5EF4-FFF2-40B4-BE49-F238E27FC236}">
              <a16:creationId xmlns:a16="http://schemas.microsoft.com/office/drawing/2014/main" id="{00000000-0008-0000-0A00-00000D000000}"/>
            </a:ext>
          </a:extLst>
        </xdr:cNvPr>
        <xdr:cNvSpPr txBox="1"/>
      </xdr:nvSpPr>
      <xdr:spPr>
        <a:xfrm>
          <a:off x="5320261" y="1509346"/>
          <a:ext cx="1407426" cy="695325"/>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100" b="1" u="sng"/>
            <a:t>TO UPDATE PLOTS:</a:t>
          </a:r>
        </a:p>
        <a:p>
          <a:pPr algn="ctr"/>
          <a:endParaRPr lang="en-US" sz="1100"/>
        </a:p>
        <a:p>
          <a:pPr algn="ctr"/>
          <a:r>
            <a:rPr lang="en-US" sz="1100"/>
            <a:t>P</a:t>
          </a:r>
          <a:r>
            <a:rPr lang="en-US" sz="1100" baseline="0"/>
            <a:t>ress Shift + F9</a:t>
          </a:r>
          <a:endParaRPr lang="en-US" sz="1100"/>
        </a:p>
      </xdr:txBody>
    </xdr:sp>
    <xdr:clientData/>
  </xdr:oneCellAnchor>
  <xdr:oneCellAnchor>
    <xdr:from>
      <xdr:col>0</xdr:col>
      <xdr:colOff>381000</xdr:colOff>
      <xdr:row>17</xdr:row>
      <xdr:rowOff>173236</xdr:rowOff>
    </xdr:from>
    <xdr:ext cx="1714500" cy="669726"/>
    <xdr:sp macro="" textlink="">
      <xdr:nvSpPr>
        <xdr:cNvPr id="14" name="TextBox 13">
          <a:extLst>
            <a:ext uri="{FF2B5EF4-FFF2-40B4-BE49-F238E27FC236}">
              <a16:creationId xmlns:a16="http://schemas.microsoft.com/office/drawing/2014/main" id="{00000000-0008-0000-0A00-00000E000000}"/>
            </a:ext>
          </a:extLst>
        </xdr:cNvPr>
        <xdr:cNvSpPr txBox="1"/>
      </xdr:nvSpPr>
      <xdr:spPr>
        <a:xfrm>
          <a:off x="381000" y="3426390"/>
          <a:ext cx="1714500" cy="669726"/>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100" b="1" u="sng"/>
            <a:t>TO PLAY AGAIN:</a:t>
          </a:r>
        </a:p>
        <a:p>
          <a:pPr algn="ctr"/>
          <a:endParaRPr lang="en-US" sz="1100"/>
        </a:p>
        <a:p>
          <a:pPr algn="ctr"/>
          <a:r>
            <a:rPr lang="en-US" sz="1100"/>
            <a:t>P</a:t>
          </a:r>
          <a:r>
            <a:rPr lang="en-US" sz="1100" baseline="0"/>
            <a:t>ress F9 for a New Game</a:t>
          </a:r>
          <a:endParaRPr lang="en-US" sz="1100"/>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0</xdr:col>
      <xdr:colOff>300568</xdr:colOff>
      <xdr:row>3</xdr:row>
      <xdr:rowOff>127000</xdr:rowOff>
    </xdr:from>
    <xdr:to>
      <xdr:col>4</xdr:col>
      <xdr:colOff>63501</xdr:colOff>
      <xdr:row>14</xdr:row>
      <xdr:rowOff>133350</xdr:rowOff>
    </xdr:to>
    <xdr:graphicFrame macro="">
      <xdr:nvGraphicFramePr>
        <xdr:cNvPr id="10" name="Chart 9">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4761</xdr:colOff>
      <xdr:row>0</xdr:row>
      <xdr:rowOff>142345</xdr:rowOff>
    </xdr:from>
    <xdr:to>
      <xdr:col>17</xdr:col>
      <xdr:colOff>423332</xdr:colOff>
      <xdr:row>14</xdr:row>
      <xdr:rowOff>137583</xdr:rowOff>
    </xdr:to>
    <xdr:graphicFrame macro="">
      <xdr:nvGraphicFramePr>
        <xdr:cNvPr id="3" name="Chart 2">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4070</xdr:colOff>
      <xdr:row>15</xdr:row>
      <xdr:rowOff>74897</xdr:rowOff>
    </xdr:from>
    <xdr:to>
      <xdr:col>17</xdr:col>
      <xdr:colOff>418408</xdr:colOff>
      <xdr:row>29</xdr:row>
      <xdr:rowOff>70135</xdr:rowOff>
    </xdr:to>
    <xdr:graphicFrame macro="">
      <xdr:nvGraphicFramePr>
        <xdr:cNvPr id="16" name="Chart 15">
          <a:extLst>
            <a:ext uri="{FF2B5EF4-FFF2-40B4-BE49-F238E27FC236}">
              <a16:creationId xmlns:a16="http://schemas.microsoft.com/office/drawing/2014/main" id="{00000000-0008-0000-0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18</xdr:col>
      <xdr:colOff>74083</xdr:colOff>
      <xdr:row>0</xdr:row>
      <xdr:rowOff>190499</xdr:rowOff>
    </xdr:from>
    <xdr:ext cx="9493251" cy="5259917"/>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13176250" y="190499"/>
          <a:ext cx="9493251" cy="525991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solidFill>
                <a:schemeClr val="tx1"/>
              </a:solidFill>
              <a:effectLst/>
              <a:latin typeface="+mn-lt"/>
              <a:ea typeface="+mn-ea"/>
              <a:cs typeface="+mn-cs"/>
            </a:rPr>
            <a:t>Level 4 introduces the concept of multi-modeling.  This time, you are encouraged to find multiple sets of parameter values that match the sparse, error-prone data.  Then you need to think about how to use this small set of models to make a decision about plume remediation.  </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r>
            <a:rPr lang="en-US" sz="1100" b="1" u="sng">
              <a:solidFill>
                <a:schemeClr val="tx1"/>
              </a:solidFill>
              <a:effectLst/>
              <a:latin typeface="+mn-lt"/>
              <a:ea typeface="+mn-ea"/>
              <a:cs typeface="+mn-cs"/>
            </a:rPr>
            <a:t>THE STORY</a:t>
          </a:r>
          <a:r>
            <a:rPr lang="en-US" sz="1100" b="1">
              <a:solidFill>
                <a:schemeClr val="tx1"/>
              </a:solidFill>
              <a:effectLst/>
              <a:latin typeface="+mn-lt"/>
              <a:ea typeface="+mn-ea"/>
              <a:cs typeface="+mn-cs"/>
            </a:rPr>
            <a:t>:</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As a seasoned hydrogeologist, you have come to recognize that it is difficult, if not impossible, to constrain a model based on limited, error-prone data.  It might seem irresponsible to use a model for important predictions if you know that the model is uncertain.  To explore the importance of the uncertainty, you take a multi-modeling approach.  You intentionally construct multiple models to explore whether all or none of the models support treatment.  If you find that some models support treatment and others don’t, but all give good fits to the data, then you have to think about how to advise your client!</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PLAYING INSTRUCTIONS</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Play the game as you did in Level 3.  The difference is that you have to play each level three times.  Think carefully about what you want to get out of the three models.  Is it useful to have three models that only differ slightly in one parameter value?  Is it more useful to have models that match the data, but are as different as one another as possible, in terms of parameter values?  Or, should you be looking for models that match the data, but give the widest range of predicted stakeholder utilities?  </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LEARNING OUTCOMES</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This game level introduces users to the challenge of supporting decisions with uncertain models.  A small model ensemble is used to illustrate that decisions can be strengthened if all models that provide good calibration lead to the same conclusion.  But, some thought is required if the models disagree.  </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HINTS IF YOU’RE STUCK</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There are now multiple goals.  The first is to find a model that has the lowest possible RMSE. You have done this before.  But, finding alternative models is more challenging.  Come up with different strategies for forming your set of models and try them out.  Is one more effective than others in leading to the right decision?  Does any strategy specifically minimize the number of times that treatment should have been implemented, but the model led the stakeholder to not demand it?  </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A DEEPER DIVE</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Decision making under uncertainty is an entire field of study unto itself.  Some approaches use large model ensembles and provide statistical predictions.  The video that accompanies this game makes a strong case for a specific approach.    Specifically, it suggests that one of the models in this small ensemble should represent an advocacy model.  That is, the model that matches the data, but ends up with the lowest utility for the stakeholder.  By intentionally searching for that model, the hydrogeologist has the best chance of noticing plausible conditions that might be important for the stakeholder.  Given the sparse, noisy data, it is quite possible that this advocacy model may not have the lowest RMSE, even if it is the best representation of the system!</a:t>
          </a:r>
        </a:p>
        <a:p>
          <a:br>
            <a:rPr lang="en-US" sz="1100">
              <a:solidFill>
                <a:schemeClr val="tx1"/>
              </a:solidFill>
              <a:effectLst/>
              <a:latin typeface="+mn-lt"/>
              <a:ea typeface="+mn-ea"/>
              <a:cs typeface="+mn-cs"/>
            </a:rPr>
          </a:br>
          <a:endParaRPr lang="en-US" sz="1100">
            <a:solidFill>
              <a:schemeClr val="tx1"/>
            </a:solidFill>
            <a:effectLst/>
            <a:latin typeface="+mn-lt"/>
            <a:ea typeface="+mn-ea"/>
            <a:cs typeface="+mn-cs"/>
          </a:endParaRPr>
        </a:p>
      </xdr:txBody>
    </xdr:sp>
    <xdr:clientData/>
  </xdr:oneCellAnchor>
  <xdr:oneCellAnchor>
    <xdr:from>
      <xdr:col>7</xdr:col>
      <xdr:colOff>132799</xdr:colOff>
      <xdr:row>15</xdr:row>
      <xdr:rowOff>14654</xdr:rowOff>
    </xdr:from>
    <xdr:ext cx="1407426" cy="695325"/>
    <xdr:sp macro="" textlink="">
      <xdr:nvSpPr>
        <xdr:cNvPr id="8" name="TextBox 7">
          <a:extLst>
            <a:ext uri="{FF2B5EF4-FFF2-40B4-BE49-F238E27FC236}">
              <a16:creationId xmlns:a16="http://schemas.microsoft.com/office/drawing/2014/main" id="{00000000-0008-0000-0B00-000008000000}"/>
            </a:ext>
          </a:extLst>
        </xdr:cNvPr>
        <xdr:cNvSpPr txBox="1"/>
      </xdr:nvSpPr>
      <xdr:spPr>
        <a:xfrm>
          <a:off x="5320261" y="2886808"/>
          <a:ext cx="1407426" cy="695325"/>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100" b="1" u="sng"/>
            <a:t>TO UPDATE PLOTS:</a:t>
          </a:r>
        </a:p>
        <a:p>
          <a:pPr algn="ctr"/>
          <a:endParaRPr lang="en-US" sz="1100"/>
        </a:p>
        <a:p>
          <a:pPr algn="ctr"/>
          <a:r>
            <a:rPr lang="en-US" sz="1100"/>
            <a:t>P</a:t>
          </a:r>
          <a:r>
            <a:rPr lang="en-US" sz="1100" baseline="0"/>
            <a:t>ress Shift + F9</a:t>
          </a:r>
          <a:endParaRPr lang="en-US" sz="1100"/>
        </a:p>
      </xdr:txBody>
    </xdr:sp>
    <xdr:clientData/>
  </xdr:oneCellAnchor>
  <xdr:oneCellAnchor>
    <xdr:from>
      <xdr:col>0</xdr:col>
      <xdr:colOff>278423</xdr:colOff>
      <xdr:row>20</xdr:row>
      <xdr:rowOff>143929</xdr:rowOff>
    </xdr:from>
    <xdr:ext cx="1714500" cy="669726"/>
    <xdr:sp macro="" textlink="">
      <xdr:nvSpPr>
        <xdr:cNvPr id="9" name="TextBox 8">
          <a:extLst>
            <a:ext uri="{FF2B5EF4-FFF2-40B4-BE49-F238E27FC236}">
              <a16:creationId xmlns:a16="http://schemas.microsoft.com/office/drawing/2014/main" id="{00000000-0008-0000-0B00-000009000000}"/>
            </a:ext>
          </a:extLst>
        </xdr:cNvPr>
        <xdr:cNvSpPr txBox="1"/>
      </xdr:nvSpPr>
      <xdr:spPr>
        <a:xfrm>
          <a:off x="278423" y="3968583"/>
          <a:ext cx="1714500" cy="669726"/>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100" b="1" u="sng"/>
            <a:t>TO PLAY AGAIN:</a:t>
          </a:r>
        </a:p>
        <a:p>
          <a:pPr algn="ctr"/>
          <a:endParaRPr lang="en-US" sz="1100"/>
        </a:p>
        <a:p>
          <a:pPr algn="ctr"/>
          <a:r>
            <a:rPr lang="en-US" sz="1100"/>
            <a:t>P</a:t>
          </a:r>
          <a:r>
            <a:rPr lang="en-US" sz="1100" baseline="0"/>
            <a:t>ress F9 for a New Game</a:t>
          </a:r>
          <a:endParaRPr lang="en-US" sz="1100"/>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0</xdr:col>
      <xdr:colOff>317500</xdr:colOff>
      <xdr:row>3</xdr:row>
      <xdr:rowOff>139700</xdr:rowOff>
    </xdr:from>
    <xdr:to>
      <xdr:col>4</xdr:col>
      <xdr:colOff>376766</xdr:colOff>
      <xdr:row>14</xdr:row>
      <xdr:rowOff>146050</xdr:rowOff>
    </xdr:to>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629179</xdr:colOff>
      <xdr:row>1</xdr:row>
      <xdr:rowOff>4762</xdr:rowOff>
    </xdr:from>
    <xdr:to>
      <xdr:col>17</xdr:col>
      <xdr:colOff>719667</xdr:colOff>
      <xdr:row>15</xdr:row>
      <xdr:rowOff>0</xdr:rowOff>
    </xdr:to>
    <xdr:graphicFrame macro="">
      <xdr:nvGraphicFramePr>
        <xdr:cNvPr id="5" name="Chart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656166</xdr:colOff>
      <xdr:row>15</xdr:row>
      <xdr:rowOff>105834</xdr:rowOff>
    </xdr:from>
    <xdr:to>
      <xdr:col>17</xdr:col>
      <xdr:colOff>742420</xdr:colOff>
      <xdr:row>29</xdr:row>
      <xdr:rowOff>101072</xdr:rowOff>
    </xdr:to>
    <xdr:graphicFrame macro="">
      <xdr:nvGraphicFramePr>
        <xdr:cNvPr id="6" name="Chart 5">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18</xdr:col>
      <xdr:colOff>52917</xdr:colOff>
      <xdr:row>1</xdr:row>
      <xdr:rowOff>10584</xdr:rowOff>
    </xdr:from>
    <xdr:ext cx="9493251" cy="5916083"/>
    <xdr:sp macro="" textlink="">
      <xdr:nvSpPr>
        <xdr:cNvPr id="8" name="TextBox 7">
          <a:extLst>
            <a:ext uri="{FF2B5EF4-FFF2-40B4-BE49-F238E27FC236}">
              <a16:creationId xmlns:a16="http://schemas.microsoft.com/office/drawing/2014/main" id="{00000000-0008-0000-0C00-000008000000}"/>
            </a:ext>
          </a:extLst>
        </xdr:cNvPr>
        <xdr:cNvSpPr txBox="1"/>
      </xdr:nvSpPr>
      <xdr:spPr>
        <a:xfrm>
          <a:off x="13557250" y="211667"/>
          <a:ext cx="9493251" cy="591608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solidFill>
                <a:schemeClr val="tx1"/>
              </a:solidFill>
              <a:effectLst/>
              <a:latin typeface="+mn-lt"/>
              <a:ea typeface="+mn-ea"/>
              <a:cs typeface="+mn-cs"/>
            </a:rPr>
            <a:t>Level 5 is the last stage of this interactive introduction to the modeling and decision-making process.  This allows you one iterative data collection event! </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r>
            <a:rPr lang="en-US" sz="1100" b="1" u="sng">
              <a:solidFill>
                <a:schemeClr val="tx1"/>
              </a:solidFill>
              <a:effectLst/>
              <a:latin typeface="+mn-lt"/>
              <a:ea typeface="+mn-ea"/>
              <a:cs typeface="+mn-cs"/>
            </a:rPr>
            <a:t>THE STORY</a:t>
          </a:r>
          <a:r>
            <a:rPr lang="en-US" sz="1100" b="1">
              <a:solidFill>
                <a:schemeClr val="tx1"/>
              </a:solidFill>
              <a:effectLst/>
              <a:latin typeface="+mn-lt"/>
              <a:ea typeface="+mn-ea"/>
              <a:cs typeface="+mn-cs"/>
            </a:rPr>
            <a:t>:</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Hydrogeologic investigations vary considerably in budget, scope, and duration.  Many smaller studies can only support field campaign, followed by modeling and an associated report.  Other studies allow for reconsideration of what is known and what are the greatest sources of uncertainty before repeat field campaigns are launched.  On this level, you have the opportunity to fill in one key missing piece of data.  As a veteran hydrogeologist, you will make use of your model ensemble to identify one time at which an observation would have been most valuable.  Once you add that observation time, you can update your model ensemble and determine whether the added data helped you to make a better decision.</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PLAYING INSTRUCTIONS</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Play the game as you did in Level 4.  (A shortcut is to copy the model parameter values from Level 4 and paste them on this sheet.)  Then, think carefully about where you would have liked to have data, but you missed it in your quarterly sampling.  Enter that time in the green box labelled ‘Added data time’ and ‘Recalculate’.  The added data will appear on the upper plot and the RMSE values will be updated.  Based on this new data, one or more of your models may no longer fit the data acceptably well.  Revise your ensemble and see if it changed your mind about requiring treatment.  </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LEARNING OUTCOMES</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This game level introduces users to the idea that each model represents a hypothesis.  The role of data is to test these hypotheses against one another.  This view of model/data integration is nuanced, but it represents an important insight into how integrated hydrogeologic investigations can be made more effective and efficient for decision support.</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HINTS IF YOU’RE STUCK</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It is pretty easy to cheat on this level.  You can choose a series of added observations until you find one that it ‘good’.  Actually, that is OK … it is probably a good way to start!  The key question is … what makes an added observation good?  Once you decide, do you actually need to see the real data to choose a potentially informative time for added data?</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A DEEPER DIVE</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This level illustrates a concept that is referred to in the accompanying as ‘discriminatory data’.    The idea is that you formulate an ensemble to do two things.  First, you want to find a model (ideally many different models) that match the existing data equally well.  Second, you want to intentionally create advocacy models that explore the range of plausible outcomes given the existing data, with special emphasis on those models that would be of high importance (low utility) for the stakeholder if they were true.  Finally, you want to find additional data that can differentiate, discriminate, the advocacy model(s) from the other models, thereby selecting data to test the most important outcomes to the stakeholder.  Clearly, this becomes more difficult, but not impossible, as model become more complicated.  The key feature is that it encourages a modeler to consider potential pathways of failure that might be overlooked if they only seek to maximize model fit to data.</a:t>
          </a:r>
        </a:p>
        <a:p>
          <a:br>
            <a:rPr lang="en-US" sz="1100">
              <a:solidFill>
                <a:schemeClr val="tx1"/>
              </a:solidFill>
              <a:effectLst/>
              <a:latin typeface="+mn-lt"/>
              <a:ea typeface="+mn-ea"/>
              <a:cs typeface="+mn-cs"/>
            </a:rPr>
          </a:br>
          <a:endParaRPr lang="en-US" sz="1100">
            <a:solidFill>
              <a:schemeClr val="tx1"/>
            </a:solidFill>
            <a:effectLst/>
            <a:latin typeface="+mn-lt"/>
            <a:ea typeface="+mn-ea"/>
            <a:cs typeface="+mn-cs"/>
          </a:endParaRPr>
        </a:p>
      </xdr:txBody>
    </xdr:sp>
    <xdr:clientData/>
  </xdr:oneCellAnchor>
  <xdr:oneCellAnchor>
    <xdr:from>
      <xdr:col>8</xdr:col>
      <xdr:colOff>279338</xdr:colOff>
      <xdr:row>14</xdr:row>
      <xdr:rowOff>14884</xdr:rowOff>
    </xdr:from>
    <xdr:ext cx="1407426" cy="695325"/>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6038986" y="2723556"/>
          <a:ext cx="1407426" cy="695325"/>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100" b="1" u="sng"/>
            <a:t>TO UPDATE PLOTS:</a:t>
          </a:r>
        </a:p>
        <a:p>
          <a:pPr algn="ctr"/>
          <a:endParaRPr lang="en-US" sz="1100"/>
        </a:p>
        <a:p>
          <a:pPr algn="ctr"/>
          <a:r>
            <a:rPr lang="en-US" sz="1100"/>
            <a:t>P</a:t>
          </a:r>
          <a:r>
            <a:rPr lang="en-US" sz="1100" baseline="0"/>
            <a:t>ress Shift + F9</a:t>
          </a:r>
          <a:endParaRPr lang="en-US" sz="1100"/>
        </a:p>
      </xdr:txBody>
    </xdr:sp>
    <xdr:clientData/>
  </xdr:oneCellAnchor>
  <xdr:oneCellAnchor>
    <xdr:from>
      <xdr:col>1</xdr:col>
      <xdr:colOff>59531</xdr:colOff>
      <xdr:row>20</xdr:row>
      <xdr:rowOff>84627</xdr:rowOff>
    </xdr:from>
    <xdr:ext cx="1714500" cy="669726"/>
    <xdr:sp macro="" textlink="">
      <xdr:nvSpPr>
        <xdr:cNvPr id="10" name="TextBox 9">
          <a:extLst>
            <a:ext uri="{FF2B5EF4-FFF2-40B4-BE49-F238E27FC236}">
              <a16:creationId xmlns:a16="http://schemas.microsoft.com/office/drawing/2014/main" id="{00000000-0008-0000-0C00-00000A000000}"/>
            </a:ext>
          </a:extLst>
        </xdr:cNvPr>
        <xdr:cNvSpPr txBox="1"/>
      </xdr:nvSpPr>
      <xdr:spPr>
        <a:xfrm>
          <a:off x="684609" y="3954158"/>
          <a:ext cx="1714500" cy="669726"/>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100" b="1" u="sng"/>
            <a:t>TO PLAY AGAIN:</a:t>
          </a:r>
        </a:p>
        <a:p>
          <a:pPr algn="ctr"/>
          <a:endParaRPr lang="en-US" sz="1100"/>
        </a:p>
        <a:p>
          <a:pPr algn="ctr"/>
          <a:r>
            <a:rPr lang="en-US" sz="1100"/>
            <a:t>P</a:t>
          </a:r>
          <a:r>
            <a:rPr lang="en-US" sz="1100" baseline="0"/>
            <a:t>ress F9 for a New Game</a:t>
          </a:r>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9</xdr:col>
      <xdr:colOff>554036</xdr:colOff>
      <xdr:row>10</xdr:row>
      <xdr:rowOff>13098</xdr:rowOff>
    </xdr:from>
    <xdr:to>
      <xdr:col>17</xdr:col>
      <xdr:colOff>249236</xdr:colOff>
      <xdr:row>24</xdr:row>
      <xdr:rowOff>182563</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9</xdr:col>
      <xdr:colOff>242284</xdr:colOff>
      <xdr:row>2</xdr:row>
      <xdr:rowOff>59523</xdr:rowOff>
    </xdr:from>
    <xdr:ext cx="264560" cy="1421864"/>
    <xdr:sp macro="" textlink="">
      <xdr:nvSpPr>
        <xdr:cNvPr id="9" name="TextBox 8">
          <a:extLst>
            <a:ext uri="{FF2B5EF4-FFF2-40B4-BE49-F238E27FC236}">
              <a16:creationId xmlns:a16="http://schemas.microsoft.com/office/drawing/2014/main" id="{00000000-0008-0000-0100-000009000000}"/>
            </a:ext>
          </a:extLst>
        </xdr:cNvPr>
        <xdr:cNvSpPr txBox="1"/>
      </xdr:nvSpPr>
      <xdr:spPr>
        <a:xfrm rot="16200000">
          <a:off x="5150032" y="1028700"/>
          <a:ext cx="1421864"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Enter Y to treat a trial</a:t>
          </a:r>
        </a:p>
      </xdr:txBody>
    </xdr:sp>
    <xdr:clientData/>
  </xdr:oneCellAnchor>
  <xdr:twoCellAnchor editAs="oneCell">
    <xdr:from>
      <xdr:col>1</xdr:col>
      <xdr:colOff>578388</xdr:colOff>
      <xdr:row>0</xdr:row>
      <xdr:rowOff>63105</xdr:rowOff>
    </xdr:from>
    <xdr:to>
      <xdr:col>7</xdr:col>
      <xdr:colOff>591096</xdr:colOff>
      <xdr:row>10</xdr:row>
      <xdr:rowOff>178596</xdr:rowOff>
    </xdr:to>
    <xdr:pic>
      <xdr:nvPicPr>
        <xdr:cNvPr id="12" name="Picture 1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3622" y="63105"/>
          <a:ext cx="3644115" cy="2000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225425</xdr:colOff>
      <xdr:row>11</xdr:row>
      <xdr:rowOff>89298</xdr:rowOff>
    </xdr:from>
    <xdr:ext cx="5568950" cy="2569763"/>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225425" y="2162970"/>
          <a:ext cx="5568950" cy="2569763"/>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You are the hydrogeologic advisor for a town.  A nearby</a:t>
          </a:r>
          <a:r>
            <a:rPr lang="en-US" sz="1100" baseline="0"/>
            <a:t> factory has spilled a chemical that is moving in the groundwater, towards the town's well, located 2 km from the factory.  You have monthly data from a sentry well that is between the factory and the town's well: it is only 250 meters from the factory.  The challenge is to try to use the obserations in this sentinel well to predict what will happen later and farther away at the town's well.  </a:t>
          </a:r>
        </a:p>
        <a:p>
          <a:endParaRPr lang="en-US" sz="1100" baseline="0"/>
        </a:p>
        <a:p>
          <a:r>
            <a:rPr lang="en-US" sz="1100" baseline="0"/>
            <a:t>You have to advise the town whether or not they should demand that the factory treat the  contaminant plume.  T</a:t>
          </a:r>
          <a:r>
            <a:rPr lang="en-US" sz="1100" baseline="0">
              <a:solidFill>
                <a:schemeClr val="tx1"/>
              </a:solidFill>
              <a:effectLst/>
              <a:latin typeface="+mn-lt"/>
              <a:ea typeface="+mn-ea"/>
              <a:cs typeface="+mn-cs"/>
            </a:rPr>
            <a:t>he town has to provide water at a cost of $50,000 per </a:t>
          </a:r>
          <a:r>
            <a:rPr lang="en-US" sz="1100" baseline="0"/>
            <a:t>day each day that the concentration at the town well exceeds 0.002 mg/l.  If the concentration at the town's well is lower than this limit, then it is considered to be safe to drink and it doesn't require treatment.  A treatment facility would cost $3.65 million; it would reduce the concentration at the town's well by 0.005 mg/l.  The factory owners have announced that they will sue to recover the treatment costs if they are required to build a factory and later tests show that treatment was not necessary to ensure safe drinking water quality.</a:t>
          </a:r>
        </a:p>
        <a:p>
          <a:endParaRPr lang="en-US" sz="1100" baseline="0"/>
        </a:p>
        <a:p>
          <a:r>
            <a:rPr lang="en-US" sz="1100" baseline="0"/>
            <a:t>   </a:t>
          </a:r>
          <a:endParaRPr lang="en-US" sz="1100"/>
        </a:p>
      </xdr:txBody>
    </xdr:sp>
    <xdr:clientData/>
  </xdr:oneCellAnchor>
  <xdr:twoCellAnchor editAs="oneCell">
    <xdr:from>
      <xdr:col>4</xdr:col>
      <xdr:colOff>456005</xdr:colOff>
      <xdr:row>6</xdr:row>
      <xdr:rowOff>37722</xdr:rowOff>
    </xdr:from>
    <xdr:to>
      <xdr:col>7</xdr:col>
      <xdr:colOff>126</xdr:colOff>
      <xdr:row>6</xdr:row>
      <xdr:rowOff>119895</xdr:rowOff>
    </xdr:to>
    <xdr:pic>
      <xdr:nvPicPr>
        <xdr:cNvPr id="8" name="Picture 7">
          <a:extLst>
            <a:ext uri="{FF2B5EF4-FFF2-40B4-BE49-F238E27FC236}">
              <a16:creationId xmlns:a16="http://schemas.microsoft.com/office/drawing/2014/main" id="{00000000-0008-0000-0100-000008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6254" t="46602" r="22085" b="45631"/>
        <a:stretch/>
      </xdr:blipFill>
      <xdr:spPr bwMode="auto">
        <a:xfrm>
          <a:off x="2889124" y="1178836"/>
          <a:ext cx="1368960" cy="821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268288</xdr:colOff>
      <xdr:row>30</xdr:row>
      <xdr:rowOff>178594</xdr:rowOff>
    </xdr:from>
    <xdr:ext cx="3710384" cy="674688"/>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268288" y="5834063"/>
          <a:ext cx="3710384" cy="6746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100" b="1" u="sng"/>
            <a:t>TO PLAY AGAIN:</a:t>
          </a:r>
        </a:p>
        <a:p>
          <a:pPr algn="ctr"/>
          <a:endParaRPr lang="en-US" sz="1100"/>
        </a:p>
        <a:p>
          <a:pPr algn="ctr"/>
          <a:r>
            <a:rPr lang="en-US" sz="1100"/>
            <a:t>Delete your Treat?</a:t>
          </a:r>
          <a:r>
            <a:rPr lang="en-US" sz="1100" baseline="0"/>
            <a:t> selections and press F9 for a New Game</a:t>
          </a:r>
          <a:endParaRPr lang="en-US" sz="1100"/>
        </a:p>
      </xdr:txBody>
    </xdr:sp>
    <xdr:clientData/>
  </xdr:oneCellAnchor>
  <xdr:oneCellAnchor>
    <xdr:from>
      <xdr:col>13</xdr:col>
      <xdr:colOff>38100</xdr:colOff>
      <xdr:row>5</xdr:row>
      <xdr:rowOff>104775</xdr:rowOff>
    </xdr:from>
    <xdr:ext cx="1276350" cy="695325"/>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7962900" y="1066800"/>
          <a:ext cx="1276350" cy="695325"/>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100" b="1" u="sng"/>
            <a:t>TO UPDATE PLOT:</a:t>
          </a:r>
        </a:p>
        <a:p>
          <a:pPr algn="ctr"/>
          <a:endParaRPr lang="en-US" sz="1100"/>
        </a:p>
        <a:p>
          <a:pPr algn="ctr"/>
          <a:r>
            <a:rPr lang="en-US" sz="1100"/>
            <a:t>P</a:t>
          </a:r>
          <a:r>
            <a:rPr lang="en-US" sz="1100" baseline="0"/>
            <a:t>ress Shift + F9</a:t>
          </a:r>
          <a:endParaRPr lang="en-US" sz="1100"/>
        </a:p>
      </xdr:txBody>
    </xdr:sp>
    <xdr:clientData/>
  </xdr:oneCellAnchor>
  <xdr:oneCellAnchor>
    <xdr:from>
      <xdr:col>7</xdr:col>
      <xdr:colOff>178593</xdr:colOff>
      <xdr:row>25</xdr:row>
      <xdr:rowOff>89298</xdr:rowOff>
    </xdr:from>
    <xdr:ext cx="6309124" cy="2420936"/>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4415234" y="4802189"/>
          <a:ext cx="6309124" cy="2420936"/>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u="sng"/>
            <a:t>HOW TO PLAY:</a:t>
          </a:r>
        </a:p>
        <a:p>
          <a:endParaRPr lang="en-US" sz="1100"/>
        </a:p>
        <a:p>
          <a:r>
            <a:rPr lang="en-US" sz="1100"/>
            <a:t>In Excel, select</a:t>
          </a:r>
          <a:r>
            <a:rPr lang="en-US" sz="1100" baseline="0"/>
            <a:t> File/Options/Formulas and choose Manual under Workbook Calculation.</a:t>
          </a:r>
        </a:p>
        <a:p>
          <a:endParaRPr lang="en-US" sz="1100" baseline="0"/>
        </a:p>
        <a:p>
          <a:r>
            <a:rPr lang="en-US" sz="1100"/>
            <a:t>Consider the measured</a:t>
          </a:r>
          <a:r>
            <a:rPr lang="en-US" sz="1100" baseline="0"/>
            <a:t> </a:t>
          </a:r>
          <a:r>
            <a:rPr lang="en-US" sz="1100"/>
            <a:t>concentrations</a:t>
          </a:r>
          <a:r>
            <a:rPr lang="en-US" sz="1100" baseline="0"/>
            <a:t> shown at the sentry monitoring well for Trial 1.  E</a:t>
          </a:r>
          <a:r>
            <a:rPr lang="en-US" sz="1100"/>
            <a:t>nter Y in the green cell</a:t>
          </a:r>
          <a:r>
            <a:rPr lang="en-US" sz="1100" baseline="0"/>
            <a:t> </a:t>
          </a:r>
          <a:r>
            <a:rPr lang="en-US" sz="1100"/>
            <a:t>under Treat? by Trail 1 if you think that the concentration at</a:t>
          </a:r>
          <a:r>
            <a:rPr lang="en-US" sz="1100" baseline="0"/>
            <a:t> the town's well</a:t>
          </a:r>
          <a:r>
            <a:rPr lang="en-US" sz="1100"/>
            <a:t> will require treatment</a:t>
          </a:r>
          <a:r>
            <a:rPr lang="en-US" sz="1100" baseline="0"/>
            <a:t> based on the measurements in the sentry well.  Remember, the maximum concentration will decrease as the plume travels and spreads out, so it will be lower at the town well than at the sentry monitoring well!</a:t>
          </a:r>
          <a:endParaRPr lang="en-US" sz="1100"/>
        </a:p>
        <a:p>
          <a:endParaRPr lang="en-US" sz="1100"/>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mn-lt"/>
              <a:ea typeface="+mn-ea"/>
              <a:cs typeface="+mn-cs"/>
            </a:rPr>
            <a:t>The</a:t>
          </a:r>
          <a:r>
            <a:rPr lang="en-US" sz="1100" baseline="0">
              <a:solidFill>
                <a:schemeClr val="tx1"/>
              </a:solidFill>
              <a:effectLst/>
              <a:latin typeface="+mn-lt"/>
              <a:ea typeface="+mn-ea"/>
              <a:cs typeface="+mn-cs"/>
            </a:rPr>
            <a:t> game is designed for you to 'replay reality' five times. Each time you get different sentry well data and have to try to make the right treatment decision.  </a:t>
          </a:r>
          <a:r>
            <a:rPr lang="en-US" sz="1100">
              <a:solidFill>
                <a:schemeClr val="tx1"/>
              </a:solidFill>
              <a:effectLst/>
              <a:latin typeface="+mn-lt"/>
              <a:ea typeface="+mn-ea"/>
              <a:cs typeface="+mn-cs"/>
            </a:rPr>
            <a:t>Change the number in the yellow box to 2 and update the plot to see the sentry data for trial 2.  Ma</a:t>
          </a:r>
          <a:r>
            <a:rPr lang="en-US" sz="1100" baseline="0">
              <a:solidFill>
                <a:schemeClr val="tx1"/>
              </a:solidFill>
              <a:effectLst/>
              <a:latin typeface="+mn-lt"/>
              <a:ea typeface="+mn-ea"/>
              <a:cs typeface="+mn-cs"/>
            </a:rPr>
            <a:t>ke your treatment decision for the second trial.  Repeat these steps for all five trials</a:t>
          </a:r>
          <a:r>
            <a:rPr lang="en-US" sz="1100">
              <a:solidFill>
                <a:schemeClr val="tx1"/>
              </a:solidFill>
              <a:effectLst/>
              <a:latin typeface="+mn-lt"/>
              <a:ea typeface="+mn-ea"/>
              <a:cs typeface="+mn-cs"/>
            </a:rPr>
            <a:t>.  </a:t>
          </a:r>
          <a:r>
            <a:rPr lang="en-US" sz="1100"/>
            <a:t>When you've played all five trials, see how you did on QuickPlay Score</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0</xdr:colOff>
      <xdr:row>6</xdr:row>
      <xdr:rowOff>0</xdr:rowOff>
    </xdr:from>
    <xdr:ext cx="5467350" cy="2552700"/>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5124450" y="1104900"/>
          <a:ext cx="5467350" cy="2552700"/>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WHAT</a:t>
          </a:r>
          <a:r>
            <a:rPr lang="en-US" sz="1100" baseline="0"/>
            <a:t> WILL YOU LEARN IF YOU PLAY THE FULL GAME?</a:t>
          </a:r>
          <a:endParaRPr lang="en-US" sz="1100"/>
        </a:p>
        <a:p>
          <a:endParaRPr lang="en-US" sz="1100"/>
        </a:p>
        <a:p>
          <a:r>
            <a:rPr lang="en-US" sz="1100"/>
            <a:t>What made</a:t>
          </a:r>
          <a:r>
            <a:rPr lang="en-US" sz="1100" baseline="0"/>
            <a:t> this difficult (if it was difficult for you)?  </a:t>
          </a:r>
        </a:p>
        <a:p>
          <a:endParaRPr lang="en-US" sz="1100" baseline="0"/>
        </a:p>
        <a:p>
          <a:r>
            <a:rPr lang="en-US" sz="1100" baseline="0"/>
            <a:t>You have data ... but, not much of it and it was collected at a different time and place (the sentry well) than when and where it matters (the water supply well, a year later).</a:t>
          </a:r>
        </a:p>
        <a:p>
          <a:endParaRPr lang="en-US" sz="1100" baseline="0"/>
        </a:p>
        <a:p>
          <a:r>
            <a:rPr lang="en-US" sz="1100" baseline="0"/>
            <a:t>You have very specific cost factors, but no idea what the concentrations will be at the town well, so you cannot calculate the cost of building or not building a treatment facility.</a:t>
          </a:r>
        </a:p>
        <a:p>
          <a:endParaRPr lang="en-US" sz="1100" baseline="0"/>
        </a:p>
        <a:p>
          <a:r>
            <a:rPr lang="en-US" sz="1100" baseline="0"/>
            <a:t>The full game will show you how hydrogeologists create models to predict future conditions based on sparse, sometimes poor quality, data.  You will learn how they deal with prediction  uncertainties and how they can decide which additional data to collect to improve their predictions.</a:t>
          </a:r>
          <a:endParaRPr lang="en-US" sz="1100"/>
        </a:p>
      </xdr:txBody>
    </xdr:sp>
    <xdr:clientData/>
  </xdr:oneCellAnchor>
  <xdr:twoCellAnchor>
    <xdr:from>
      <xdr:col>2</xdr:col>
      <xdr:colOff>0</xdr:colOff>
      <xdr:row>42</xdr:row>
      <xdr:rowOff>0</xdr:rowOff>
    </xdr:from>
    <xdr:to>
      <xdr:col>8</xdr:col>
      <xdr:colOff>590550</xdr:colOff>
      <xdr:row>56</xdr:row>
      <xdr:rowOff>165100</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58</xdr:row>
      <xdr:rowOff>0</xdr:rowOff>
    </xdr:from>
    <xdr:to>
      <xdr:col>8</xdr:col>
      <xdr:colOff>590550</xdr:colOff>
      <xdr:row>72</xdr:row>
      <xdr:rowOff>165100</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74</xdr:row>
      <xdr:rowOff>0</xdr:rowOff>
    </xdr:from>
    <xdr:to>
      <xdr:col>8</xdr:col>
      <xdr:colOff>590550</xdr:colOff>
      <xdr:row>88</xdr:row>
      <xdr:rowOff>165100</xdr:rowOff>
    </xdr:to>
    <xdr:graphicFrame macro="">
      <xdr:nvGraphicFramePr>
        <xdr:cNvPr id="8" name="Chart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90</xdr:row>
      <xdr:rowOff>0</xdr:rowOff>
    </xdr:from>
    <xdr:to>
      <xdr:col>8</xdr:col>
      <xdr:colOff>590550</xdr:colOff>
      <xdr:row>104</xdr:row>
      <xdr:rowOff>165100</xdr:rowOff>
    </xdr:to>
    <xdr:graphicFrame macro="">
      <xdr:nvGraphicFramePr>
        <xdr:cNvPr id="10" name="Chart 9">
          <a:extLst>
            <a:ext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106</xdr:row>
      <xdr:rowOff>0</xdr:rowOff>
    </xdr:from>
    <xdr:to>
      <xdr:col>8</xdr:col>
      <xdr:colOff>590550</xdr:colOff>
      <xdr:row>120</xdr:row>
      <xdr:rowOff>165100</xdr:rowOff>
    </xdr:to>
    <xdr:graphicFrame macro="">
      <xdr:nvGraphicFramePr>
        <xdr:cNvPr id="12" name="Chart 11">
          <a:extLst>
            <a:ext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58</xdr:row>
      <xdr:rowOff>0</xdr:rowOff>
    </xdr:from>
    <xdr:to>
      <xdr:col>16</xdr:col>
      <xdr:colOff>469900</xdr:colOff>
      <xdr:row>72</xdr:row>
      <xdr:rowOff>165100</xdr:rowOff>
    </xdr:to>
    <xdr:graphicFrame macro="">
      <xdr:nvGraphicFramePr>
        <xdr:cNvPr id="14" name="Chart 13">
          <a:extLst>
            <a:ext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73</xdr:row>
      <xdr:rowOff>177800</xdr:rowOff>
    </xdr:from>
    <xdr:to>
      <xdr:col>16</xdr:col>
      <xdr:colOff>469900</xdr:colOff>
      <xdr:row>88</xdr:row>
      <xdr:rowOff>158750</xdr:rowOff>
    </xdr:to>
    <xdr:graphicFrame macro="">
      <xdr:nvGraphicFramePr>
        <xdr:cNvPr id="15" name="Chart 14">
          <a:extLst>
            <a:ext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596900</xdr:colOff>
      <xdr:row>90</xdr:row>
      <xdr:rowOff>12700</xdr:rowOff>
    </xdr:from>
    <xdr:to>
      <xdr:col>16</xdr:col>
      <xdr:colOff>457200</xdr:colOff>
      <xdr:row>104</xdr:row>
      <xdr:rowOff>177800</xdr:rowOff>
    </xdr:to>
    <xdr:graphicFrame macro="">
      <xdr:nvGraphicFramePr>
        <xdr:cNvPr id="17" name="Chart 16">
          <a:extLst>
            <a:ext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6350</xdr:colOff>
      <xdr:row>106</xdr:row>
      <xdr:rowOff>25400</xdr:rowOff>
    </xdr:from>
    <xdr:to>
      <xdr:col>16</xdr:col>
      <xdr:colOff>476250</xdr:colOff>
      <xdr:row>121</xdr:row>
      <xdr:rowOff>6350</xdr:rowOff>
    </xdr:to>
    <xdr:graphicFrame macro="">
      <xdr:nvGraphicFramePr>
        <xdr:cNvPr id="18" name="Chart 17">
          <a:extLst>
            <a:ext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oneCellAnchor>
    <xdr:from>
      <xdr:col>3</xdr:col>
      <xdr:colOff>240553</xdr:colOff>
      <xdr:row>22</xdr:row>
      <xdr:rowOff>140820</xdr:rowOff>
    </xdr:from>
    <xdr:ext cx="8636000" cy="2427194"/>
    <xdr:sp macro="" textlink="">
      <xdr:nvSpPr>
        <xdr:cNvPr id="19" name="TextBox 18">
          <a:extLst>
            <a:ext uri="{FF2B5EF4-FFF2-40B4-BE49-F238E27FC236}">
              <a16:creationId xmlns:a16="http://schemas.microsoft.com/office/drawing/2014/main" id="{00000000-0008-0000-0200-000013000000}"/>
            </a:ext>
          </a:extLst>
        </xdr:cNvPr>
        <xdr:cNvSpPr txBox="1"/>
      </xdr:nvSpPr>
      <xdr:spPr>
        <a:xfrm>
          <a:off x="2061509" y="4249644"/>
          <a:ext cx="8636000" cy="2427194"/>
        </a:xfrm>
        <a:prstGeom prst="rect">
          <a:avLst/>
        </a:prstGeom>
        <a:solidFill>
          <a:schemeClr val="accent4">
            <a:lumMod val="20000"/>
            <a:lumOff val="80000"/>
          </a:schemeClr>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t>What causes increased costs?</a:t>
          </a:r>
        </a:p>
        <a:p>
          <a:endParaRPr lang="en-US" sz="1100"/>
        </a:p>
        <a:p>
          <a:r>
            <a:rPr lang="en-US" sz="1100"/>
            <a:t>If you look at the</a:t>
          </a:r>
          <a:r>
            <a:rPr lang="en-US" sz="1100" baseline="0"/>
            <a:t> plots of the concentration at the town's well with and without treatment for each trial, you can uncover what may have caused you to cost your clients money.  </a:t>
          </a:r>
        </a:p>
        <a:p>
          <a:endParaRPr lang="en-US" sz="1100" baseline="0"/>
        </a:p>
        <a:p>
          <a:r>
            <a:rPr lang="en-US" sz="1100"/>
            <a:t>In some cases, you will notice that you</a:t>
          </a:r>
          <a:r>
            <a:rPr lang="en-US" sz="1100" baseline="0"/>
            <a:t> decided to treat even though the untreated concentration would have been below the drinking water limit.</a:t>
          </a:r>
        </a:p>
        <a:p>
          <a:endParaRPr lang="en-US" sz="1100" baseline="0"/>
        </a:p>
        <a:p>
          <a:r>
            <a:rPr lang="en-US" sz="1100" baseline="0"/>
            <a:t>In other cases, you didn't treat, allowing contamination to reach the town's water supply well.</a:t>
          </a:r>
        </a:p>
        <a:p>
          <a:endParaRPr lang="en-US" sz="1100" baseline="0"/>
        </a:p>
        <a:p>
          <a:r>
            <a:rPr lang="en-US" sz="1100" baseline="0"/>
            <a:t>The most difficult cases to get right are those for which treatment won't eliiminate contamination, but it will reduce the number of days that the town's well water is not potable.  For these cases in particular you can see the importance of the accuracy and reliability of hydrologic model forecasts. The full game explores the sources of forecast uncertainty and illustrates ways to make more reliable decisions despite this inevitable uncertainty.  </a:t>
          </a:r>
        </a:p>
        <a:p>
          <a:endParaRPr lang="en-US" sz="1100" baseline="0"/>
        </a:p>
        <a:p>
          <a:endParaRPr lang="en-US" sz="1100"/>
        </a:p>
      </xdr:txBody>
    </xdr:sp>
    <xdr:clientData/>
  </xdr:oneCellAnchor>
  <xdr:oneCellAnchor>
    <xdr:from>
      <xdr:col>3</xdr:col>
      <xdr:colOff>9525</xdr:colOff>
      <xdr:row>8</xdr:row>
      <xdr:rowOff>9525</xdr:rowOff>
    </xdr:from>
    <xdr:ext cx="1552575" cy="695325"/>
    <xdr:sp macro="" textlink="">
      <xdr:nvSpPr>
        <xdr:cNvPr id="16" name="TextBox 15">
          <a:extLst>
            <a:ext uri="{FF2B5EF4-FFF2-40B4-BE49-F238E27FC236}">
              <a16:creationId xmlns:a16="http://schemas.microsoft.com/office/drawing/2014/main" id="{00000000-0008-0000-0200-000010000000}"/>
            </a:ext>
          </a:extLst>
        </xdr:cNvPr>
        <xdr:cNvSpPr txBox="1"/>
      </xdr:nvSpPr>
      <xdr:spPr>
        <a:xfrm>
          <a:off x="1838325" y="1533525"/>
          <a:ext cx="1552575" cy="695325"/>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100" b="1" u="sng"/>
            <a:t>TO UPDATE SCORE:</a:t>
          </a:r>
        </a:p>
        <a:p>
          <a:pPr algn="ctr"/>
          <a:endParaRPr lang="en-US" sz="1100"/>
        </a:p>
        <a:p>
          <a:pPr algn="ctr"/>
          <a:r>
            <a:rPr lang="en-US" sz="1100"/>
            <a:t>P</a:t>
          </a:r>
          <a:r>
            <a:rPr lang="en-US" sz="1100" baseline="0"/>
            <a:t>ress Shift + F9</a:t>
          </a:r>
          <a:endParaRPr lang="en-US" sz="1100"/>
        </a:p>
      </xdr:txBody>
    </xdr:sp>
    <xdr:clientData/>
  </xdr:oneCellAnchor>
  <xdr:twoCellAnchor>
    <xdr:from>
      <xdr:col>10</xdr:col>
      <xdr:colOff>0</xdr:colOff>
      <xdr:row>42</xdr:row>
      <xdr:rowOff>0</xdr:rowOff>
    </xdr:from>
    <xdr:to>
      <xdr:col>16</xdr:col>
      <xdr:colOff>469900</xdr:colOff>
      <xdr:row>56</xdr:row>
      <xdr:rowOff>165100</xdr:rowOff>
    </xdr:to>
    <xdr:graphicFrame macro="">
      <xdr:nvGraphicFramePr>
        <xdr:cNvPr id="20" name="Chart 19">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7499</xdr:colOff>
      <xdr:row>6</xdr:row>
      <xdr:rowOff>160072</xdr:rowOff>
    </xdr:from>
    <xdr:to>
      <xdr:col>9</xdr:col>
      <xdr:colOff>34296</xdr:colOff>
      <xdr:row>23</xdr:row>
      <xdr:rowOff>5204</xdr:rowOff>
    </xdr:to>
    <xdr:pic>
      <xdr:nvPicPr>
        <xdr:cNvPr id="9" name="Picture 8">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4277" y="1260739"/>
          <a:ext cx="5621852" cy="2963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289983</xdr:colOff>
      <xdr:row>18</xdr:row>
      <xdr:rowOff>101643</xdr:rowOff>
    </xdr:from>
    <xdr:ext cx="543675" cy="264560"/>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3147483" y="3403643"/>
          <a:ext cx="543675" cy="26456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500 m</a:t>
          </a:r>
        </a:p>
      </xdr:txBody>
    </xdr:sp>
    <xdr:clientData/>
  </xdr:oneCellAnchor>
  <xdr:oneCellAnchor>
    <xdr:from>
      <xdr:col>9</xdr:col>
      <xdr:colOff>373547</xdr:colOff>
      <xdr:row>12</xdr:row>
      <xdr:rowOff>97387</xdr:rowOff>
    </xdr:from>
    <xdr:ext cx="3210775" cy="1188146"/>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6574719" y="2359575"/>
          <a:ext cx="3210775" cy="118814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400">
              <a:solidFill>
                <a:schemeClr val="tx1"/>
              </a:solidFill>
              <a:effectLst/>
              <a:latin typeface="+mn-lt"/>
              <a:ea typeface="+mn-ea"/>
              <a:cs typeface="+mn-cs"/>
            </a:rPr>
            <a:t>On each game</a:t>
          </a:r>
          <a:r>
            <a:rPr lang="en-US" sz="1400" baseline="0">
              <a:solidFill>
                <a:schemeClr val="tx1"/>
              </a:solidFill>
              <a:effectLst/>
              <a:latin typeface="+mn-lt"/>
              <a:ea typeface="+mn-ea"/>
              <a:cs typeface="+mn-cs"/>
            </a:rPr>
            <a:t> level, you can scroll to the right to </a:t>
          </a:r>
          <a:r>
            <a:rPr lang="en-US" sz="1400">
              <a:solidFill>
                <a:schemeClr val="tx1"/>
              </a:solidFill>
              <a:effectLst/>
              <a:latin typeface="+mn-lt"/>
              <a:ea typeface="+mn-ea"/>
              <a:cs typeface="+mn-cs"/>
            </a:rPr>
            <a:t>see a game narrative;</a:t>
          </a:r>
          <a:r>
            <a:rPr lang="en-US" sz="1400" baseline="0">
              <a:solidFill>
                <a:schemeClr val="tx1"/>
              </a:solidFill>
              <a:effectLst/>
              <a:latin typeface="+mn-lt"/>
              <a:ea typeface="+mn-ea"/>
              <a:cs typeface="+mn-cs"/>
            </a:rPr>
            <a:t> </a:t>
          </a:r>
          <a:r>
            <a:rPr lang="en-US" sz="1400">
              <a:solidFill>
                <a:schemeClr val="tx1"/>
              </a:solidFill>
              <a:effectLst/>
              <a:latin typeface="+mn-lt"/>
              <a:ea typeface="+mn-ea"/>
              <a:cs typeface="+mn-cs"/>
            </a:rPr>
            <a:t>detailed playing instructions; learning outcomes; hints to help if you’re stuck; and more in-depth discussion.</a:t>
          </a:r>
        </a:p>
      </xdr:txBody>
    </xdr:sp>
    <xdr:clientData/>
  </xdr:oneCellAnchor>
  <xdr:oneCellAnchor>
    <xdr:from>
      <xdr:col>1</xdr:col>
      <xdr:colOff>409222</xdr:colOff>
      <xdr:row>1</xdr:row>
      <xdr:rowOff>155224</xdr:rowOff>
    </xdr:from>
    <xdr:ext cx="4882444" cy="405432"/>
    <xdr:sp macro="" textlink="">
      <xdr:nvSpPr>
        <xdr:cNvPr id="10" name="TextBox 9">
          <a:extLst>
            <a:ext uri="{FF2B5EF4-FFF2-40B4-BE49-F238E27FC236}">
              <a16:creationId xmlns:a16="http://schemas.microsoft.com/office/drawing/2014/main" id="{00000000-0008-0000-0300-00000A000000}"/>
            </a:ext>
          </a:extLst>
        </xdr:cNvPr>
        <xdr:cNvSpPr txBox="1"/>
      </xdr:nvSpPr>
      <xdr:spPr>
        <a:xfrm>
          <a:off x="1016000" y="338668"/>
          <a:ext cx="4882444" cy="405432"/>
        </a:xfrm>
        <a:prstGeom prst="rect">
          <a:avLst/>
        </a:prstGeom>
        <a:solidFill>
          <a:schemeClr val="bg1"/>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2000">
              <a:solidFill>
                <a:schemeClr val="tx1"/>
              </a:solidFill>
              <a:effectLst/>
              <a:latin typeface="+mn-lt"/>
              <a:ea typeface="+mn-ea"/>
              <a:cs typeface="+mn-cs"/>
            </a:rPr>
            <a:t>Groundwater Modeling - The Game!</a:t>
          </a:r>
        </a:p>
      </xdr:txBody>
    </xdr:sp>
    <xdr:clientData/>
  </xdr:oneCellAnchor>
  <xdr:oneCellAnchor>
    <xdr:from>
      <xdr:col>18</xdr:col>
      <xdr:colOff>63499</xdr:colOff>
      <xdr:row>1</xdr:row>
      <xdr:rowOff>31749</xdr:rowOff>
    </xdr:from>
    <xdr:ext cx="9493251" cy="4868334"/>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13747749" y="232832"/>
          <a:ext cx="9493251" cy="486833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solidFill>
                <a:schemeClr val="tx1"/>
              </a:solidFill>
              <a:effectLst/>
              <a:latin typeface="+mn-lt"/>
              <a:ea typeface="+mn-ea"/>
              <a:cs typeface="+mn-cs"/>
            </a:rPr>
            <a:t>Welcome to Groundwater Modeling – The Game!  - an interactive introduction to groundwater modeling in support of decision making.  Groundwater modeling requires a set of skills drawn from geology, engineering, and mathematics.  It is a serious pursuit that takes a career’s worth of effort to master.  But, we think that you can gain insight into some of the most important concepts through this set of challenges.  The game complements the information provided in the </a:t>
          </a:r>
          <a:r>
            <a:rPr lang="en-US" sz="1100" u="sng">
              <a:solidFill>
                <a:schemeClr val="tx1"/>
              </a:solidFill>
              <a:effectLst/>
              <a:latin typeface="+mn-lt"/>
              <a:ea typeface="+mn-ea"/>
              <a:cs typeface="+mn-cs"/>
              <a:hlinkClick xmlns:r="http://schemas.openxmlformats.org/officeDocument/2006/relationships" r:id=""/>
            </a:rPr>
            <a:t>online description of the modeling process</a:t>
          </a:r>
          <a:r>
            <a:rPr lang="en-US" sz="1100">
              <a:solidFill>
                <a:schemeClr val="tx1"/>
              </a:solidFill>
              <a:effectLst/>
              <a:latin typeface="+mn-lt"/>
              <a:ea typeface="+mn-ea"/>
              <a:cs typeface="+mn-cs"/>
            </a:rPr>
            <a:t>, also available on the GMDSI website.  </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THE STORY</a:t>
          </a:r>
          <a:r>
            <a:rPr lang="en-US" sz="1100" b="1">
              <a:solidFill>
                <a:schemeClr val="tx1"/>
              </a:solidFill>
              <a:effectLst/>
              <a:latin typeface="+mn-lt"/>
              <a:ea typeface="+mn-ea"/>
              <a:cs typeface="+mn-cs"/>
            </a:rPr>
            <a:t>:</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You represent a stakeholder who has a water supply well that is 2 km downgradient from a factory.  If the factory spills contaminants that make it to groundwater, they will eventually reach the well.  The impact of the contamination depends on the maximum concentration at the supply well, which is controlled by several hydrologic properties. There is another well between the factory and your well, 500 m from the factory.  This ‘sentry well’ is sampled monthly.  Any measured contaminant concentrations in that well can be used to constrain a model to predict the concentration at the water supply well.  Your task is to adjust the property values (calibrate the model) to match the sentry well data and then use the model-predicted maximum concentrations at the water supply well to recommend whether the factory owners should be required to capture and treat the contaminant plume.  </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PLAYING INSTRUCTIONS</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Once you understand the story and are ready to continue, click on the Game Level 0.1 tab.</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LEARNING OUTCOMES</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This game level introduces the idea of using data to constrain a model that will make predictions about future conditions, which will inform a stakeholder’s decisions.</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HINTS IF YOU’RE STUCK</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There isn’t much to do on this level.  If you are having trouble with Excel, look at the FAQ page.  If you don’t see an answer to your question, send an email to tyferre@gmail.com.</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A DEEPER DIVE</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Real-world problems are more challenging: the hydrogeology can be complex, flow can vary seasonally, and contaminant sources are poorly defined. There may be multiple stakeholders, with widely differing concerns and motivations.  But, the underlying concepts that guide model calibration, uncertainty analysis, and identification of the best additional data to collect are common to most hydrogeologic investigations.    </a:t>
          </a:r>
        </a:p>
        <a:p>
          <a:endParaRPr lang="en-US" sz="1100"/>
        </a:p>
      </xdr:txBody>
    </xdr:sp>
    <xdr:clientData/>
  </xdr:oneCellAnchor>
  <xdr:twoCellAnchor editAs="oneCell">
    <xdr:from>
      <xdr:col>4</xdr:col>
      <xdr:colOff>59532</xdr:colOff>
      <xdr:row>15</xdr:row>
      <xdr:rowOff>138907</xdr:rowOff>
    </xdr:from>
    <xdr:to>
      <xdr:col>9</xdr:col>
      <xdr:colOff>25918</xdr:colOff>
      <xdr:row>16</xdr:row>
      <xdr:rowOff>138906</xdr:rowOff>
    </xdr:to>
    <xdr:pic>
      <xdr:nvPicPr>
        <xdr:cNvPr id="8" name="Picture 7">
          <a:extLst>
            <a:ext uri="{FF2B5EF4-FFF2-40B4-BE49-F238E27FC236}">
              <a16:creationId xmlns:a16="http://schemas.microsoft.com/office/drawing/2014/main" id="{00000000-0008-0000-0300-000008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4778" t="46499" r="6353" b="47970"/>
        <a:stretch/>
      </xdr:blipFill>
      <xdr:spPr bwMode="auto">
        <a:xfrm>
          <a:off x="2917032" y="2966641"/>
          <a:ext cx="3310058" cy="1885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299934</xdr:colOff>
      <xdr:row>15</xdr:row>
      <xdr:rowOff>56003</xdr:rowOff>
    </xdr:from>
    <xdr:ext cx="615168" cy="264560"/>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4834231" y="2883737"/>
          <a:ext cx="615168" cy="26456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2000 m</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76199</xdr:colOff>
      <xdr:row>2</xdr:row>
      <xdr:rowOff>61383</xdr:rowOff>
    </xdr:from>
    <xdr:to>
      <xdr:col>9</xdr:col>
      <xdr:colOff>1289756</xdr:colOff>
      <xdr:row>18</xdr:row>
      <xdr:rowOff>141111</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18</xdr:col>
      <xdr:colOff>52916</xdr:colOff>
      <xdr:row>0</xdr:row>
      <xdr:rowOff>190498</xdr:rowOff>
    </xdr:from>
    <xdr:ext cx="9493251" cy="5757333"/>
    <xdr:sp macro="" textlink="">
      <xdr:nvSpPr>
        <xdr:cNvPr id="6" name="TextBox 5">
          <a:extLst>
            <a:ext uri="{FF2B5EF4-FFF2-40B4-BE49-F238E27FC236}">
              <a16:creationId xmlns:a16="http://schemas.microsoft.com/office/drawing/2014/main" id="{00000000-0008-0000-0400-000006000000}"/>
            </a:ext>
          </a:extLst>
        </xdr:cNvPr>
        <xdr:cNvSpPr txBox="1"/>
      </xdr:nvSpPr>
      <xdr:spPr>
        <a:xfrm>
          <a:off x="13737166" y="190498"/>
          <a:ext cx="9493251" cy="575733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solidFill>
                <a:schemeClr val="tx1"/>
              </a:solidFill>
              <a:effectLst/>
              <a:latin typeface="+mn-lt"/>
              <a:ea typeface="+mn-ea"/>
              <a:cs typeface="+mn-cs"/>
            </a:rPr>
            <a:t>A consistent message of the GMDSI is that models should be constructed to address specific questions.  Every model is a compromise – it is important to know why a model is being built so that the potential impacts of these compromises can be put into the right context.  This forecast-first strategy requires stakeholders to think about their priorities and concerns and to relate them to things that the model can predict.  Essentially, they need to think about what they would do with the model results if they had them.  How would different model predictions lead to different decisions? </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THE STORY</a:t>
          </a:r>
          <a:r>
            <a:rPr lang="en-US" sz="1100" b="1">
              <a:solidFill>
                <a:schemeClr val="tx1"/>
              </a:solidFill>
              <a:effectLst/>
              <a:latin typeface="+mn-lt"/>
              <a:ea typeface="+mn-ea"/>
              <a:cs typeface="+mn-cs"/>
            </a:rPr>
            <a:t>:</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To represent the interests of the stakeholder, you need to help them to relate different predicted outcomes to different levels of satisfaction.  The game assumes a very simple function.  Below some predicted maximum concentration at the supply well (Max_C_Full_Utility) the stakeholder’s satisfaction is not affected by the contaminant.  Above another concentration (Min_C_Zero_Utility), things are as bad as they can be.  Any higher concentration is no worse because the supply well is completely unusable.  Their satisfaction (utility) varies linearly between these thresholds between 0 (highly unsatisfied) to 1 (as satisfied as if there were no factory present).  The stakeholder can also decide what level of dissatisfaction they are willing to accept before demanding action from the factory owners.  A low utility threshold (near zero) indicates that they don’t place a very high value on the effects of contamination.  A high threshold (near one) indicates that they will not accept any degradation of their water quality. </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PLAYING INSTRUCTIONS</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You can vary the three threshold values in the green boxes.  Click ‘Recalculate’ to update the plot. We recommend leaving the default values for now.  Later you will be able to adjust these to explore how stakeholder valuation interacts with model predictions to guide decisions.  When you are ready to continue, click on the Game Level 0.2 tab.</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LEARNING OUTCOMES</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This game level introduces the concept of a simple utility function to link model predictions to stakeholder valuation.</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HINTS IF YOU’RE STUCK</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There isn’t much to do on this level, either.  The most common mistake will be using an Excel menu or shortcut to recalculate.  Always use the ‘Recalculate’ button.  If you are having other issues, look at the FAQ page.  If you don’t see an answer to your question, send an email to tyferre@gmail.com.</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A DEEPER DIVE</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Stakeholder valuation is an entire sub-field of economics.  It can be difficult, if not impossible, to construct a utility curve for a single person, let alone a stakeholder group.  One important difficulty is that different stakeholders may have different bases for valuation: monetary; cultural; spiritual; or based on social justice. We intentionally use the term utility to allow for this range and simplify it to range from 0 to 1, very bad to very good. Despite the difficulties, if stakeholders do not relate model predictions to their decisions, then they cannot advocate for models to be built in a way that will support their decision making.  Even a simple, imperfect relation that identifies priority outcomes of concern for a stakeholder can help to guide model construction.</a:t>
          </a:r>
          <a:endParaRPr lang="en-US" sz="1100"/>
        </a:p>
      </xdr:txBody>
    </xdr:sp>
    <xdr:clientData/>
  </xdr:oneCellAnchor>
  <xdr:oneCellAnchor>
    <xdr:from>
      <xdr:col>9</xdr:col>
      <xdr:colOff>-1</xdr:colOff>
      <xdr:row>20</xdr:row>
      <xdr:rowOff>36812</xdr:rowOff>
    </xdr:from>
    <xdr:ext cx="7343914" cy="3211811"/>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6202753" y="3727174"/>
          <a:ext cx="7343914" cy="3211811"/>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The full version of the game</a:t>
          </a:r>
          <a:r>
            <a:rPr lang="en-US" sz="1100" baseline="0"/>
            <a:t> treats the costs of the decision more generally.  This allows for you to consider things other than simple monetary costs.</a:t>
          </a:r>
        </a:p>
        <a:p>
          <a:endParaRPr lang="en-US" sz="1100" baseline="0"/>
        </a:p>
        <a:p>
          <a:r>
            <a:rPr lang="en-US" sz="1100" baseline="0"/>
            <a:t>In the QuickPlay, the cost was determined mathematically based on the number of days that the concentration exceeded the drinking water limit at the supply well.</a:t>
          </a:r>
        </a:p>
        <a:p>
          <a:endParaRPr lang="en-US" sz="1100" baseline="0"/>
        </a:p>
        <a:p>
          <a:r>
            <a:rPr lang="en-US" sz="1100" baseline="0"/>
            <a:t>For the full game, the negative impacts of the contamination are only related to the maximum concentration at the water supply well.  The value is expressed using a term from economics - 'utility'.  The simplest way to understand this is:</a:t>
          </a:r>
        </a:p>
        <a:p>
          <a:endParaRPr lang="en-US" sz="1100" baseline="0"/>
        </a:p>
        <a:p>
          <a:r>
            <a:rPr lang="en-US" sz="1100" baseline="0"/>
            <a:t>The best possible outcome has a utility of 1.</a:t>
          </a:r>
        </a:p>
        <a:p>
          <a:r>
            <a:rPr lang="en-US" sz="1100" baseline="0"/>
            <a:t>An outcome with a utility of 0 is as bad as it gets.</a:t>
          </a:r>
        </a:p>
        <a:p>
          <a:endParaRPr lang="en-US" sz="1100" baseline="0"/>
        </a:p>
        <a:p>
          <a:r>
            <a:rPr lang="en-US" sz="1100" baseline="0"/>
            <a:t>The challenge is to relate a model prediction - like maximum concentration - to the stakeholder's utility.  In this game, you define a 'utility threshold' - if the stakeholder's utility is less than this value, between 0 and 1, then they will demand that the factory owner treats the plume - regardless of the cost of treatment.  The utllity function translates this selected utility threshold to a predicted maximum concentration.</a:t>
          </a:r>
        </a:p>
        <a:p>
          <a:endParaRPr lang="en-US" sz="1100" baseline="0"/>
        </a:p>
        <a:p>
          <a:r>
            <a:rPr lang="en-US" sz="1100" baseline="0"/>
            <a:t>There is a good definition of utility here: https://www.investopedia.com/terms/u/utility.asp.</a:t>
          </a:r>
        </a:p>
        <a:p>
          <a:r>
            <a:rPr lang="en-US" sz="1100" baseline="0"/>
            <a:t>   </a:t>
          </a:r>
          <a:endParaRPr lang="en-US" sz="1100"/>
        </a:p>
      </xdr:txBody>
    </xdr:sp>
    <xdr:clientData/>
  </xdr:oneCellAnchor>
  <xdr:oneCellAnchor>
    <xdr:from>
      <xdr:col>2</xdr:col>
      <xdr:colOff>262282</xdr:colOff>
      <xdr:row>22</xdr:row>
      <xdr:rowOff>96630</xdr:rowOff>
    </xdr:from>
    <xdr:ext cx="1276350" cy="695325"/>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1477065" y="4348369"/>
          <a:ext cx="1276350" cy="695325"/>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100" b="1" u="sng"/>
            <a:t>TO UPDATE PLOT:</a:t>
          </a:r>
        </a:p>
        <a:p>
          <a:pPr algn="ctr"/>
          <a:endParaRPr lang="en-US" sz="1100"/>
        </a:p>
        <a:p>
          <a:pPr algn="ctr"/>
          <a:r>
            <a:rPr lang="en-US" sz="1100"/>
            <a:t>P</a:t>
          </a:r>
          <a:r>
            <a:rPr lang="en-US" sz="1100" baseline="0"/>
            <a:t>ress Shift + F9</a:t>
          </a:r>
          <a:endParaRPr lang="en-US" sz="1100"/>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0</xdr:col>
      <xdr:colOff>85723</xdr:colOff>
      <xdr:row>2</xdr:row>
      <xdr:rowOff>68262</xdr:rowOff>
    </xdr:from>
    <xdr:to>
      <xdr:col>5</xdr:col>
      <xdr:colOff>1012472</xdr:colOff>
      <xdr:row>23</xdr:row>
      <xdr:rowOff>84667</xdr:rowOff>
    </xdr:to>
    <xdr:graphicFrame macro="">
      <xdr:nvGraphicFramePr>
        <xdr:cNvPr id="14" name="Chart 13">
          <a:extLst>
            <a:ext uri="{FF2B5EF4-FFF2-40B4-BE49-F238E27FC236}">
              <a16:creationId xmlns:a16="http://schemas.microsoft.com/office/drawing/2014/main" id="{00000000-0008-0000-0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18</xdr:col>
      <xdr:colOff>31750</xdr:colOff>
      <xdr:row>1</xdr:row>
      <xdr:rowOff>21167</xdr:rowOff>
    </xdr:from>
    <xdr:ext cx="9493251" cy="5757333"/>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13716000" y="211667"/>
          <a:ext cx="9493251" cy="575733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solidFill>
                <a:schemeClr val="tx1"/>
              </a:solidFill>
              <a:effectLst/>
              <a:latin typeface="+mn-lt"/>
              <a:ea typeface="+mn-ea"/>
              <a:cs typeface="+mn-cs"/>
            </a:rPr>
            <a:t>Now you get to play the part of a hydrologic modeler!  As you have noticed by now, the game was developed in Excel.  This platform was selected so that it would be available to a wide range of users.  But, it is not as polished as most sim games.  Another advantage, for those of you who are interested, is that all of the calculations are transparent in the Excel sheets.  We encourage you to have a look at how the calculations are made and to modify the game for other applications, if you are interested.</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THE STORY</a:t>
          </a:r>
          <a:r>
            <a:rPr lang="en-US" sz="1100" b="1">
              <a:solidFill>
                <a:schemeClr val="tx1"/>
              </a:solidFill>
              <a:effectLst/>
              <a:latin typeface="+mn-lt"/>
              <a:ea typeface="+mn-ea"/>
              <a:cs typeface="+mn-cs"/>
            </a:rPr>
            <a:t>:</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You are now going to play the role of a groundwater hydrologist.  Specifically, you are going to calibrate your model to match data.  This process, also known as parameter estimation, lies at the heart of quantitative hydrogeology.  Essentially, model calibration is the process by which a hydrologist brings together their conceptual understanding of the system – including hydrogeology, physics and chemistry – with data to ensure that the model can recreate past observations.  In general, this is our only assurance that a model will be able to forecast future hydrologic outcomes.  </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PLAYING INSTRUCTIONS</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To play this level, you should change the parameter values in the four green boxes to make your model (solid line) match the data (diamonds).  Each box represents a parameter that describes how water and solutes move through the system.  The ranges of acceptable values for each parameter (min and max) are assumed to be based on previous experience in similar settings and can be considered to be reliable.  The goodness of fit is quantified in the yellow box: a lower RMSE represents a better fit and an RMSE of zero represents a perfect fit of the model to the data. In addition to seeking a best fit, see if you can gain an intuitive sense of the impact of each parameter on the predicted concentration versus time at the observation well.  This will give you a sense of how hydrogeologists ‘learn from models’.</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LEARNING OUTCOMES</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Through this exercise, you will get a firsthand introduction to parameter estimation.  </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HINTS IF YOU’RE STUCK</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It can be simpler to change one parameter at a time, watching the RMSE.  If you are really stuck, try the following four values for the parameters: 2.25, 48, 2.5, 0.001!  </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A DEEPER DIVE</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Modern groundwater models commonly have thousands of parameter values.  From this first taste of calibration, you can probably imagine how difficult it would be to fit such complex models.  Automatic parameter estimation software has been developed to address this challenge.  Much of the effort of the GMDSI is aimed at providing and explaining these valuable tools.  Importantly, these codes do far more than just fit parameter values.  They also provide useful information regarding the uncertainty of model fits and predictions as well as identifying which parameters are constrained by the data and which data might provide better constraints on models and their predictions.    </a:t>
          </a:r>
        </a:p>
      </xdr:txBody>
    </xdr:sp>
    <xdr:clientData/>
  </xdr:oneCellAnchor>
  <xdr:oneCellAnchor>
    <xdr:from>
      <xdr:col>7</xdr:col>
      <xdr:colOff>312965</xdr:colOff>
      <xdr:row>13</xdr:row>
      <xdr:rowOff>68036</xdr:rowOff>
    </xdr:from>
    <xdr:ext cx="1276350" cy="695325"/>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5361215" y="2558143"/>
          <a:ext cx="1276350" cy="695325"/>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100" b="1" u="sng"/>
            <a:t>TO UPDATE PLOT:</a:t>
          </a:r>
        </a:p>
        <a:p>
          <a:pPr algn="ctr"/>
          <a:endParaRPr lang="en-US" sz="1100"/>
        </a:p>
        <a:p>
          <a:pPr algn="ctr"/>
          <a:r>
            <a:rPr lang="en-US" sz="1100"/>
            <a:t>P</a:t>
          </a:r>
          <a:r>
            <a:rPr lang="en-US" sz="1100" baseline="0"/>
            <a:t>ress Shift + F9</a:t>
          </a:r>
          <a:endParaRPr lang="en-US" sz="1100"/>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1</xdr:col>
      <xdr:colOff>4763</xdr:colOff>
      <xdr:row>3</xdr:row>
      <xdr:rowOff>6350</xdr:rowOff>
    </xdr:from>
    <xdr:to>
      <xdr:col>5</xdr:col>
      <xdr:colOff>612246</xdr:colOff>
      <xdr:row>12</xdr:row>
      <xdr:rowOff>0</xdr:rowOff>
    </xdr:to>
    <xdr:graphicFrame macro="">
      <xdr:nvGraphicFramePr>
        <xdr:cNvPr id="5" name="Chart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22</xdr:col>
          <xdr:colOff>9525</xdr:colOff>
          <xdr:row>71</xdr:row>
          <xdr:rowOff>0</xdr:rowOff>
        </xdr:from>
        <xdr:to>
          <xdr:col>25</xdr:col>
          <xdr:colOff>19050</xdr:colOff>
          <xdr:row>72</xdr:row>
          <xdr:rowOff>0</xdr:rowOff>
        </xdr:to>
        <xdr:sp macro="" textlink="">
          <xdr:nvSpPr>
            <xdr:cNvPr id="20483" name="Scroll Bar 3" hidden="1">
              <a:extLst>
                <a:ext uri="{63B3BB69-23CF-44E3-9099-C40C66FF867C}">
                  <a14:compatExt spid="_x0000_s20483"/>
                </a:ext>
                <a:ext uri="{FF2B5EF4-FFF2-40B4-BE49-F238E27FC236}">
                  <a16:creationId xmlns:a16="http://schemas.microsoft.com/office/drawing/2014/main" id="{00000000-0008-0000-0600-000003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73</xdr:row>
          <xdr:rowOff>0</xdr:rowOff>
        </xdr:from>
        <xdr:to>
          <xdr:col>25</xdr:col>
          <xdr:colOff>0</xdr:colOff>
          <xdr:row>74</xdr:row>
          <xdr:rowOff>0</xdr:rowOff>
        </xdr:to>
        <xdr:sp macro="" textlink="">
          <xdr:nvSpPr>
            <xdr:cNvPr id="20484" name="Scroll Bar 4" hidden="1">
              <a:extLst>
                <a:ext uri="{63B3BB69-23CF-44E3-9099-C40C66FF867C}">
                  <a14:compatExt spid="_x0000_s20484"/>
                </a:ext>
                <a:ext uri="{FF2B5EF4-FFF2-40B4-BE49-F238E27FC236}">
                  <a16:creationId xmlns:a16="http://schemas.microsoft.com/office/drawing/2014/main" id="{00000000-0008-0000-0600-000004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75</xdr:row>
          <xdr:rowOff>0</xdr:rowOff>
        </xdr:from>
        <xdr:to>
          <xdr:col>25</xdr:col>
          <xdr:colOff>0</xdr:colOff>
          <xdr:row>76</xdr:row>
          <xdr:rowOff>0</xdr:rowOff>
        </xdr:to>
        <xdr:sp macro="" textlink="">
          <xdr:nvSpPr>
            <xdr:cNvPr id="20485" name="Scroll Bar 5" hidden="1">
              <a:extLst>
                <a:ext uri="{63B3BB69-23CF-44E3-9099-C40C66FF867C}">
                  <a14:compatExt spid="_x0000_s20485"/>
                </a:ext>
                <a:ext uri="{FF2B5EF4-FFF2-40B4-BE49-F238E27FC236}">
                  <a16:creationId xmlns:a16="http://schemas.microsoft.com/office/drawing/2014/main" id="{00000000-0008-0000-0600-000005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77</xdr:row>
          <xdr:rowOff>0</xdr:rowOff>
        </xdr:from>
        <xdr:to>
          <xdr:col>25</xdr:col>
          <xdr:colOff>0</xdr:colOff>
          <xdr:row>78</xdr:row>
          <xdr:rowOff>0</xdr:rowOff>
        </xdr:to>
        <xdr:sp macro="" textlink="">
          <xdr:nvSpPr>
            <xdr:cNvPr id="20486" name="Scroll Bar 6" hidden="1">
              <a:extLst>
                <a:ext uri="{63B3BB69-23CF-44E3-9099-C40C66FF867C}">
                  <a14:compatExt spid="_x0000_s20486"/>
                </a:ext>
                <a:ext uri="{FF2B5EF4-FFF2-40B4-BE49-F238E27FC236}">
                  <a16:creationId xmlns:a16="http://schemas.microsoft.com/office/drawing/2014/main" id="{00000000-0008-0000-0600-000006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79</xdr:row>
          <xdr:rowOff>0</xdr:rowOff>
        </xdr:from>
        <xdr:to>
          <xdr:col>25</xdr:col>
          <xdr:colOff>0</xdr:colOff>
          <xdr:row>80</xdr:row>
          <xdr:rowOff>0</xdr:rowOff>
        </xdr:to>
        <xdr:sp macro="" textlink="">
          <xdr:nvSpPr>
            <xdr:cNvPr id="20487" name="Scroll Bar 7" hidden="1">
              <a:extLst>
                <a:ext uri="{63B3BB69-23CF-44E3-9099-C40C66FF867C}">
                  <a14:compatExt spid="_x0000_s20487"/>
                </a:ext>
                <a:ext uri="{FF2B5EF4-FFF2-40B4-BE49-F238E27FC236}">
                  <a16:creationId xmlns:a16="http://schemas.microsoft.com/office/drawing/2014/main" id="{00000000-0008-0000-0600-000007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10</xdr:col>
      <xdr:colOff>188028</xdr:colOff>
      <xdr:row>0</xdr:row>
      <xdr:rowOff>169332</xdr:rowOff>
    </xdr:from>
    <xdr:to>
      <xdr:col>14</xdr:col>
      <xdr:colOff>342192</xdr:colOff>
      <xdr:row>9</xdr:row>
      <xdr:rowOff>182032</xdr:rowOff>
    </xdr:to>
    <xdr:graphicFrame macro="">
      <xdr:nvGraphicFramePr>
        <xdr:cNvPr id="15" name="Chart 14">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176388</xdr:colOff>
      <xdr:row>11</xdr:row>
      <xdr:rowOff>162277</xdr:rowOff>
    </xdr:from>
    <xdr:to>
      <xdr:col>14</xdr:col>
      <xdr:colOff>245331</xdr:colOff>
      <xdr:row>22</xdr:row>
      <xdr:rowOff>176388</xdr:rowOff>
    </xdr:to>
    <xdr:graphicFrame macro="">
      <xdr:nvGraphicFramePr>
        <xdr:cNvPr id="16" name="Chart 15">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18</xdr:col>
      <xdr:colOff>52916</xdr:colOff>
      <xdr:row>0</xdr:row>
      <xdr:rowOff>190501</xdr:rowOff>
    </xdr:from>
    <xdr:ext cx="9493251" cy="5080000"/>
    <xdr:sp macro="" textlink="">
      <xdr:nvSpPr>
        <xdr:cNvPr id="13" name="TextBox 12">
          <a:extLst>
            <a:ext uri="{FF2B5EF4-FFF2-40B4-BE49-F238E27FC236}">
              <a16:creationId xmlns:a16="http://schemas.microsoft.com/office/drawing/2014/main" id="{00000000-0008-0000-0600-00000D000000}"/>
            </a:ext>
          </a:extLst>
        </xdr:cNvPr>
        <xdr:cNvSpPr txBox="1"/>
      </xdr:nvSpPr>
      <xdr:spPr>
        <a:xfrm>
          <a:off x="13737166" y="190501"/>
          <a:ext cx="9493251" cy="50800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solidFill>
                <a:schemeClr val="tx1"/>
              </a:solidFill>
              <a:effectLst/>
              <a:latin typeface="+mn-lt"/>
              <a:ea typeface="+mn-ea"/>
              <a:cs typeface="+mn-cs"/>
            </a:rPr>
            <a:t>This page is where everything that you have done so far comes together.  The activities on this page emphasize the major theme of the GMDSI – to be effective, hydrogeologic modeling must consider stakeholder interests, model construction, model calibration, and how model results will be used to inform decision making.  This is not an easy task – and it is not even standard practice in the industry.  But, it is a worthy goal.</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r>
            <a:rPr lang="en-US" sz="1100" b="1" u="sng">
              <a:solidFill>
                <a:schemeClr val="tx1"/>
              </a:solidFill>
              <a:effectLst/>
              <a:latin typeface="+mn-lt"/>
              <a:ea typeface="+mn-ea"/>
              <a:cs typeface="+mn-cs"/>
            </a:rPr>
            <a:t>THE STORY</a:t>
          </a:r>
          <a:r>
            <a:rPr lang="en-US" sz="1100" b="1">
              <a:solidFill>
                <a:schemeClr val="tx1"/>
              </a:solidFill>
              <a:effectLst/>
              <a:latin typeface="+mn-lt"/>
              <a:ea typeface="+mn-ea"/>
              <a:cs typeface="+mn-cs"/>
            </a:rPr>
            <a:t>:</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You have worked with a stakeholder to construct a utility function.  This can relate model forecasts to stakeholder value.  You have also calibrated a model to match existing data.  This is the only way that we have to try to ensure that our representation of a system represents the system adequately.  Now, you will use your model to forecast a future outcome – the concentration at the water supply well.  You will assess this forecast in the context of the stakeholder’s utility function.  Then, you will recommend whether they should advocate for the factory owners to treat the groundwater plume.</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PLAYING INSTRUCTIONS</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There isn’t much to do on this page.  The utility function and model parameter values are carried forward from previous pages. The sheet shows the projected concentration versus time at the water supply well and automatically determines whether the maximum projected concentration warrants treatment of the plume from the stakeholder’s perspective.  If you are interested, you can explore the impact of different stakeholder utility functions to better understand why different stakeholders might come to different rational decisions.  You can also explore whether there are other parameter values that still match the data, but lead to a different decision regarding the need for treatment.  Note how some parameters affect the prediction more than the calibration – these ‘null space’ parameters are a major source of prediction uncertainty.</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LEARNING OUTCOMES</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This game level introduces the idea integrating stakeholder valuation and hydrologic modeling to support a concrete decision.</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HINTS IF YOU’RE STUCK</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There isn’t much to do on this level.  If you explore other utility and parameter values, you can reset them by copying the values from Game Level 0.2.</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A DEEPER DIVE</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Stakeholder valuation is presented very simply in this game.  In practice, it can be very difficult for stakeholders to come to consensus, even within a group, on the most important model predictions and their associated utilities. This is especially difficult when utilities are non-monetary – e.g. cultural, spiritual, environmental, related to social justice.  Despite the challenges, stakeholders will get the most benefit from models that have been designed to address predictions that are critical to their decisions rather than trying to make a model built for other purposes fit their decision needs.     </a:t>
          </a:r>
        </a:p>
      </xdr:txBody>
    </xdr:sp>
    <xdr:clientData/>
  </xdr:oneCellAnchor>
  <xdr:oneCellAnchor>
    <xdr:from>
      <xdr:col>7</xdr:col>
      <xdr:colOff>129885</xdr:colOff>
      <xdr:row>8</xdr:row>
      <xdr:rowOff>28863</xdr:rowOff>
    </xdr:from>
    <xdr:ext cx="1342159" cy="695325"/>
    <xdr:sp macro="" textlink="">
      <xdr:nvSpPr>
        <xdr:cNvPr id="12" name="TextBox 11">
          <a:extLst>
            <a:ext uri="{FF2B5EF4-FFF2-40B4-BE49-F238E27FC236}">
              <a16:creationId xmlns:a16="http://schemas.microsoft.com/office/drawing/2014/main" id="{00000000-0008-0000-0600-00000C000000}"/>
            </a:ext>
          </a:extLst>
        </xdr:cNvPr>
        <xdr:cNvSpPr txBox="1"/>
      </xdr:nvSpPr>
      <xdr:spPr>
        <a:xfrm>
          <a:off x="5152158" y="1544204"/>
          <a:ext cx="1342159" cy="695325"/>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100" b="1" u="sng"/>
            <a:t>TO UPDATE PLOTS:</a:t>
          </a:r>
        </a:p>
        <a:p>
          <a:pPr algn="ctr"/>
          <a:endParaRPr lang="en-US" sz="1100"/>
        </a:p>
        <a:p>
          <a:pPr algn="ctr"/>
          <a:r>
            <a:rPr lang="en-US" sz="1100"/>
            <a:t>P</a:t>
          </a:r>
          <a:r>
            <a:rPr lang="en-US" sz="1100" baseline="0"/>
            <a:t>ress Shift + F9</a:t>
          </a:r>
          <a:endParaRPr lang="en-US" sz="1100"/>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10</xdr:col>
      <xdr:colOff>180067</xdr:colOff>
      <xdr:row>11</xdr:row>
      <xdr:rowOff>171372</xdr:rowOff>
    </xdr:from>
    <xdr:to>
      <xdr:col>14</xdr:col>
      <xdr:colOff>307924</xdr:colOff>
      <xdr:row>20</xdr:row>
      <xdr:rowOff>171372</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22</xdr:col>
          <xdr:colOff>9525</xdr:colOff>
          <xdr:row>71</xdr:row>
          <xdr:rowOff>0</xdr:rowOff>
        </xdr:from>
        <xdr:to>
          <xdr:col>25</xdr:col>
          <xdr:colOff>19050</xdr:colOff>
          <xdr:row>72</xdr:row>
          <xdr:rowOff>0</xdr:rowOff>
        </xdr:to>
        <xdr:sp macro="" textlink="">
          <xdr:nvSpPr>
            <xdr:cNvPr id="21507" name="Scroll Bar 3" hidden="1">
              <a:extLst>
                <a:ext uri="{63B3BB69-23CF-44E3-9099-C40C66FF867C}">
                  <a14:compatExt spid="_x0000_s21507"/>
                </a:ext>
                <a:ext uri="{FF2B5EF4-FFF2-40B4-BE49-F238E27FC236}">
                  <a16:creationId xmlns:a16="http://schemas.microsoft.com/office/drawing/2014/main" id="{00000000-0008-0000-0700-000003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73</xdr:row>
          <xdr:rowOff>0</xdr:rowOff>
        </xdr:from>
        <xdr:to>
          <xdr:col>25</xdr:col>
          <xdr:colOff>0</xdr:colOff>
          <xdr:row>74</xdr:row>
          <xdr:rowOff>0</xdr:rowOff>
        </xdr:to>
        <xdr:sp macro="" textlink="">
          <xdr:nvSpPr>
            <xdr:cNvPr id="21508" name="Scroll Bar 4" hidden="1">
              <a:extLst>
                <a:ext uri="{63B3BB69-23CF-44E3-9099-C40C66FF867C}">
                  <a14:compatExt spid="_x0000_s21508"/>
                </a:ext>
                <a:ext uri="{FF2B5EF4-FFF2-40B4-BE49-F238E27FC236}">
                  <a16:creationId xmlns:a16="http://schemas.microsoft.com/office/drawing/2014/main" id="{00000000-0008-0000-0700-000004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75</xdr:row>
          <xdr:rowOff>0</xdr:rowOff>
        </xdr:from>
        <xdr:to>
          <xdr:col>25</xdr:col>
          <xdr:colOff>0</xdr:colOff>
          <xdr:row>76</xdr:row>
          <xdr:rowOff>0</xdr:rowOff>
        </xdr:to>
        <xdr:sp macro="" textlink="">
          <xdr:nvSpPr>
            <xdr:cNvPr id="21509" name="Scroll Bar 5" hidden="1">
              <a:extLst>
                <a:ext uri="{63B3BB69-23CF-44E3-9099-C40C66FF867C}">
                  <a14:compatExt spid="_x0000_s21509"/>
                </a:ext>
                <a:ext uri="{FF2B5EF4-FFF2-40B4-BE49-F238E27FC236}">
                  <a16:creationId xmlns:a16="http://schemas.microsoft.com/office/drawing/2014/main" id="{00000000-0008-0000-0700-000005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77</xdr:row>
          <xdr:rowOff>0</xdr:rowOff>
        </xdr:from>
        <xdr:to>
          <xdr:col>25</xdr:col>
          <xdr:colOff>0</xdr:colOff>
          <xdr:row>78</xdr:row>
          <xdr:rowOff>0</xdr:rowOff>
        </xdr:to>
        <xdr:sp macro="" textlink="">
          <xdr:nvSpPr>
            <xdr:cNvPr id="21510" name="Scroll Bar 6" hidden="1">
              <a:extLst>
                <a:ext uri="{63B3BB69-23CF-44E3-9099-C40C66FF867C}">
                  <a14:compatExt spid="_x0000_s21510"/>
                </a:ext>
                <a:ext uri="{FF2B5EF4-FFF2-40B4-BE49-F238E27FC236}">
                  <a16:creationId xmlns:a16="http://schemas.microsoft.com/office/drawing/2014/main" id="{00000000-0008-0000-0700-000006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79</xdr:row>
          <xdr:rowOff>0</xdr:rowOff>
        </xdr:from>
        <xdr:to>
          <xdr:col>25</xdr:col>
          <xdr:colOff>0</xdr:colOff>
          <xdr:row>80</xdr:row>
          <xdr:rowOff>0</xdr:rowOff>
        </xdr:to>
        <xdr:sp macro="" textlink="">
          <xdr:nvSpPr>
            <xdr:cNvPr id="21511" name="Scroll Bar 7" hidden="1">
              <a:extLst>
                <a:ext uri="{63B3BB69-23CF-44E3-9099-C40C66FF867C}">
                  <a14:compatExt spid="_x0000_s21511"/>
                </a:ext>
                <a:ext uri="{FF2B5EF4-FFF2-40B4-BE49-F238E27FC236}">
                  <a16:creationId xmlns:a16="http://schemas.microsoft.com/office/drawing/2014/main" id="{00000000-0008-0000-0700-000007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10</xdr:col>
      <xdr:colOff>239888</xdr:colOff>
      <xdr:row>0</xdr:row>
      <xdr:rowOff>174094</xdr:rowOff>
    </xdr:from>
    <xdr:to>
      <xdr:col>14</xdr:col>
      <xdr:colOff>335138</xdr:colOff>
      <xdr:row>10</xdr:row>
      <xdr:rowOff>3350</xdr:rowOff>
    </xdr:to>
    <xdr:graphicFrame macro="">
      <xdr:nvGraphicFramePr>
        <xdr:cNvPr id="13" name="Chart 12">
          <a:extLst>
            <a:ext uri="{FF2B5EF4-FFF2-40B4-BE49-F238E27FC236}">
              <a16:creationId xmlns:a16="http://schemas.microsoft.com/office/drawing/2014/main" id="{00000000-0008-0000-07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xdr:row>
      <xdr:rowOff>169334</xdr:rowOff>
    </xdr:from>
    <xdr:to>
      <xdr:col>4</xdr:col>
      <xdr:colOff>603251</xdr:colOff>
      <xdr:row>11</xdr:row>
      <xdr:rowOff>162984</xdr:rowOff>
    </xdr:to>
    <xdr:graphicFrame macro="">
      <xdr:nvGraphicFramePr>
        <xdr:cNvPr id="14" name="Chart 13">
          <a:extLst>
            <a:ext uri="{FF2B5EF4-FFF2-40B4-BE49-F238E27FC236}">
              <a16:creationId xmlns:a16="http://schemas.microsoft.com/office/drawing/2014/main" id="{00000000-0008-0000-07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18</xdr:col>
      <xdr:colOff>42334</xdr:colOff>
      <xdr:row>1</xdr:row>
      <xdr:rowOff>0</xdr:rowOff>
    </xdr:from>
    <xdr:ext cx="9493251" cy="5238750"/>
    <xdr:sp macro="" textlink="">
      <xdr:nvSpPr>
        <xdr:cNvPr id="12" name="TextBox 11">
          <a:extLst>
            <a:ext uri="{FF2B5EF4-FFF2-40B4-BE49-F238E27FC236}">
              <a16:creationId xmlns:a16="http://schemas.microsoft.com/office/drawing/2014/main" id="{00000000-0008-0000-0700-00000C000000}"/>
            </a:ext>
          </a:extLst>
        </xdr:cNvPr>
        <xdr:cNvSpPr txBox="1"/>
      </xdr:nvSpPr>
      <xdr:spPr>
        <a:xfrm>
          <a:off x="13726584" y="201083"/>
          <a:ext cx="9493251" cy="52387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solidFill>
                <a:schemeClr val="tx1"/>
              </a:solidFill>
              <a:effectLst/>
              <a:latin typeface="+mn-lt"/>
              <a:ea typeface="+mn-ea"/>
              <a:cs typeface="+mn-cs"/>
            </a:rPr>
            <a:t>This is the final introductory level of the game.  Here, you get to do something that we rarely do as hydrogeologists – you get to find out if your answer was correct and you get to learn from what you did right and wrong!</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r>
            <a:rPr lang="en-US" sz="1100" b="1" u="sng">
              <a:solidFill>
                <a:schemeClr val="tx1"/>
              </a:solidFill>
              <a:effectLst/>
              <a:latin typeface="+mn-lt"/>
              <a:ea typeface="+mn-ea"/>
              <a:cs typeface="+mn-cs"/>
            </a:rPr>
            <a:t>THE STORY</a:t>
          </a:r>
          <a:r>
            <a:rPr lang="en-US" sz="1100" b="1">
              <a:solidFill>
                <a:schemeClr val="tx1"/>
              </a:solidFill>
              <a:effectLst/>
              <a:latin typeface="+mn-lt"/>
              <a:ea typeface="+mn-ea"/>
              <a:cs typeface="+mn-cs"/>
            </a:rPr>
            <a:t>:</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Because this is a virtual experience, which is designed to help you to understand the approaches and challenges of groundwater modeling for decision support, we have an answer key.  When you go on to the ‘active’ levels of the game, you may want to make use of this to learn whether you have done things right.  As the challenges get harder, you may find surprising ways to make mistakes … many of which probably happen in real applied hydrogeologic problems.</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PLAYING INSTRUCTIONS</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You will learn that groundwater model parameter values are rarely uniquely defined by the available data.  In other words, there are many combinations of parameter values that given acceptable fits to the data.  In each real-world investigation, there is only one reality.  So, most (perhaps all) of our models that fit the data well are wrong.  To give you a better sense of this, we have included the option to see the true model parameters. To do this, you just enter 1 in the cell labelled ‘Display Correct Answer’ and click recalculate.  You will see the correct model results at both the observation well and the water supply well, the correct parameter values, the actual utility, and the correct decision regarding treatment.  Use this ‘post audit’ feature often in later levels to speed your learning.  </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LEARNING OUTCOMES</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This game level introduces the value of post-audit analysis.  The underlying idea is that we can only learn from our mistakes if we know that we have made mistakes!  We learn even faster if we are guided toward making better choices.</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HINTS IF YOU’RE STUCK</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There isn’t much to do on this level either.  But, have a look at the difference between your fit and the true condition.  How long would it have taken you to improve your fit by much?  How much difference would that have made in your decision?  </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A DEEPER DIVE</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Hydrogeology does not have a standard practice of conducting critical post audits of model analyses.  There are a few cases, often associated with National Laboratories and University facilities that have supported a post-mortem assessment of modeling.  Also, to some degree, the process of building a model can be seen as a series of re-assessments, with the modeler learning continually as they attempt to fit the available data.  But, in practice, there is rarely any funding available to revisit a model once it has been used for its original purpose and the opportunity to start over, ejecting any assumptions made during the modeling process, is all but unheard of.  This is a missed opportunity to improve the practice of modeling.  But, as long as the fiscal reality of hydrogeologic consulting is that models are built on spec, this is unlikely to change.  </a:t>
          </a:r>
        </a:p>
      </xdr:txBody>
    </xdr:sp>
    <xdr:clientData/>
  </xdr:oneCellAnchor>
  <xdr:oneCellAnchor>
    <xdr:from>
      <xdr:col>7</xdr:col>
      <xdr:colOff>71082</xdr:colOff>
      <xdr:row>8</xdr:row>
      <xdr:rowOff>14216</xdr:rowOff>
    </xdr:from>
    <xdr:ext cx="1407426" cy="695325"/>
    <xdr:sp macro="" textlink="">
      <xdr:nvSpPr>
        <xdr:cNvPr id="15" name="TextBox 14">
          <a:extLst>
            <a:ext uri="{FF2B5EF4-FFF2-40B4-BE49-F238E27FC236}">
              <a16:creationId xmlns:a16="http://schemas.microsoft.com/office/drawing/2014/main" id="{00000000-0008-0000-0700-00000F000000}"/>
            </a:ext>
          </a:extLst>
        </xdr:cNvPr>
        <xdr:cNvSpPr txBox="1"/>
      </xdr:nvSpPr>
      <xdr:spPr>
        <a:xfrm>
          <a:off x="5117910" y="1506940"/>
          <a:ext cx="1407426" cy="695325"/>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100" b="1" u="sng"/>
            <a:t>TO UPDATE PLOTS:</a:t>
          </a:r>
        </a:p>
        <a:p>
          <a:pPr algn="ctr"/>
          <a:endParaRPr lang="en-US" sz="1100"/>
        </a:p>
        <a:p>
          <a:pPr algn="ctr"/>
          <a:r>
            <a:rPr lang="en-US" sz="1100"/>
            <a:t>P</a:t>
          </a:r>
          <a:r>
            <a:rPr lang="en-US" sz="1100" baseline="0"/>
            <a:t>ress Shift + F9</a:t>
          </a:r>
          <a:endParaRPr lang="en-US" sz="1100"/>
        </a:p>
      </xdr:txBody>
    </xdr:sp>
    <xdr:clientData/>
  </xdr:one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9525</xdr:colOff>
          <xdr:row>71</xdr:row>
          <xdr:rowOff>0</xdr:rowOff>
        </xdr:from>
        <xdr:to>
          <xdr:col>25</xdr:col>
          <xdr:colOff>19050</xdr:colOff>
          <xdr:row>72</xdr:row>
          <xdr:rowOff>0</xdr:rowOff>
        </xdr:to>
        <xdr:sp macro="" textlink="">
          <xdr:nvSpPr>
            <xdr:cNvPr id="1036" name="Scroll Bar 12" hidden="1">
              <a:extLst>
                <a:ext uri="{63B3BB69-23CF-44E3-9099-C40C66FF867C}">
                  <a14:compatExt spid="_x0000_s1036"/>
                </a:ext>
                <a:ext uri="{FF2B5EF4-FFF2-40B4-BE49-F238E27FC236}">
                  <a16:creationId xmlns:a16="http://schemas.microsoft.com/office/drawing/2014/main" id="{00000000-0008-0000-0800-00000C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73</xdr:row>
          <xdr:rowOff>0</xdr:rowOff>
        </xdr:from>
        <xdr:to>
          <xdr:col>25</xdr:col>
          <xdr:colOff>0</xdr:colOff>
          <xdr:row>74</xdr:row>
          <xdr:rowOff>0</xdr:rowOff>
        </xdr:to>
        <xdr:sp macro="" textlink="">
          <xdr:nvSpPr>
            <xdr:cNvPr id="1037" name="Scroll Bar 13" hidden="1">
              <a:extLst>
                <a:ext uri="{63B3BB69-23CF-44E3-9099-C40C66FF867C}">
                  <a14:compatExt spid="_x0000_s1037"/>
                </a:ext>
                <a:ext uri="{FF2B5EF4-FFF2-40B4-BE49-F238E27FC236}">
                  <a16:creationId xmlns:a16="http://schemas.microsoft.com/office/drawing/2014/main" id="{00000000-0008-0000-0800-00000D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75</xdr:row>
          <xdr:rowOff>0</xdr:rowOff>
        </xdr:from>
        <xdr:to>
          <xdr:col>25</xdr:col>
          <xdr:colOff>0</xdr:colOff>
          <xdr:row>76</xdr:row>
          <xdr:rowOff>0</xdr:rowOff>
        </xdr:to>
        <xdr:sp macro="" textlink="">
          <xdr:nvSpPr>
            <xdr:cNvPr id="1038" name="Scroll Bar 14" hidden="1">
              <a:extLst>
                <a:ext uri="{63B3BB69-23CF-44E3-9099-C40C66FF867C}">
                  <a14:compatExt spid="_x0000_s1038"/>
                </a:ext>
                <a:ext uri="{FF2B5EF4-FFF2-40B4-BE49-F238E27FC236}">
                  <a16:creationId xmlns:a16="http://schemas.microsoft.com/office/drawing/2014/main" id="{00000000-0008-0000-0800-00000E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77</xdr:row>
          <xdr:rowOff>0</xdr:rowOff>
        </xdr:from>
        <xdr:to>
          <xdr:col>25</xdr:col>
          <xdr:colOff>0</xdr:colOff>
          <xdr:row>78</xdr:row>
          <xdr:rowOff>0</xdr:rowOff>
        </xdr:to>
        <xdr:sp macro="" textlink="">
          <xdr:nvSpPr>
            <xdr:cNvPr id="1039" name="Scroll Bar 15" hidden="1">
              <a:extLst>
                <a:ext uri="{63B3BB69-23CF-44E3-9099-C40C66FF867C}">
                  <a14:compatExt spid="_x0000_s1039"/>
                </a:ext>
                <a:ext uri="{FF2B5EF4-FFF2-40B4-BE49-F238E27FC236}">
                  <a16:creationId xmlns:a16="http://schemas.microsoft.com/office/drawing/2014/main" id="{00000000-0008-0000-0800-00000F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79</xdr:row>
          <xdr:rowOff>0</xdr:rowOff>
        </xdr:from>
        <xdr:to>
          <xdr:col>25</xdr:col>
          <xdr:colOff>0</xdr:colOff>
          <xdr:row>80</xdr:row>
          <xdr:rowOff>0</xdr:rowOff>
        </xdr:to>
        <xdr:sp macro="" textlink="">
          <xdr:nvSpPr>
            <xdr:cNvPr id="1040" name="Scroll Bar 16" hidden="1">
              <a:extLst>
                <a:ext uri="{63B3BB69-23CF-44E3-9099-C40C66FF867C}">
                  <a14:compatExt spid="_x0000_s1040"/>
                </a:ext>
                <a:ext uri="{FF2B5EF4-FFF2-40B4-BE49-F238E27FC236}">
                  <a16:creationId xmlns:a16="http://schemas.microsoft.com/office/drawing/2014/main" id="{00000000-0008-0000-0800-000010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xdr:col>
      <xdr:colOff>0</xdr:colOff>
      <xdr:row>3</xdr:row>
      <xdr:rowOff>10583</xdr:rowOff>
    </xdr:from>
    <xdr:to>
      <xdr:col>4</xdr:col>
      <xdr:colOff>539750</xdr:colOff>
      <xdr:row>12</xdr:row>
      <xdr:rowOff>4233</xdr:rowOff>
    </xdr:to>
    <xdr:graphicFrame macro="">
      <xdr:nvGraphicFramePr>
        <xdr:cNvPr id="17" name="Chart 16">
          <a:extLst>
            <a:ext uri="{FF2B5EF4-FFF2-40B4-BE49-F238E27FC236}">
              <a16:creationId xmlns:a16="http://schemas.microsoft.com/office/drawing/2014/main" id="{00000000-0008-0000-0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232833</xdr:colOff>
      <xdr:row>11</xdr:row>
      <xdr:rowOff>50194</xdr:rowOff>
    </xdr:from>
    <xdr:to>
      <xdr:col>14</xdr:col>
      <xdr:colOff>360690</xdr:colOff>
      <xdr:row>20</xdr:row>
      <xdr:rowOff>50194</xdr:rowOff>
    </xdr:to>
    <xdr:graphicFrame macro="">
      <xdr:nvGraphicFramePr>
        <xdr:cNvPr id="13" name="Chart 12">
          <a:extLst>
            <a:ext uri="{FF2B5EF4-FFF2-40B4-BE49-F238E27FC236}">
              <a16:creationId xmlns:a16="http://schemas.microsoft.com/office/drawing/2014/main" id="{00000000-0008-0000-0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229154</xdr:colOff>
      <xdr:row>0</xdr:row>
      <xdr:rowOff>127000</xdr:rowOff>
    </xdr:from>
    <xdr:to>
      <xdr:col>14</xdr:col>
      <xdr:colOff>324404</xdr:colOff>
      <xdr:row>9</xdr:row>
      <xdr:rowOff>146756</xdr:rowOff>
    </xdr:to>
    <xdr:graphicFrame macro="">
      <xdr:nvGraphicFramePr>
        <xdr:cNvPr id="14" name="Chart 13">
          <a:extLst>
            <a:ext uri="{FF2B5EF4-FFF2-40B4-BE49-F238E27FC236}">
              <a16:creationId xmlns:a16="http://schemas.microsoft.com/office/drawing/2014/main" id="{00000000-0008-0000-0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18</xdr:col>
      <xdr:colOff>31750</xdr:colOff>
      <xdr:row>1</xdr:row>
      <xdr:rowOff>31750</xdr:rowOff>
    </xdr:from>
    <xdr:ext cx="9493251" cy="5238750"/>
    <xdr:sp macro="" textlink="">
      <xdr:nvSpPr>
        <xdr:cNvPr id="16" name="TextBox 15">
          <a:extLst>
            <a:ext uri="{FF2B5EF4-FFF2-40B4-BE49-F238E27FC236}">
              <a16:creationId xmlns:a16="http://schemas.microsoft.com/office/drawing/2014/main" id="{00000000-0008-0000-0800-000010000000}"/>
            </a:ext>
          </a:extLst>
        </xdr:cNvPr>
        <xdr:cNvSpPr txBox="1"/>
      </xdr:nvSpPr>
      <xdr:spPr>
        <a:xfrm>
          <a:off x="13716000" y="232833"/>
          <a:ext cx="9493251" cy="52387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solidFill>
                <a:schemeClr val="tx1"/>
              </a:solidFill>
              <a:effectLst/>
              <a:latin typeface="+mn-lt"/>
              <a:ea typeface="+mn-ea"/>
              <a:cs typeface="+mn-cs"/>
            </a:rPr>
            <a:t>Now it’s time to go live!  Game Level 1 repeats all of the introductory steps on one page.  Then, new concepts and approaches to using models for decision support and hydrogeologic survey design are introduced in successive levels. </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r>
            <a:rPr lang="en-US" sz="1100" b="1" u="sng">
              <a:solidFill>
                <a:schemeClr val="tx1"/>
              </a:solidFill>
              <a:effectLst/>
              <a:latin typeface="+mn-lt"/>
              <a:ea typeface="+mn-ea"/>
              <a:cs typeface="+mn-cs"/>
            </a:rPr>
            <a:t>THE STORY</a:t>
          </a:r>
          <a:r>
            <a:rPr lang="en-US" sz="1100" b="1">
              <a:solidFill>
                <a:schemeClr val="tx1"/>
              </a:solidFill>
              <a:effectLst/>
              <a:latin typeface="+mn-lt"/>
              <a:ea typeface="+mn-ea"/>
              <a:cs typeface="+mn-cs"/>
            </a:rPr>
            <a:t>:</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It’s Groundhog Day … on Level 1 you can replay the entire scenario for different conditions.  You can revise your stakeholder’s utility function, if you would like to consider the demands placed on modeling by stakeholders with different levels of stringency in their interest.  Then, you can rerun the scenario, from model calibration to decision, to see how the process might unfold if reality were different!  In other words, you can gain a lot of varied experience.   </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PLAYING INSTRUCTIONS</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To begin, click the button labelled ‘New Truth Model’.  This will generate a new true condition, with corresponding observations.  You can change the user’s utility model parameters.  Then, fit the model to the data by changing the model parameter values and make your decision.  Once you have done this, enter 1 into the cell labelled ‘Display correct answer’ and click ‘Recalculate’.  Learn what you can from this realization of the game, then reset ‘Display correct answer’ to 0, click ‘New Truth Model’ and repeat.   Continue until you feel confident that you are ready for the next challenge!</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LEARNING OUTCOMES</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This game level allows users to learn-by-doing to combine stakeholder valuation and model calibration to support decision making introduces the value of post-audit analysis.  Post-audit allows the user to improve their skill, while drawing different truth conditions and exploring different stakeholder valuations allows the user to explore the interactions of stakeholder interests and models across many possible site conditions.</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HINTS IF YOU’RE STUCK</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You have practiced each step of this exercise on the 0 levels.  If you are having trouble understanding how to fit the model or define the utility function, refer back to the appropriate 0 level page.  After you have run several truth conditions, you may want to ‘click through’ multiple truth models until the data look interestingly different than a case that you have considered previously.  </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A DEEPER DIVE</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The first level of this game already introduces relatively high-level concepts in modeling for decision support, albeit for a highly simplified hydrogeologic system and stakeholder valuation.  You can gain considerable insight by examining how closely you have to match the data to make the right decision.  How does the required fit accuracy vary with the truth conditions?  Are some conditions obvious even without making much effort to match the data?  Does the decision depend on the details of the stakeholder’s utility function for some conditions?  As the representative for the stakeholder, how might you use the model results to help to inform the stakeholders about the risks that they face from the plume?  </a:t>
          </a:r>
        </a:p>
      </xdr:txBody>
    </xdr:sp>
    <xdr:clientData/>
  </xdr:oneCellAnchor>
  <xdr:oneCellAnchor>
    <xdr:from>
      <xdr:col>7</xdr:col>
      <xdr:colOff>267890</xdr:colOff>
      <xdr:row>7</xdr:row>
      <xdr:rowOff>163711</xdr:rowOff>
    </xdr:from>
    <xdr:ext cx="1407426" cy="695325"/>
    <xdr:sp macro="" textlink="">
      <xdr:nvSpPr>
        <xdr:cNvPr id="15" name="TextBox 14">
          <a:extLst>
            <a:ext uri="{FF2B5EF4-FFF2-40B4-BE49-F238E27FC236}">
              <a16:creationId xmlns:a16="http://schemas.microsoft.com/office/drawing/2014/main" id="{00000000-0008-0000-0800-00000F000000}"/>
            </a:ext>
          </a:extLst>
        </xdr:cNvPr>
        <xdr:cNvSpPr txBox="1"/>
      </xdr:nvSpPr>
      <xdr:spPr>
        <a:xfrm>
          <a:off x="5283398" y="1518047"/>
          <a:ext cx="1407426" cy="695325"/>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100" b="1" u="sng"/>
            <a:t>TO UPDATE PLOTS:</a:t>
          </a:r>
        </a:p>
        <a:p>
          <a:pPr algn="ctr"/>
          <a:endParaRPr lang="en-US" sz="1100"/>
        </a:p>
        <a:p>
          <a:pPr algn="ctr"/>
          <a:r>
            <a:rPr lang="en-US" sz="1100"/>
            <a:t>P</a:t>
          </a:r>
          <a:r>
            <a:rPr lang="en-US" sz="1100" baseline="0"/>
            <a:t>ress Shift + F9</a:t>
          </a:r>
          <a:endParaRPr lang="en-US" sz="1100"/>
        </a:p>
      </xdr:txBody>
    </xdr:sp>
    <xdr:clientData/>
  </xdr:oneCellAnchor>
  <xdr:oneCellAnchor>
    <xdr:from>
      <xdr:col>0</xdr:col>
      <xdr:colOff>461368</xdr:colOff>
      <xdr:row>18</xdr:row>
      <xdr:rowOff>104180</xdr:rowOff>
    </xdr:from>
    <xdr:ext cx="1714500" cy="669726"/>
    <xdr:sp macro="" textlink="">
      <xdr:nvSpPr>
        <xdr:cNvPr id="18" name="TextBox 17">
          <a:extLst>
            <a:ext uri="{FF2B5EF4-FFF2-40B4-BE49-F238E27FC236}">
              <a16:creationId xmlns:a16="http://schemas.microsoft.com/office/drawing/2014/main" id="{00000000-0008-0000-0800-000012000000}"/>
            </a:ext>
          </a:extLst>
        </xdr:cNvPr>
        <xdr:cNvSpPr txBox="1"/>
      </xdr:nvSpPr>
      <xdr:spPr>
        <a:xfrm>
          <a:off x="461368" y="3586758"/>
          <a:ext cx="1714500" cy="669726"/>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100" b="1" u="sng"/>
            <a:t>TO PLAY AGAIN:</a:t>
          </a:r>
        </a:p>
        <a:p>
          <a:pPr algn="ctr"/>
          <a:endParaRPr lang="en-US" sz="1100"/>
        </a:p>
        <a:p>
          <a:pPr algn="ctr"/>
          <a:r>
            <a:rPr lang="en-US" sz="1100"/>
            <a:t>P</a:t>
          </a:r>
          <a:r>
            <a:rPr lang="en-US" sz="1100" baseline="0"/>
            <a:t>ress F9 for a New Game</a:t>
          </a:r>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0.xml"/><Relationship Id="rId3" Type="http://schemas.openxmlformats.org/officeDocument/2006/relationships/vmlDrawing" Target="../drawings/vmlDrawing4.vml"/><Relationship Id="rId7" Type="http://schemas.openxmlformats.org/officeDocument/2006/relationships/ctrlProp" Target="../ctrlProps/ctrlProp19.xml"/><Relationship Id="rId2" Type="http://schemas.openxmlformats.org/officeDocument/2006/relationships/drawing" Target="../drawings/drawing10.xml"/><Relationship Id="rId1" Type="http://schemas.openxmlformats.org/officeDocument/2006/relationships/printerSettings" Target="../printerSettings/printerSettings7.bin"/><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25.xml"/><Relationship Id="rId3" Type="http://schemas.openxmlformats.org/officeDocument/2006/relationships/vmlDrawing" Target="../drawings/vmlDrawing5.vml"/><Relationship Id="rId7" Type="http://schemas.openxmlformats.org/officeDocument/2006/relationships/ctrlProp" Target="../ctrlProps/ctrlProp24.xml"/><Relationship Id="rId2" Type="http://schemas.openxmlformats.org/officeDocument/2006/relationships/drawing" Target="../drawings/drawing11.xml"/><Relationship Id="rId1" Type="http://schemas.openxmlformats.org/officeDocument/2006/relationships/printerSettings" Target="../printerSettings/printerSettings8.bin"/><Relationship Id="rId6" Type="http://schemas.openxmlformats.org/officeDocument/2006/relationships/ctrlProp" Target="../ctrlProps/ctrlProp23.xml"/><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7.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8.xml"/><Relationship Id="rId1" Type="http://schemas.openxmlformats.org/officeDocument/2006/relationships/printerSettings" Target="../printerSettings/printerSettings5.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9.xml"/><Relationship Id="rId1" Type="http://schemas.openxmlformats.org/officeDocument/2006/relationships/printerSettings" Target="../printerSettings/printerSettings6.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63ED8-1228-4D48-9D7D-9133232A455D}">
  <dimension ref="A1:Z41"/>
  <sheetViews>
    <sheetView zoomScale="65" zoomScaleNormal="65" workbookViewId="0">
      <selection activeCell="M52" sqref="M52"/>
    </sheetView>
  </sheetViews>
  <sheetFormatPr defaultRowHeight="15" x14ac:dyDescent="0.25"/>
  <sheetData>
    <row r="1" spans="1:26" ht="15.75" thickTop="1" x14ac:dyDescent="0.25">
      <c r="A1" s="58"/>
      <c r="B1" s="59"/>
      <c r="C1" s="59"/>
      <c r="D1" s="59"/>
      <c r="E1" s="59"/>
      <c r="F1" s="59"/>
      <c r="G1" s="59"/>
      <c r="H1" s="59"/>
      <c r="I1" s="59"/>
      <c r="J1" s="59"/>
      <c r="K1" s="59"/>
      <c r="L1" s="59"/>
      <c r="M1" s="59"/>
      <c r="N1" s="59"/>
      <c r="O1" s="59"/>
      <c r="P1" s="59"/>
      <c r="Q1" s="59"/>
      <c r="R1" s="60"/>
    </row>
    <row r="2" spans="1:26" x14ac:dyDescent="0.25">
      <c r="A2" s="61"/>
      <c r="B2" s="6"/>
      <c r="C2" s="6"/>
      <c r="D2" s="6"/>
      <c r="E2" s="6"/>
      <c r="F2" s="6"/>
      <c r="G2" s="6"/>
      <c r="H2" s="6"/>
      <c r="I2" s="6"/>
      <c r="J2" s="6"/>
      <c r="K2" s="6"/>
      <c r="L2" s="6"/>
      <c r="M2" s="6"/>
      <c r="N2" s="6"/>
      <c r="O2" s="6"/>
      <c r="P2" s="6"/>
      <c r="Q2" s="6"/>
      <c r="R2" s="62"/>
    </row>
    <row r="3" spans="1:26" x14ac:dyDescent="0.25">
      <c r="A3" s="61"/>
      <c r="B3" s="6"/>
      <c r="C3" s="6"/>
      <c r="D3" s="6"/>
      <c r="E3" s="6"/>
      <c r="F3" s="6"/>
      <c r="G3" s="6"/>
      <c r="H3" s="6"/>
      <c r="I3" s="6"/>
      <c r="J3" s="6"/>
      <c r="K3" s="6"/>
      <c r="L3" s="6"/>
      <c r="M3" s="6"/>
      <c r="N3" s="6"/>
      <c r="O3" s="6"/>
      <c r="P3" s="6"/>
      <c r="Q3" s="6"/>
      <c r="R3" s="62"/>
    </row>
    <row r="4" spans="1:26" x14ac:dyDescent="0.25">
      <c r="A4" s="61"/>
      <c r="B4" s="6"/>
      <c r="C4" s="6"/>
      <c r="D4" s="6"/>
      <c r="E4" s="6"/>
      <c r="F4" s="6"/>
      <c r="G4" s="6"/>
      <c r="H4" s="6"/>
      <c r="I4" s="6"/>
      <c r="J4" s="6"/>
      <c r="K4" s="6"/>
      <c r="L4" s="6"/>
      <c r="M4" s="6"/>
      <c r="N4" s="6"/>
      <c r="O4" s="6"/>
      <c r="P4" s="6"/>
      <c r="Q4" s="6"/>
      <c r="R4" s="62"/>
    </row>
    <row r="5" spans="1:26" x14ac:dyDescent="0.25">
      <c r="A5" s="61"/>
      <c r="B5" s="6"/>
      <c r="C5" s="6"/>
      <c r="D5" s="6"/>
      <c r="E5" s="6"/>
      <c r="F5" s="6"/>
      <c r="G5" s="6"/>
      <c r="H5" s="6"/>
      <c r="I5" s="6"/>
      <c r="J5" s="6"/>
      <c r="K5" s="6"/>
      <c r="L5" s="6"/>
      <c r="M5" s="6"/>
      <c r="N5" s="6"/>
      <c r="O5" s="6"/>
      <c r="P5" s="6"/>
      <c r="Q5" s="6"/>
      <c r="R5" s="62"/>
    </row>
    <row r="6" spans="1:26" x14ac:dyDescent="0.25">
      <c r="A6" s="61"/>
      <c r="B6" s="6"/>
      <c r="C6" s="6"/>
      <c r="D6" s="6"/>
      <c r="E6" s="6"/>
      <c r="F6" s="6"/>
      <c r="G6" s="6"/>
      <c r="H6" s="6"/>
      <c r="I6" s="6"/>
      <c r="J6" s="6"/>
      <c r="K6" s="6"/>
      <c r="L6" s="6"/>
      <c r="M6" s="6"/>
      <c r="N6" s="6"/>
      <c r="O6" s="6"/>
      <c r="P6" s="6"/>
      <c r="Q6" s="6"/>
      <c r="R6" s="62"/>
    </row>
    <row r="7" spans="1:26" x14ac:dyDescent="0.25">
      <c r="A7" s="61"/>
      <c r="B7" s="6"/>
      <c r="C7" s="6"/>
      <c r="D7" s="6"/>
      <c r="E7" s="6"/>
      <c r="F7" s="6"/>
      <c r="G7" s="6"/>
      <c r="H7" s="6"/>
      <c r="I7" s="6"/>
      <c r="J7" s="6"/>
      <c r="K7" s="6"/>
      <c r="L7" s="6"/>
      <c r="M7" s="6"/>
      <c r="N7" s="6"/>
      <c r="O7" s="6"/>
      <c r="P7" s="6"/>
      <c r="Q7" s="6"/>
      <c r="R7" s="62"/>
    </row>
    <row r="8" spans="1:26" x14ac:dyDescent="0.25">
      <c r="A8" s="61"/>
      <c r="B8" s="6"/>
      <c r="C8" s="6"/>
      <c r="D8" s="6"/>
      <c r="E8" s="6"/>
      <c r="F8" s="6"/>
      <c r="G8" s="6"/>
      <c r="H8" s="6"/>
      <c r="I8" s="6"/>
      <c r="J8" s="6"/>
      <c r="K8" s="6"/>
      <c r="L8" s="6"/>
      <c r="M8" s="6"/>
      <c r="N8" s="6"/>
      <c r="O8" s="6"/>
      <c r="P8" s="6"/>
      <c r="Q8" s="6"/>
      <c r="R8" s="62"/>
    </row>
    <row r="9" spans="1:26" x14ac:dyDescent="0.25">
      <c r="A9" s="61"/>
      <c r="B9" s="6"/>
      <c r="C9" s="6"/>
      <c r="D9" s="6"/>
      <c r="E9" s="6"/>
      <c r="F9" s="6"/>
      <c r="G9" s="6"/>
      <c r="H9" s="6"/>
      <c r="I9" s="6"/>
      <c r="J9" s="6"/>
      <c r="K9" s="6"/>
      <c r="L9" s="6"/>
      <c r="M9" s="6"/>
      <c r="N9" s="6"/>
      <c r="O9" s="6"/>
      <c r="P9" s="6"/>
      <c r="Q9" s="6"/>
      <c r="R9" s="62"/>
    </row>
    <row r="10" spans="1:26" x14ac:dyDescent="0.25">
      <c r="A10" s="61"/>
      <c r="B10" s="6"/>
      <c r="C10" s="6"/>
      <c r="D10" s="6"/>
      <c r="E10" s="6"/>
      <c r="F10" s="6"/>
      <c r="G10" s="6"/>
      <c r="H10" s="6"/>
      <c r="I10" s="6"/>
      <c r="J10" s="6"/>
      <c r="K10" s="6"/>
      <c r="L10" s="6"/>
      <c r="M10" s="6"/>
      <c r="N10" s="6"/>
      <c r="O10" s="6"/>
      <c r="P10" s="6"/>
      <c r="Q10" s="6"/>
      <c r="R10" s="62"/>
    </row>
    <row r="11" spans="1:26" x14ac:dyDescent="0.25">
      <c r="A11" s="61"/>
      <c r="B11" s="6"/>
      <c r="C11" s="6"/>
      <c r="D11" s="6"/>
      <c r="E11" s="6"/>
      <c r="F11" s="6"/>
      <c r="G11" s="6"/>
      <c r="H11" s="6"/>
      <c r="I11" s="6"/>
      <c r="J11" s="6"/>
      <c r="K11" s="6"/>
      <c r="L11" s="6"/>
      <c r="M11" s="6"/>
      <c r="N11" s="6"/>
      <c r="O11" s="6"/>
      <c r="P11" s="6"/>
      <c r="Q11" s="6"/>
      <c r="R11" s="62"/>
    </row>
    <row r="12" spans="1:26" x14ac:dyDescent="0.25">
      <c r="A12" s="61"/>
      <c r="B12" s="6"/>
      <c r="C12" s="6"/>
      <c r="D12" s="6"/>
      <c r="E12" s="6"/>
      <c r="F12" s="6"/>
      <c r="G12" s="6"/>
      <c r="H12" s="6"/>
      <c r="I12" s="6"/>
      <c r="J12" s="6"/>
      <c r="K12" s="6"/>
      <c r="L12" s="6"/>
      <c r="M12" s="6"/>
      <c r="N12" s="6"/>
      <c r="O12" s="6"/>
      <c r="P12" s="6"/>
      <c r="Q12" s="6"/>
      <c r="R12" s="62"/>
    </row>
    <row r="13" spans="1:26" x14ac:dyDescent="0.25">
      <c r="A13" s="61"/>
      <c r="B13" s="6"/>
      <c r="C13" s="6"/>
      <c r="D13" s="6"/>
      <c r="E13" s="6"/>
      <c r="F13" s="6"/>
      <c r="G13" s="6"/>
      <c r="H13" s="6"/>
      <c r="I13" s="6"/>
      <c r="J13" s="6"/>
      <c r="K13" s="6"/>
      <c r="L13" s="6"/>
      <c r="M13" s="6"/>
      <c r="N13" s="6"/>
      <c r="O13" s="6"/>
      <c r="P13" s="6"/>
      <c r="Q13" s="6"/>
      <c r="R13" s="62"/>
    </row>
    <row r="14" spans="1:26" x14ac:dyDescent="0.25">
      <c r="A14" s="61"/>
      <c r="B14" s="6"/>
      <c r="C14" s="6"/>
      <c r="D14" s="6"/>
      <c r="E14" s="6"/>
      <c r="F14" s="6"/>
      <c r="G14" s="6"/>
      <c r="H14" s="6"/>
      <c r="I14" s="6"/>
      <c r="J14" s="6"/>
      <c r="K14" s="6"/>
      <c r="L14" s="6"/>
      <c r="M14" s="6"/>
      <c r="N14" s="6"/>
      <c r="O14" s="6"/>
      <c r="P14" s="6"/>
      <c r="Q14" s="6"/>
      <c r="R14" s="62"/>
    </row>
    <row r="15" spans="1:26" x14ac:dyDescent="0.25">
      <c r="A15" s="61"/>
      <c r="B15" s="6"/>
      <c r="C15" s="6"/>
      <c r="D15" s="6"/>
      <c r="E15" s="6"/>
      <c r="F15" s="6"/>
      <c r="G15" s="6"/>
      <c r="H15" s="6"/>
      <c r="I15" s="6"/>
      <c r="J15" s="6"/>
      <c r="K15" s="6"/>
      <c r="L15" s="6"/>
      <c r="M15" s="6"/>
      <c r="N15" s="6"/>
      <c r="O15" s="6"/>
      <c r="P15" s="6"/>
      <c r="Q15" s="6"/>
      <c r="R15" s="62"/>
    </row>
    <row r="16" spans="1:26" x14ac:dyDescent="0.25">
      <c r="A16" s="61"/>
      <c r="B16" s="6"/>
      <c r="C16" s="6"/>
      <c r="D16" s="6"/>
      <c r="E16" s="6"/>
      <c r="F16" s="6"/>
      <c r="G16" s="6"/>
      <c r="H16" s="6"/>
      <c r="I16" s="6"/>
      <c r="J16" s="6"/>
      <c r="K16" s="6"/>
      <c r="L16" s="6"/>
      <c r="M16" s="6"/>
      <c r="N16" s="6"/>
      <c r="O16" s="6"/>
      <c r="P16" s="6"/>
      <c r="Q16" s="6"/>
      <c r="R16" s="62"/>
      <c r="U16" s="6"/>
      <c r="V16" s="6"/>
      <c r="X16" s="6"/>
      <c r="Y16" s="6"/>
      <c r="Z16" s="6"/>
    </row>
    <row r="17" spans="1:24" ht="21" x14ac:dyDescent="0.35">
      <c r="A17" s="61"/>
      <c r="B17" s="6"/>
      <c r="C17" s="6"/>
      <c r="D17" s="6"/>
      <c r="E17" s="6"/>
      <c r="F17" s="6"/>
      <c r="G17" s="6"/>
      <c r="H17" s="6"/>
      <c r="I17" s="6"/>
      <c r="J17" s="6"/>
      <c r="K17" s="6"/>
      <c r="L17" s="6"/>
      <c r="M17" s="6"/>
      <c r="N17" s="6"/>
      <c r="O17" s="6"/>
      <c r="P17" s="6"/>
      <c r="Q17" s="6"/>
      <c r="R17" s="62"/>
      <c r="X17" s="73" t="s">
        <v>70</v>
      </c>
    </row>
    <row r="18" spans="1:24" x14ac:dyDescent="0.25">
      <c r="A18" s="61"/>
      <c r="B18" s="6"/>
      <c r="C18" s="6"/>
      <c r="D18" s="6"/>
      <c r="E18" s="6"/>
      <c r="F18" s="6"/>
      <c r="G18" s="6"/>
      <c r="H18" s="6"/>
      <c r="I18" s="6"/>
      <c r="J18" s="6"/>
      <c r="K18" s="6"/>
      <c r="L18" s="6"/>
      <c r="M18" s="6"/>
      <c r="N18" s="6"/>
      <c r="O18" s="6"/>
      <c r="P18" s="6"/>
      <c r="Q18" s="6"/>
      <c r="R18" s="62"/>
    </row>
    <row r="19" spans="1:24" x14ac:dyDescent="0.25">
      <c r="A19" s="61"/>
      <c r="B19" s="6"/>
      <c r="C19" s="6"/>
      <c r="D19" s="6"/>
      <c r="E19" s="6"/>
      <c r="F19" s="6"/>
      <c r="G19" s="6"/>
      <c r="H19" s="6"/>
      <c r="I19" s="6"/>
      <c r="J19" s="6"/>
      <c r="K19" s="6"/>
      <c r="L19" s="6"/>
      <c r="M19" s="6"/>
      <c r="N19" s="6"/>
      <c r="O19" s="6"/>
      <c r="P19" s="6"/>
      <c r="Q19" s="6"/>
      <c r="R19" s="62"/>
    </row>
    <row r="20" spans="1:24" x14ac:dyDescent="0.25">
      <c r="A20" s="61"/>
      <c r="B20" s="6"/>
      <c r="C20" s="6"/>
      <c r="D20" s="6"/>
      <c r="E20" s="6"/>
      <c r="F20" s="6"/>
      <c r="G20" s="6"/>
      <c r="H20" s="6"/>
      <c r="I20" s="6"/>
      <c r="J20" s="6"/>
      <c r="K20" s="6"/>
      <c r="L20" s="6"/>
      <c r="M20" s="6"/>
      <c r="N20" s="6"/>
      <c r="O20" s="6"/>
      <c r="P20" s="6"/>
      <c r="Q20" s="6"/>
      <c r="R20" s="62"/>
    </row>
    <row r="21" spans="1:24" x14ac:dyDescent="0.25">
      <c r="A21" s="61"/>
      <c r="B21" s="6"/>
      <c r="C21" s="6"/>
      <c r="D21" s="6"/>
      <c r="E21" s="6"/>
      <c r="F21" s="6"/>
      <c r="G21" s="6"/>
      <c r="H21" s="6"/>
      <c r="I21" s="6"/>
      <c r="J21" s="6"/>
      <c r="K21" s="6"/>
      <c r="L21" s="6"/>
      <c r="M21" s="6"/>
      <c r="N21" s="6"/>
      <c r="O21" s="6"/>
      <c r="P21" s="6"/>
      <c r="Q21" s="6"/>
      <c r="R21" s="62"/>
    </row>
    <row r="22" spans="1:24" x14ac:dyDescent="0.25">
      <c r="A22" s="61"/>
      <c r="B22" s="6"/>
      <c r="C22" s="6"/>
      <c r="D22" s="6"/>
      <c r="E22" s="6"/>
      <c r="F22" s="6"/>
      <c r="G22" s="6"/>
      <c r="H22" s="6"/>
      <c r="I22" s="6"/>
      <c r="J22" s="6"/>
      <c r="K22" s="6"/>
      <c r="L22" s="6"/>
      <c r="M22" s="6"/>
      <c r="N22" s="6"/>
      <c r="O22" s="6"/>
      <c r="P22" s="6"/>
      <c r="Q22" s="6"/>
      <c r="R22" s="62"/>
    </row>
    <row r="23" spans="1:24" x14ac:dyDescent="0.25">
      <c r="A23" s="61"/>
      <c r="B23" s="6"/>
      <c r="C23" s="6"/>
      <c r="D23" s="6"/>
      <c r="E23" s="6"/>
      <c r="F23" s="6"/>
      <c r="G23" s="6"/>
      <c r="H23" s="6"/>
      <c r="I23" s="6"/>
      <c r="J23" s="6"/>
      <c r="K23" s="6"/>
      <c r="L23" s="6"/>
      <c r="M23" s="6"/>
      <c r="N23" s="6"/>
      <c r="O23" s="6"/>
      <c r="P23" s="6"/>
      <c r="Q23" s="6"/>
      <c r="R23" s="62"/>
    </row>
    <row r="24" spans="1:24" x14ac:dyDescent="0.25">
      <c r="A24" s="61"/>
      <c r="B24" s="6"/>
      <c r="C24" s="6"/>
      <c r="D24" s="6"/>
      <c r="E24" s="6"/>
      <c r="F24" s="6"/>
      <c r="G24" s="6"/>
      <c r="H24" s="6"/>
      <c r="I24" s="6"/>
      <c r="J24" s="6"/>
      <c r="K24" s="6"/>
      <c r="L24" s="6"/>
      <c r="M24" s="6"/>
      <c r="N24" s="6"/>
      <c r="O24" s="6"/>
      <c r="P24" s="6"/>
      <c r="Q24" s="6"/>
      <c r="R24" s="62"/>
    </row>
    <row r="25" spans="1:24" x14ac:dyDescent="0.25">
      <c r="A25" s="61"/>
      <c r="B25" s="6"/>
      <c r="C25" s="6"/>
      <c r="D25" s="6"/>
      <c r="E25" s="6"/>
      <c r="F25" s="6"/>
      <c r="G25" s="6"/>
      <c r="H25" s="6"/>
      <c r="I25" s="6"/>
      <c r="J25" s="6"/>
      <c r="K25" s="6"/>
      <c r="L25" s="6"/>
      <c r="M25" s="6"/>
      <c r="N25" s="6"/>
      <c r="O25" s="6"/>
      <c r="P25" s="6"/>
      <c r="Q25" s="6"/>
      <c r="R25" s="62"/>
    </row>
    <row r="26" spans="1:24" x14ac:dyDescent="0.25">
      <c r="A26" s="61"/>
      <c r="B26" s="6"/>
      <c r="C26" s="6"/>
      <c r="D26" s="6"/>
      <c r="E26" s="6"/>
      <c r="F26" s="6"/>
      <c r="G26" s="6"/>
      <c r="H26" s="6"/>
      <c r="I26" s="6"/>
      <c r="J26" s="6"/>
      <c r="K26" s="6"/>
      <c r="L26" s="6"/>
      <c r="M26" s="6"/>
      <c r="N26" s="6"/>
      <c r="O26" s="6"/>
      <c r="P26" s="6"/>
      <c r="Q26" s="6"/>
      <c r="R26" s="62"/>
    </row>
    <row r="27" spans="1:24" x14ac:dyDescent="0.25">
      <c r="A27" s="61"/>
      <c r="B27" s="6"/>
      <c r="C27" s="6"/>
      <c r="D27" s="6"/>
      <c r="E27" s="6"/>
      <c r="F27" s="6"/>
      <c r="G27" s="6"/>
      <c r="H27" s="6"/>
      <c r="I27" s="6"/>
      <c r="J27" s="6"/>
      <c r="K27" s="6"/>
      <c r="L27" s="6"/>
      <c r="M27" s="6"/>
      <c r="N27" s="6"/>
      <c r="O27" s="6"/>
      <c r="P27" s="6"/>
      <c r="Q27" s="6"/>
      <c r="R27" s="62"/>
    </row>
    <row r="28" spans="1:24" x14ac:dyDescent="0.25">
      <c r="A28" s="61"/>
      <c r="B28" s="6"/>
      <c r="C28" s="6"/>
      <c r="D28" s="6"/>
      <c r="E28" s="6"/>
      <c r="F28" s="6"/>
      <c r="G28" s="6"/>
      <c r="H28" s="6"/>
      <c r="I28" s="6"/>
      <c r="J28" s="6"/>
      <c r="K28" s="6"/>
      <c r="L28" s="6"/>
      <c r="M28" s="6"/>
      <c r="N28" s="6"/>
      <c r="O28" s="6"/>
      <c r="P28" s="6"/>
      <c r="Q28" s="6"/>
      <c r="R28" s="62"/>
    </row>
    <row r="29" spans="1:24" x14ac:dyDescent="0.25">
      <c r="A29" s="61"/>
      <c r="B29" s="6"/>
      <c r="C29" s="6"/>
      <c r="D29" s="6"/>
      <c r="E29" s="6"/>
      <c r="F29" s="6"/>
      <c r="G29" s="6"/>
      <c r="H29" s="6"/>
      <c r="I29" s="6"/>
      <c r="J29" s="6"/>
      <c r="K29" s="6"/>
      <c r="L29" s="6"/>
      <c r="M29" s="6"/>
      <c r="N29" s="6"/>
      <c r="O29" s="6"/>
      <c r="P29" s="6"/>
      <c r="Q29" s="6"/>
      <c r="R29" s="62"/>
    </row>
    <row r="30" spans="1:24" x14ac:dyDescent="0.25">
      <c r="A30" s="61"/>
      <c r="B30" s="6"/>
      <c r="C30" s="6"/>
      <c r="D30" s="6"/>
      <c r="E30" s="6"/>
      <c r="F30" s="6"/>
      <c r="G30" s="6"/>
      <c r="H30" s="6"/>
      <c r="I30" s="6"/>
      <c r="J30" s="6"/>
      <c r="K30" s="6"/>
      <c r="L30" s="6"/>
      <c r="M30" s="6"/>
      <c r="N30" s="6"/>
      <c r="O30" s="6"/>
      <c r="P30" s="6"/>
      <c r="Q30" s="6"/>
      <c r="R30" s="62"/>
    </row>
    <row r="31" spans="1:24" x14ac:dyDescent="0.25">
      <c r="A31" s="61"/>
      <c r="B31" s="6"/>
      <c r="C31" s="6"/>
      <c r="D31" s="6"/>
      <c r="E31" s="6"/>
      <c r="F31" s="6"/>
      <c r="G31" s="6"/>
      <c r="H31" s="6"/>
      <c r="I31" s="6"/>
      <c r="J31" s="6"/>
      <c r="K31" s="6"/>
      <c r="L31" s="6"/>
      <c r="M31" s="6"/>
      <c r="N31" s="6"/>
      <c r="O31" s="6"/>
      <c r="P31" s="6"/>
      <c r="Q31" s="6"/>
      <c r="R31" s="62"/>
    </row>
    <row r="32" spans="1:24" x14ac:dyDescent="0.25">
      <c r="A32" s="61"/>
      <c r="B32" s="6"/>
      <c r="C32" s="6"/>
      <c r="D32" s="6"/>
      <c r="E32" s="6"/>
      <c r="F32" s="6"/>
      <c r="G32" s="6"/>
      <c r="H32" s="6"/>
      <c r="I32" s="6"/>
      <c r="J32" s="6"/>
      <c r="K32" s="6"/>
      <c r="L32" s="6"/>
      <c r="M32" s="6"/>
      <c r="N32" s="6"/>
      <c r="O32" s="6"/>
      <c r="P32" s="6"/>
      <c r="Q32" s="6"/>
      <c r="R32" s="62"/>
    </row>
    <row r="33" spans="1:18" x14ac:dyDescent="0.25">
      <c r="A33" s="61"/>
      <c r="B33" s="6"/>
      <c r="C33" s="6"/>
      <c r="D33" s="6"/>
      <c r="E33" s="6"/>
      <c r="F33" s="6"/>
      <c r="G33" s="6"/>
      <c r="H33" s="6"/>
      <c r="I33" s="6"/>
      <c r="J33" s="6"/>
      <c r="K33" s="6"/>
      <c r="L33" s="6"/>
      <c r="M33" s="6"/>
      <c r="N33" s="6"/>
      <c r="O33" s="6"/>
      <c r="P33" s="6"/>
      <c r="Q33" s="6"/>
      <c r="R33" s="62"/>
    </row>
    <row r="34" spans="1:18" x14ac:dyDescent="0.25">
      <c r="A34" s="61"/>
      <c r="B34" s="6"/>
      <c r="C34" s="6"/>
      <c r="D34" s="6"/>
      <c r="E34" s="6"/>
      <c r="F34" s="6"/>
      <c r="G34" s="6"/>
      <c r="H34" s="6"/>
      <c r="I34" s="6"/>
      <c r="J34" s="6"/>
      <c r="K34" s="6"/>
      <c r="L34" s="6"/>
      <c r="M34" s="6"/>
      <c r="N34" s="6"/>
      <c r="O34" s="6"/>
      <c r="P34" s="6"/>
      <c r="Q34" s="6"/>
      <c r="R34" s="62"/>
    </row>
    <row r="35" spans="1:18" x14ac:dyDescent="0.25">
      <c r="A35" s="61"/>
      <c r="B35" s="6"/>
      <c r="C35" s="6"/>
      <c r="D35" s="6"/>
      <c r="E35" s="6"/>
      <c r="F35" s="6"/>
      <c r="G35" s="6"/>
      <c r="H35" s="6"/>
      <c r="I35" s="6"/>
      <c r="J35" s="6"/>
      <c r="K35" s="6"/>
      <c r="L35" s="6"/>
      <c r="M35" s="6"/>
      <c r="N35" s="6"/>
      <c r="O35" s="6"/>
      <c r="P35" s="6"/>
      <c r="Q35" s="6"/>
      <c r="R35" s="62"/>
    </row>
    <row r="36" spans="1:18" x14ac:dyDescent="0.25">
      <c r="A36" s="61"/>
      <c r="B36" s="6"/>
      <c r="C36" s="6"/>
      <c r="D36" s="6"/>
      <c r="E36" s="6"/>
      <c r="F36" s="6"/>
      <c r="G36" s="6"/>
      <c r="H36" s="6"/>
      <c r="I36" s="6"/>
      <c r="J36" s="6"/>
      <c r="K36" s="6"/>
      <c r="L36" s="6"/>
      <c r="M36" s="6"/>
      <c r="N36" s="6"/>
      <c r="O36" s="6"/>
      <c r="P36" s="6"/>
      <c r="Q36" s="6"/>
      <c r="R36" s="62"/>
    </row>
    <row r="37" spans="1:18" x14ac:dyDescent="0.25">
      <c r="A37" s="61"/>
      <c r="B37" s="6"/>
      <c r="C37" s="6"/>
      <c r="D37" s="6"/>
      <c r="E37" s="6"/>
      <c r="F37" s="6"/>
      <c r="G37" s="6"/>
      <c r="H37" s="6"/>
      <c r="I37" s="6"/>
      <c r="J37" s="6"/>
      <c r="K37" s="6"/>
      <c r="L37" s="6"/>
      <c r="M37" s="6"/>
      <c r="N37" s="6"/>
      <c r="O37" s="6"/>
      <c r="P37" s="6"/>
      <c r="Q37" s="6"/>
      <c r="R37" s="62"/>
    </row>
    <row r="38" spans="1:18" x14ac:dyDescent="0.25">
      <c r="A38" s="61"/>
      <c r="B38" s="6"/>
      <c r="C38" s="6"/>
      <c r="D38" s="6"/>
      <c r="E38" s="6"/>
      <c r="F38" s="6"/>
      <c r="G38" s="6"/>
      <c r="H38" s="6"/>
      <c r="I38" s="6"/>
      <c r="J38" s="6"/>
      <c r="K38" s="6"/>
      <c r="L38" s="6"/>
      <c r="M38" s="6"/>
      <c r="N38" s="6"/>
      <c r="O38" s="6"/>
      <c r="P38" s="6"/>
      <c r="Q38" s="6"/>
      <c r="R38" s="62"/>
    </row>
    <row r="39" spans="1:18" x14ac:dyDescent="0.25">
      <c r="A39" s="61"/>
      <c r="B39" s="6"/>
      <c r="C39" s="6"/>
      <c r="D39" s="6"/>
      <c r="E39" s="6"/>
      <c r="F39" s="6"/>
      <c r="G39" s="6"/>
      <c r="H39" s="6"/>
      <c r="I39" s="6"/>
      <c r="J39" s="6"/>
      <c r="K39" s="6"/>
      <c r="L39" s="6"/>
      <c r="M39" s="6"/>
      <c r="N39" s="6"/>
      <c r="O39" s="6"/>
      <c r="P39" s="6"/>
      <c r="Q39" s="6"/>
      <c r="R39" s="62"/>
    </row>
    <row r="40" spans="1:18" ht="15.75" thickBot="1" x14ac:dyDescent="0.3">
      <c r="A40" s="63"/>
      <c r="B40" s="64"/>
      <c r="C40" s="64"/>
      <c r="D40" s="64"/>
      <c r="E40" s="64"/>
      <c r="F40" s="64"/>
      <c r="G40" s="64"/>
      <c r="H40" s="64"/>
      <c r="I40" s="64"/>
      <c r="J40" s="64"/>
      <c r="K40" s="64"/>
      <c r="L40" s="64"/>
      <c r="M40" s="64"/>
      <c r="N40" s="64"/>
      <c r="O40" s="64"/>
      <c r="P40" s="64"/>
      <c r="Q40" s="64"/>
      <c r="R40" s="65"/>
    </row>
    <row r="41" spans="1:18" ht="15.75" thickTop="1"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A56F6-94BB-4B24-9F33-8598FE479424}">
  <dimension ref="A1:Z335"/>
  <sheetViews>
    <sheetView zoomScale="67" zoomScaleNormal="67" workbookViewId="0">
      <selection activeCell="O33" sqref="O33"/>
    </sheetView>
  </sheetViews>
  <sheetFormatPr defaultRowHeight="15" x14ac:dyDescent="0.25"/>
  <cols>
    <col min="1" max="2" width="9.28515625" bestFit="1" customWidth="1"/>
    <col min="3" max="3" width="15.85546875" bestFit="1" customWidth="1"/>
    <col min="4" max="4" width="8" bestFit="1" customWidth="1"/>
    <col min="6" max="6" width="15.42578125" bestFit="1" customWidth="1"/>
    <col min="7" max="7" width="13" bestFit="1" customWidth="1"/>
    <col min="8" max="8" width="9.28515625" bestFit="1" customWidth="1"/>
    <col min="9" max="9" width="6.5703125" customWidth="1"/>
    <col min="10" max="10" width="20" bestFit="1" customWidth="1"/>
    <col min="11" max="11" width="13" bestFit="1" customWidth="1"/>
    <col min="12" max="12" width="15.5703125" bestFit="1" customWidth="1"/>
    <col min="13" max="13" width="9.28515625" bestFit="1" customWidth="1"/>
    <col min="14" max="14" width="15.7109375" bestFit="1" customWidth="1"/>
    <col min="15" max="15" width="13" bestFit="1" customWidth="1"/>
    <col min="17" max="17" width="12.85546875" customWidth="1"/>
    <col min="18" max="18" width="13.140625" customWidth="1"/>
    <col min="24" max="24" width="9.28515625" bestFit="1" customWidth="1"/>
    <col min="26" max="26" width="9.28515625" bestFit="1" customWidth="1"/>
    <col min="27" max="27" width="20.5703125" bestFit="1" customWidth="1"/>
  </cols>
  <sheetData>
    <row r="1" spans="1:18" ht="15.75" thickTop="1" x14ac:dyDescent="0.25">
      <c r="A1" s="21"/>
      <c r="B1" s="22"/>
      <c r="C1" s="22"/>
      <c r="D1" s="22"/>
      <c r="E1" s="22"/>
      <c r="F1" s="22"/>
      <c r="G1" s="22"/>
      <c r="H1" s="22"/>
      <c r="I1" s="22"/>
      <c r="J1" s="22"/>
      <c r="K1" s="22"/>
      <c r="L1" s="22"/>
      <c r="M1" s="22"/>
      <c r="N1" s="22"/>
      <c r="O1" s="22"/>
      <c r="P1" s="22"/>
      <c r="Q1" s="22"/>
      <c r="R1" s="23"/>
    </row>
    <row r="2" spans="1:18" x14ac:dyDescent="0.25">
      <c r="A2" s="24"/>
      <c r="B2" s="29" t="s">
        <v>104</v>
      </c>
      <c r="C2" s="29"/>
      <c r="D2" s="6"/>
      <c r="E2" s="6"/>
      <c r="F2" s="6"/>
      <c r="G2" s="6"/>
      <c r="H2" s="6"/>
      <c r="I2" s="74" t="s">
        <v>25</v>
      </c>
      <c r="J2" s="74"/>
      <c r="K2" s="6"/>
      <c r="L2" s="6"/>
      <c r="M2" s="6"/>
      <c r="N2" s="6"/>
      <c r="O2" s="6"/>
      <c r="P2" s="6"/>
      <c r="Q2" s="6"/>
      <c r="R2" s="25"/>
    </row>
    <row r="3" spans="1:18" x14ac:dyDescent="0.25">
      <c r="A3" s="24"/>
      <c r="B3" s="6"/>
      <c r="C3" s="6"/>
      <c r="D3" s="6"/>
      <c r="E3" s="6"/>
      <c r="F3" s="6"/>
      <c r="G3" s="12" t="s">
        <v>23</v>
      </c>
      <c r="H3" s="12" t="s">
        <v>24</v>
      </c>
      <c r="I3" s="6"/>
      <c r="J3" s="6"/>
      <c r="K3" s="6"/>
      <c r="L3" s="6"/>
      <c r="M3" s="6"/>
      <c r="N3" s="6"/>
      <c r="O3" s="6"/>
      <c r="P3" s="6"/>
      <c r="Q3" s="6"/>
      <c r="R3" s="25"/>
    </row>
    <row r="4" spans="1:18" x14ac:dyDescent="0.25">
      <c r="A4" s="24"/>
      <c r="B4" s="6"/>
      <c r="C4" s="6"/>
      <c r="D4" s="6"/>
      <c r="E4" s="6"/>
      <c r="F4" s="6"/>
      <c r="G4" s="12">
        <v>1.05</v>
      </c>
      <c r="H4" s="12">
        <v>2.5</v>
      </c>
      <c r="I4" s="34">
        <f>'Game Level 1'!$I4</f>
        <v>2</v>
      </c>
      <c r="J4" s="12" t="s">
        <v>9</v>
      </c>
      <c r="K4" s="6"/>
      <c r="L4" s="6"/>
      <c r="M4" s="6"/>
      <c r="N4" s="6"/>
      <c r="O4" s="6"/>
      <c r="P4" s="6"/>
      <c r="Q4" s="6"/>
      <c r="R4" s="25"/>
    </row>
    <row r="5" spans="1:18" x14ac:dyDescent="0.25">
      <c r="A5" s="24"/>
      <c r="B5" s="6"/>
      <c r="C5" s="6"/>
      <c r="D5" s="6"/>
      <c r="E5" s="6"/>
      <c r="F5" s="6"/>
      <c r="G5" s="12">
        <v>10</v>
      </c>
      <c r="H5" s="12">
        <v>100</v>
      </c>
      <c r="I5" s="34">
        <f>'Game Level 1'!$I5</f>
        <v>49</v>
      </c>
      <c r="J5" s="12" t="s">
        <v>10</v>
      </c>
      <c r="K5" s="6"/>
      <c r="L5" s="6"/>
      <c r="M5" s="6"/>
      <c r="N5" s="6"/>
      <c r="O5" s="6"/>
      <c r="P5" s="6"/>
      <c r="Q5" s="6"/>
      <c r="R5" s="25"/>
    </row>
    <row r="6" spans="1:18" x14ac:dyDescent="0.25">
      <c r="A6" s="24"/>
      <c r="B6" s="6"/>
      <c r="C6" s="6"/>
      <c r="D6" s="6"/>
      <c r="E6" s="6"/>
      <c r="F6" s="6"/>
      <c r="G6" s="12">
        <v>1.05</v>
      </c>
      <c r="H6" s="12">
        <v>4</v>
      </c>
      <c r="I6" s="34">
        <f>'Game Level 1'!$I6</f>
        <v>2.5</v>
      </c>
      <c r="J6" s="12" t="s">
        <v>26</v>
      </c>
      <c r="K6" s="6"/>
      <c r="L6" s="6"/>
      <c r="M6" s="6"/>
      <c r="N6" s="6"/>
      <c r="O6" s="6"/>
      <c r="P6" s="6"/>
      <c r="Q6" s="6"/>
      <c r="R6" s="25"/>
    </row>
    <row r="7" spans="1:18" x14ac:dyDescent="0.25">
      <c r="A7" s="24"/>
      <c r="B7" s="6"/>
      <c r="C7" s="6"/>
      <c r="D7" s="6"/>
      <c r="E7" s="6"/>
      <c r="F7" s="6"/>
      <c r="G7" s="12">
        <v>5.0000000000000001E-4</v>
      </c>
      <c r="H7" s="12">
        <v>0.01</v>
      </c>
      <c r="I7" s="34">
        <f>'Game Level 1'!$I7</f>
        <v>1.6999999999999999E-3</v>
      </c>
      <c r="J7" s="12" t="s">
        <v>27</v>
      </c>
      <c r="K7" s="6"/>
      <c r="L7" s="6"/>
      <c r="M7" s="6"/>
      <c r="N7" s="6"/>
      <c r="O7" s="6"/>
      <c r="P7" s="6"/>
      <c r="Q7" s="6"/>
      <c r="R7" s="25"/>
    </row>
    <row r="8" spans="1:18" x14ac:dyDescent="0.25">
      <c r="A8" s="24"/>
      <c r="B8" s="6"/>
      <c r="C8" s="6"/>
      <c r="D8" s="6"/>
      <c r="E8" s="6"/>
      <c r="F8" s="6"/>
      <c r="G8" s="6"/>
      <c r="H8" s="6"/>
      <c r="I8" s="6"/>
      <c r="J8" s="6"/>
      <c r="K8" s="6"/>
      <c r="L8" s="6"/>
      <c r="M8" s="6"/>
      <c r="N8" s="6"/>
      <c r="O8" s="6"/>
      <c r="P8" s="6"/>
      <c r="Q8" s="6"/>
      <c r="R8" s="25"/>
    </row>
    <row r="9" spans="1:18" x14ac:dyDescent="0.25">
      <c r="A9" s="24"/>
      <c r="B9" s="6"/>
      <c r="C9" s="6"/>
      <c r="D9" s="6"/>
      <c r="E9" s="6"/>
      <c r="F9" s="6"/>
      <c r="G9" s="6"/>
      <c r="H9" s="6"/>
      <c r="I9" s="6"/>
      <c r="J9" s="6"/>
      <c r="K9" s="6"/>
      <c r="L9" s="6"/>
      <c r="M9" s="6"/>
      <c r="N9" s="6"/>
      <c r="O9" s="6"/>
      <c r="P9" s="6"/>
      <c r="Q9" s="6"/>
      <c r="R9" s="25"/>
    </row>
    <row r="10" spans="1:18" x14ac:dyDescent="0.25">
      <c r="A10" s="24"/>
      <c r="B10" s="6"/>
      <c r="C10" s="6"/>
      <c r="D10" s="6"/>
      <c r="E10" s="6"/>
      <c r="F10" s="6"/>
      <c r="G10" s="6"/>
      <c r="H10" s="6"/>
      <c r="I10" s="6"/>
      <c r="J10" s="6"/>
      <c r="K10" s="6"/>
      <c r="L10" s="6"/>
      <c r="M10" s="6"/>
      <c r="N10" s="6"/>
      <c r="O10" s="6"/>
      <c r="P10" s="6"/>
      <c r="Q10" s="6"/>
      <c r="R10" s="25"/>
    </row>
    <row r="11" spans="1:18" x14ac:dyDescent="0.25">
      <c r="A11" s="24"/>
      <c r="B11" s="6"/>
      <c r="C11" s="6"/>
      <c r="D11" s="6"/>
      <c r="E11" s="6"/>
      <c r="F11" s="6"/>
      <c r="G11" s="6"/>
      <c r="H11" s="6"/>
      <c r="I11" s="6"/>
      <c r="J11" s="6"/>
      <c r="K11" s="6"/>
      <c r="L11" s="6" t="s">
        <v>28</v>
      </c>
      <c r="M11" s="33">
        <f ca="1">'Game Level 2'!I70</f>
        <v>4.7336090782330753E-2</v>
      </c>
      <c r="N11" s="6"/>
      <c r="O11" s="6"/>
      <c r="P11" s="6"/>
      <c r="Q11" s="6"/>
      <c r="R11" s="25"/>
    </row>
    <row r="12" spans="1:18" x14ac:dyDescent="0.25">
      <c r="A12" s="24"/>
      <c r="B12" s="6"/>
      <c r="E12" s="6"/>
      <c r="F12" s="6"/>
      <c r="G12" s="6"/>
      <c r="H12" s="6"/>
      <c r="I12" s="6"/>
      <c r="J12" s="6"/>
      <c r="K12" s="6"/>
      <c r="L12" s="6"/>
      <c r="M12" s="6"/>
      <c r="N12" s="6"/>
      <c r="O12" s="6"/>
      <c r="P12" s="6"/>
      <c r="Q12" s="6"/>
      <c r="R12" s="25"/>
    </row>
    <row r="13" spans="1:18" x14ac:dyDescent="0.25">
      <c r="A13" s="24"/>
      <c r="B13" s="6"/>
      <c r="C13" s="6" t="s">
        <v>33</v>
      </c>
      <c r="D13" s="32">
        <f>'Game Level 0.1'!$D20</f>
        <v>0.01</v>
      </c>
      <c r="E13" s="6"/>
      <c r="F13" s="6"/>
      <c r="G13" s="6"/>
      <c r="H13" s="6"/>
      <c r="I13" s="6"/>
      <c r="J13" s="6"/>
      <c r="K13" s="6"/>
      <c r="L13" s="6"/>
      <c r="M13" s="6"/>
      <c r="N13" s="6"/>
      <c r="O13" s="6"/>
      <c r="P13" s="6"/>
      <c r="Q13" s="6"/>
      <c r="R13" s="25"/>
    </row>
    <row r="14" spans="1:18" x14ac:dyDescent="0.25">
      <c r="A14" s="24"/>
      <c r="B14" s="6"/>
      <c r="C14" s="6" t="s">
        <v>32</v>
      </c>
      <c r="D14" s="32">
        <f>'Game Level 0.1'!$D21</f>
        <v>1E-3</v>
      </c>
      <c r="E14" s="6"/>
      <c r="F14" s="6"/>
      <c r="G14" s="6"/>
      <c r="H14" s="6"/>
      <c r="I14" s="6"/>
      <c r="J14" s="6"/>
      <c r="K14" s="6"/>
      <c r="L14" s="6"/>
      <c r="M14" s="6"/>
      <c r="N14" s="6"/>
      <c r="O14" s="6"/>
      <c r="P14" s="6"/>
      <c r="Q14" s="6"/>
      <c r="R14" s="25"/>
    </row>
    <row r="15" spans="1:18" x14ac:dyDescent="0.25">
      <c r="A15" s="24"/>
      <c r="B15" s="6"/>
      <c r="C15" s="6" t="s">
        <v>36</v>
      </c>
      <c r="D15" s="32">
        <f>'Game Level 0.1'!$D22</f>
        <v>0.9</v>
      </c>
      <c r="E15" s="6"/>
      <c r="F15" s="6"/>
      <c r="G15" s="6"/>
      <c r="H15" s="6"/>
      <c r="I15" s="6"/>
      <c r="J15" s="6"/>
      <c r="K15" s="6"/>
      <c r="L15" s="6"/>
      <c r="M15" s="6"/>
      <c r="N15" s="6"/>
      <c r="O15" s="6"/>
      <c r="P15" s="6"/>
      <c r="Q15" s="6"/>
      <c r="R15" s="25"/>
    </row>
    <row r="16" spans="1:18" x14ac:dyDescent="0.25">
      <c r="A16" s="24"/>
      <c r="B16" s="6"/>
      <c r="C16" s="6"/>
      <c r="D16" s="6"/>
      <c r="E16" s="6"/>
      <c r="F16" s="6"/>
      <c r="G16" s="6"/>
      <c r="H16" s="6"/>
      <c r="I16" s="6"/>
      <c r="J16" s="6"/>
      <c r="K16" s="6"/>
      <c r="L16" s="6"/>
      <c r="M16" s="6"/>
      <c r="N16" s="6"/>
      <c r="O16" s="6"/>
      <c r="P16" s="6"/>
      <c r="Q16" s="6"/>
      <c r="R16" s="25"/>
    </row>
    <row r="17" spans="1:18" x14ac:dyDescent="0.25">
      <c r="A17" s="24"/>
      <c r="B17" s="6"/>
      <c r="C17" s="6"/>
      <c r="D17" s="6"/>
      <c r="E17" s="6"/>
      <c r="F17" s="6"/>
      <c r="G17" s="6"/>
      <c r="H17" s="6"/>
      <c r="I17" s="6"/>
      <c r="J17" s="6"/>
      <c r="K17" s="6"/>
      <c r="L17" s="6"/>
      <c r="M17" s="6"/>
      <c r="N17" s="6"/>
      <c r="O17" s="6"/>
      <c r="P17" s="6"/>
      <c r="Q17" s="6"/>
      <c r="R17" s="25"/>
    </row>
    <row r="18" spans="1:18" x14ac:dyDescent="0.25">
      <c r="A18" s="24"/>
      <c r="B18" s="6"/>
      <c r="C18" s="6"/>
      <c r="D18" s="6"/>
      <c r="E18" s="6" t="s">
        <v>46</v>
      </c>
      <c r="F18" s="6"/>
      <c r="G18" s="34">
        <v>0</v>
      </c>
      <c r="H18" s="6"/>
      <c r="I18" s="6"/>
      <c r="J18" s="6"/>
      <c r="K18" s="6"/>
      <c r="L18" s="6"/>
      <c r="M18" s="6"/>
      <c r="N18" s="6"/>
      <c r="O18" s="6"/>
      <c r="P18" s="6"/>
      <c r="Q18" s="6"/>
      <c r="R18" s="25"/>
    </row>
    <row r="19" spans="1:18" x14ac:dyDescent="0.25">
      <c r="A19" s="24"/>
      <c r="B19" s="6"/>
      <c r="C19" s="6"/>
      <c r="D19" s="6"/>
      <c r="E19" s="6" t="s">
        <v>47</v>
      </c>
      <c r="F19" s="6"/>
      <c r="G19" s="35" t="str">
        <f>IF(G18=0,"",B89)</f>
        <v/>
      </c>
      <c r="H19" s="6"/>
      <c r="I19" s="35">
        <f>'Game Level 2'!B84</f>
        <v>1</v>
      </c>
      <c r="J19" s="6" t="s">
        <v>37</v>
      </c>
      <c r="K19" s="6"/>
      <c r="L19" s="6"/>
      <c r="M19" s="6"/>
      <c r="N19" s="6"/>
      <c r="O19" s="6"/>
      <c r="P19" s="6"/>
      <c r="Q19" s="6"/>
      <c r="R19" s="25"/>
    </row>
    <row r="20" spans="1:18" x14ac:dyDescent="0.25">
      <c r="A20" s="24"/>
      <c r="B20" s="6"/>
      <c r="C20" s="6"/>
      <c r="D20" s="6"/>
      <c r="E20" s="6" t="s">
        <v>40</v>
      </c>
      <c r="F20" s="6"/>
      <c r="G20" s="35" t="str">
        <f>IF(G18=0,"",IF(G19&gt;D15,"NO","YES"))</f>
        <v/>
      </c>
      <c r="H20" s="6"/>
      <c r="I20" s="35" t="str">
        <f>IF(I19&gt;D15,"NO","YES")</f>
        <v>NO</v>
      </c>
      <c r="J20" s="6" t="s">
        <v>40</v>
      </c>
      <c r="K20" s="6"/>
      <c r="L20" s="6"/>
      <c r="M20" s="6"/>
      <c r="N20" s="6"/>
      <c r="O20" s="6"/>
      <c r="P20" s="6"/>
      <c r="Q20" s="6"/>
      <c r="R20" s="25"/>
    </row>
    <row r="21" spans="1:18" x14ac:dyDescent="0.25">
      <c r="A21" s="24"/>
      <c r="B21" s="6"/>
      <c r="C21" s="6"/>
      <c r="D21" s="6"/>
      <c r="E21" s="6"/>
      <c r="F21" s="6"/>
      <c r="G21" s="6"/>
      <c r="H21" s="6"/>
      <c r="I21" s="6"/>
      <c r="J21" s="6"/>
      <c r="K21" s="6"/>
      <c r="L21" s="6"/>
      <c r="M21" s="6"/>
      <c r="N21" s="6"/>
      <c r="O21" s="6"/>
      <c r="P21" s="6"/>
      <c r="Q21" s="6"/>
      <c r="R21" s="25"/>
    </row>
    <row r="22" spans="1:18" x14ac:dyDescent="0.25">
      <c r="A22" s="24"/>
      <c r="B22" s="6"/>
      <c r="C22" s="6"/>
      <c r="D22" s="6"/>
      <c r="E22" s="6"/>
      <c r="F22" s="6"/>
      <c r="G22" s="6"/>
      <c r="H22" s="6"/>
      <c r="I22" s="6"/>
      <c r="J22" s="6"/>
      <c r="K22" s="6"/>
      <c r="L22" s="6"/>
      <c r="M22" s="6"/>
      <c r="N22" s="6"/>
      <c r="O22" s="6"/>
      <c r="P22" s="6"/>
      <c r="Q22" s="6"/>
      <c r="R22" s="25"/>
    </row>
    <row r="23" spans="1:18" x14ac:dyDescent="0.25">
      <c r="A23" s="24"/>
      <c r="B23" s="6"/>
      <c r="C23" s="6"/>
      <c r="D23" s="6"/>
      <c r="E23" s="6"/>
      <c r="F23" s="6"/>
      <c r="G23" s="6"/>
      <c r="H23" s="6"/>
      <c r="I23" s="6"/>
      <c r="J23" s="6"/>
      <c r="K23" s="6"/>
      <c r="L23" s="6"/>
      <c r="M23" s="6"/>
      <c r="N23" s="6"/>
      <c r="O23" s="6"/>
      <c r="P23" s="6"/>
      <c r="Q23" s="6"/>
      <c r="R23" s="25"/>
    </row>
    <row r="24" spans="1:18" x14ac:dyDescent="0.25">
      <c r="A24" s="24"/>
      <c r="B24" s="6"/>
      <c r="C24" s="6"/>
      <c r="D24" s="6"/>
      <c r="F24" s="6" t="s">
        <v>71</v>
      </c>
      <c r="G24" s="6"/>
      <c r="H24" s="6"/>
      <c r="I24" s="6"/>
      <c r="J24" s="6"/>
      <c r="K24" s="6"/>
      <c r="L24" s="6"/>
      <c r="M24" s="6"/>
      <c r="N24" s="6"/>
      <c r="O24" s="6"/>
      <c r="P24" s="6"/>
      <c r="Q24" s="6"/>
      <c r="R24" s="25"/>
    </row>
    <row r="25" spans="1:18" x14ac:dyDescent="0.25">
      <c r="A25" s="24"/>
      <c r="B25" s="6"/>
      <c r="C25" s="6"/>
      <c r="D25" s="6"/>
      <c r="E25" s="44" t="s">
        <v>9</v>
      </c>
      <c r="F25" s="6" t="str">
        <f>IF($G$18=1,'truth model'!E6,"")</f>
        <v/>
      </c>
      <c r="G25" s="6"/>
      <c r="H25" s="6"/>
      <c r="I25" s="6"/>
      <c r="J25" s="6"/>
      <c r="K25" s="6"/>
      <c r="L25" s="6"/>
      <c r="M25" s="6"/>
      <c r="N25" s="6"/>
      <c r="O25" s="6"/>
      <c r="P25" s="6"/>
      <c r="Q25" s="6"/>
      <c r="R25" s="25"/>
    </row>
    <row r="26" spans="1:18" x14ac:dyDescent="0.25">
      <c r="A26" s="24"/>
      <c r="B26" s="6"/>
      <c r="C26" s="6"/>
      <c r="D26" s="6"/>
      <c r="E26" s="44" t="s">
        <v>10</v>
      </c>
      <c r="F26" s="6" t="str">
        <f>IF($G$18=1,'truth model'!E7,"")</f>
        <v/>
      </c>
      <c r="G26" s="6"/>
      <c r="H26" s="6"/>
      <c r="I26" s="6"/>
      <c r="J26" s="6"/>
      <c r="K26" s="6"/>
      <c r="L26" s="6"/>
      <c r="M26" s="6"/>
      <c r="N26" s="6"/>
      <c r="O26" s="6"/>
      <c r="P26" s="6"/>
      <c r="Q26" s="6"/>
      <c r="R26" s="25"/>
    </row>
    <row r="27" spans="1:18" x14ac:dyDescent="0.25">
      <c r="A27" s="24"/>
      <c r="B27" s="6"/>
      <c r="C27" s="6"/>
      <c r="D27" s="6"/>
      <c r="E27" s="44" t="s">
        <v>26</v>
      </c>
      <c r="F27" s="6" t="str">
        <f>IF($G$18=1,'truth model'!E8,"")</f>
        <v/>
      </c>
      <c r="G27" s="6"/>
      <c r="H27" s="6"/>
      <c r="I27" s="6"/>
      <c r="J27" s="6"/>
      <c r="K27" s="6"/>
      <c r="L27" s="6"/>
      <c r="M27" s="6"/>
      <c r="N27" s="6"/>
      <c r="O27" s="6"/>
      <c r="P27" s="6"/>
      <c r="Q27" s="6"/>
      <c r="R27" s="25"/>
    </row>
    <row r="28" spans="1:18" x14ac:dyDescent="0.25">
      <c r="A28" s="24"/>
      <c r="B28" s="6"/>
      <c r="C28" s="6"/>
      <c r="D28" s="6"/>
      <c r="E28" s="44" t="s">
        <v>27</v>
      </c>
      <c r="F28" s="6" t="str">
        <f>IF($G$18=1,'truth model'!E9,"")</f>
        <v/>
      </c>
      <c r="G28" s="6"/>
      <c r="H28" s="6"/>
      <c r="I28" s="6"/>
      <c r="J28" s="6"/>
      <c r="K28" s="6"/>
      <c r="L28" s="6"/>
      <c r="M28" s="6"/>
      <c r="N28" s="6"/>
      <c r="O28" s="6"/>
      <c r="P28" s="6"/>
      <c r="Q28" s="6"/>
      <c r="R28" s="25"/>
    </row>
    <row r="29" spans="1:18" x14ac:dyDescent="0.25">
      <c r="A29" s="24"/>
      <c r="B29" s="6"/>
      <c r="C29" s="6"/>
      <c r="D29" s="6"/>
      <c r="E29" s="6"/>
      <c r="F29" s="6"/>
      <c r="G29" s="6"/>
      <c r="H29" s="6"/>
      <c r="I29" s="6"/>
      <c r="J29" s="6"/>
      <c r="K29" s="6"/>
      <c r="L29" s="6"/>
      <c r="M29" s="6"/>
      <c r="N29" s="6"/>
      <c r="O29" s="6"/>
      <c r="P29" s="6"/>
      <c r="Q29" s="6"/>
      <c r="R29" s="25"/>
    </row>
    <row r="30" spans="1:18" x14ac:dyDescent="0.25">
      <c r="A30" s="24"/>
      <c r="B30" s="6"/>
      <c r="C30" s="6"/>
      <c r="D30" s="6"/>
      <c r="E30" s="6"/>
      <c r="F30" s="6"/>
      <c r="G30" s="6"/>
      <c r="H30" s="6"/>
      <c r="I30" s="6"/>
      <c r="J30" s="6"/>
      <c r="K30" s="6"/>
      <c r="L30" s="6"/>
      <c r="M30" s="6"/>
      <c r="N30" s="6"/>
      <c r="O30" s="6"/>
      <c r="P30" s="6"/>
      <c r="Q30" s="6"/>
      <c r="R30" s="25"/>
    </row>
    <row r="31" spans="1:18" x14ac:dyDescent="0.25">
      <c r="A31" s="24"/>
      <c r="B31" s="6"/>
      <c r="C31" s="6"/>
      <c r="D31" s="6"/>
      <c r="E31" s="6"/>
      <c r="F31" s="6"/>
      <c r="G31" s="6"/>
      <c r="H31" s="6"/>
      <c r="I31" s="6"/>
      <c r="J31" s="6"/>
      <c r="K31" s="6"/>
      <c r="L31" s="6"/>
      <c r="M31" s="6"/>
      <c r="N31" s="6"/>
      <c r="O31" s="6"/>
      <c r="P31" s="6"/>
      <c r="Q31" s="6"/>
      <c r="R31" s="25"/>
    </row>
    <row r="32" spans="1:18" x14ac:dyDescent="0.25">
      <c r="A32" s="24"/>
      <c r="B32" s="6"/>
      <c r="C32" s="6"/>
      <c r="D32" s="6"/>
      <c r="E32" s="6"/>
      <c r="F32" s="6"/>
      <c r="G32" s="6"/>
      <c r="H32" s="6"/>
      <c r="I32" s="6"/>
      <c r="J32" s="6"/>
      <c r="K32" s="6"/>
      <c r="L32" s="6"/>
      <c r="M32" s="6"/>
      <c r="N32" s="6"/>
      <c r="O32" s="6"/>
      <c r="P32" s="6"/>
      <c r="Q32" s="6"/>
      <c r="R32" s="25"/>
    </row>
    <row r="33" spans="1:18" x14ac:dyDescent="0.25">
      <c r="A33" s="24"/>
      <c r="B33" s="6"/>
      <c r="C33" s="6"/>
      <c r="D33" s="6"/>
      <c r="E33" s="6"/>
      <c r="F33" s="6"/>
      <c r="G33" s="6"/>
      <c r="H33" s="6"/>
      <c r="I33" s="6"/>
      <c r="J33" s="6"/>
      <c r="K33" s="6"/>
      <c r="L33" s="6"/>
      <c r="M33" s="6"/>
      <c r="N33" s="6"/>
      <c r="O33" s="6"/>
      <c r="P33" s="6"/>
      <c r="Q33" s="6"/>
      <c r="R33" s="25"/>
    </row>
    <row r="34" spans="1:18" x14ac:dyDescent="0.25">
      <c r="A34" s="24"/>
      <c r="B34" s="6"/>
      <c r="C34" s="6"/>
      <c r="D34" s="6"/>
      <c r="E34" s="6"/>
      <c r="F34" s="6"/>
      <c r="G34" s="6"/>
      <c r="H34" s="6"/>
      <c r="I34" s="6"/>
      <c r="J34" s="6"/>
      <c r="K34" s="6"/>
      <c r="L34" s="6"/>
      <c r="M34" s="6"/>
      <c r="N34" s="6"/>
      <c r="O34" s="6"/>
      <c r="P34" s="6"/>
      <c r="Q34" s="6"/>
      <c r="R34" s="25"/>
    </row>
    <row r="35" spans="1:18" x14ac:dyDescent="0.25">
      <c r="A35" s="24"/>
      <c r="B35" s="6"/>
      <c r="C35" s="6"/>
      <c r="D35" s="6"/>
      <c r="E35" s="6"/>
      <c r="F35" s="6"/>
      <c r="G35" s="6"/>
      <c r="H35" s="6"/>
      <c r="I35" s="6"/>
      <c r="J35" s="6"/>
      <c r="K35" s="6"/>
      <c r="L35" s="6"/>
      <c r="M35" s="6"/>
      <c r="N35" s="6"/>
      <c r="O35" s="6"/>
      <c r="P35" s="6"/>
      <c r="Q35" s="6"/>
      <c r="R35" s="25"/>
    </row>
    <row r="36" spans="1:18" x14ac:dyDescent="0.25">
      <c r="A36" s="24"/>
      <c r="B36" s="6"/>
      <c r="C36" s="6"/>
      <c r="D36" s="6"/>
      <c r="E36" s="6"/>
      <c r="F36" s="6"/>
      <c r="G36" s="6"/>
      <c r="H36" s="6"/>
      <c r="I36" s="6"/>
      <c r="J36" s="6"/>
      <c r="K36" s="6"/>
      <c r="L36" s="6"/>
      <c r="M36" s="6"/>
      <c r="N36" s="6"/>
      <c r="O36" s="6"/>
      <c r="P36" s="6"/>
      <c r="Q36" s="6"/>
      <c r="R36" s="25"/>
    </row>
    <row r="37" spans="1:18" x14ac:dyDescent="0.25">
      <c r="A37" s="24"/>
      <c r="B37" s="6"/>
      <c r="C37" s="6"/>
      <c r="D37" s="6"/>
      <c r="E37" s="6"/>
      <c r="F37" s="6"/>
      <c r="G37" s="6"/>
      <c r="H37" s="6"/>
      <c r="I37" s="6"/>
      <c r="J37" s="6"/>
      <c r="K37" s="6"/>
      <c r="L37" s="6"/>
      <c r="M37" s="6"/>
      <c r="N37" s="6"/>
      <c r="O37" s="6"/>
      <c r="P37" s="6"/>
      <c r="Q37" s="6"/>
      <c r="R37" s="25"/>
    </row>
    <row r="38" spans="1:18" x14ac:dyDescent="0.25">
      <c r="A38" s="24"/>
      <c r="B38" s="20" t="s">
        <v>70</v>
      </c>
      <c r="C38" s="6"/>
      <c r="D38" s="6"/>
      <c r="E38" s="6"/>
      <c r="F38" s="6"/>
      <c r="G38" s="6"/>
      <c r="H38" s="6"/>
      <c r="I38" s="6"/>
      <c r="J38" s="6"/>
      <c r="K38" s="6"/>
      <c r="L38" s="6"/>
      <c r="M38" s="6"/>
      <c r="N38" s="6"/>
      <c r="O38" s="6"/>
      <c r="P38" s="6"/>
      <c r="Q38" s="6"/>
      <c r="R38" s="25"/>
    </row>
    <row r="39" spans="1:18" x14ac:dyDescent="0.25">
      <c r="A39" s="24"/>
      <c r="B39" s="6"/>
      <c r="C39" s="6"/>
      <c r="D39" s="6"/>
      <c r="E39" s="6"/>
      <c r="F39" s="6"/>
      <c r="G39" s="6"/>
      <c r="H39" s="6"/>
      <c r="I39" s="6"/>
      <c r="J39" s="6"/>
      <c r="K39" s="6"/>
      <c r="L39" s="6"/>
      <c r="M39" s="6"/>
      <c r="N39" s="6"/>
      <c r="O39" s="6"/>
      <c r="P39" s="6"/>
      <c r="Q39" s="6"/>
      <c r="R39" s="25"/>
    </row>
    <row r="40" spans="1:18" ht="15.75" thickBot="1" x14ac:dyDescent="0.3">
      <c r="A40" s="26"/>
      <c r="B40" s="27"/>
      <c r="C40" s="27"/>
      <c r="D40" s="27"/>
      <c r="E40" s="27"/>
      <c r="F40" s="27"/>
      <c r="G40" s="27"/>
      <c r="H40" s="27"/>
      <c r="I40" s="27"/>
      <c r="J40" s="27"/>
      <c r="K40" s="27"/>
      <c r="L40" s="27"/>
      <c r="M40" s="27"/>
      <c r="N40" s="27"/>
      <c r="O40" s="27"/>
      <c r="P40" s="27"/>
      <c r="Q40" s="27"/>
      <c r="R40" s="28"/>
    </row>
    <row r="41" spans="1:18" ht="15.75" thickTop="1" x14ac:dyDescent="0.25"/>
    <row r="68" spans="1:26" x14ac:dyDescent="0.25">
      <c r="A68" s="2"/>
      <c r="B68" s="3"/>
      <c r="C68" s="4"/>
      <c r="F68" s="2"/>
      <c r="G68" s="3"/>
      <c r="H68" s="11"/>
      <c r="I68" s="3"/>
      <c r="J68" s="3"/>
      <c r="K68" s="4"/>
      <c r="N68" s="2"/>
      <c r="O68" s="3"/>
      <c r="P68" s="3"/>
      <c r="Q68" s="3"/>
      <c r="R68" s="4"/>
    </row>
    <row r="69" spans="1:26" x14ac:dyDescent="0.25">
      <c r="A69" s="5" t="s">
        <v>41</v>
      </c>
      <c r="B69" s="6"/>
      <c r="C69" s="7"/>
      <c r="F69" s="5" t="s">
        <v>42</v>
      </c>
      <c r="G69" s="6"/>
      <c r="I69" s="6"/>
      <c r="J69" s="6"/>
      <c r="K69" s="7"/>
      <c r="N69" s="5"/>
      <c r="O69" s="6"/>
      <c r="P69" s="6"/>
      <c r="Q69" s="6"/>
      <c r="R69" s="7"/>
    </row>
    <row r="70" spans="1:26" x14ac:dyDescent="0.25">
      <c r="A70" s="5"/>
      <c r="B70" s="6"/>
      <c r="C70" s="7"/>
      <c r="F70" s="5"/>
      <c r="G70" s="6"/>
      <c r="H70" s="6" t="s">
        <v>31</v>
      </c>
      <c r="I70" s="12">
        <f ca="1">(SUM(K73:K85)/COUNT(K73:K85))^0.5</f>
        <v>4.7336090782330753E-2</v>
      </c>
      <c r="J70" s="6"/>
      <c r="K70" s="7"/>
      <c r="N70" s="13" t="s">
        <v>21</v>
      </c>
      <c r="O70" s="12">
        <v>25</v>
      </c>
      <c r="P70" s="6" t="s">
        <v>51</v>
      </c>
      <c r="Q70" s="6"/>
      <c r="R70" s="7"/>
      <c r="V70" t="s">
        <v>0</v>
      </c>
    </row>
    <row r="71" spans="1:26" x14ac:dyDescent="0.25">
      <c r="A71" s="5" t="s">
        <v>34</v>
      </c>
      <c r="B71" s="6" t="s">
        <v>35</v>
      </c>
      <c r="C71" s="7"/>
      <c r="F71" s="5"/>
      <c r="G71" s="6"/>
      <c r="H71" s="6"/>
      <c r="I71" s="6"/>
      <c r="J71" s="6"/>
      <c r="K71" s="7"/>
      <c r="N71" s="13" t="s">
        <v>21</v>
      </c>
      <c r="O71" s="12">
        <f>'truth model'!E3</f>
        <v>1</v>
      </c>
      <c r="P71" s="12" t="s">
        <v>6</v>
      </c>
      <c r="Q71" s="6"/>
      <c r="R71" s="7"/>
    </row>
    <row r="72" spans="1:26" x14ac:dyDescent="0.25">
      <c r="A72" s="5">
        <v>0</v>
      </c>
      <c r="B72" s="6">
        <v>1</v>
      </c>
      <c r="C72" s="7"/>
      <c r="F72" s="13" t="s">
        <v>20</v>
      </c>
      <c r="G72" s="12" t="s">
        <v>19</v>
      </c>
      <c r="H72" s="6" t="s">
        <v>52</v>
      </c>
      <c r="I72" s="18" t="s">
        <v>54</v>
      </c>
      <c r="J72" s="6" t="s">
        <v>29</v>
      </c>
      <c r="K72" s="7" t="s">
        <v>30</v>
      </c>
      <c r="N72" s="13" t="s">
        <v>21</v>
      </c>
      <c r="O72" s="12">
        <f>'truth model'!E4</f>
        <v>50</v>
      </c>
      <c r="P72" s="12" t="s">
        <v>7</v>
      </c>
      <c r="Q72" s="6"/>
      <c r="R72" s="7"/>
      <c r="V72" t="s">
        <v>1</v>
      </c>
      <c r="X72">
        <v>7</v>
      </c>
      <c r="Z72" s="17">
        <f>X72</f>
        <v>7</v>
      </c>
    </row>
    <row r="73" spans="1:26" x14ac:dyDescent="0.25">
      <c r="A73" s="5">
        <f>'Game Level 2'!D14</f>
        <v>1E-3</v>
      </c>
      <c r="B73" s="6">
        <v>1</v>
      </c>
      <c r="C73" s="7"/>
      <c r="F73" s="13">
        <f>'truth model'!B17</f>
        <v>0</v>
      </c>
      <c r="G73" s="12">
        <f>'truth model'!C17</f>
        <v>0</v>
      </c>
      <c r="H73">
        <f ca="1">'truth model'!M17</f>
        <v>1.148319603851724</v>
      </c>
      <c r="I73">
        <f ca="1">G73*H73</f>
        <v>0</v>
      </c>
      <c r="J73" s="12">
        <f>'Game Level 2'!O85</f>
        <v>0</v>
      </c>
      <c r="K73" s="7">
        <f ca="1">(J73-I73)^2</f>
        <v>0</v>
      </c>
      <c r="N73" s="13" t="s">
        <v>21</v>
      </c>
      <c r="O73" s="12">
        <f>'truth model'!E5</f>
        <v>100</v>
      </c>
      <c r="P73" s="12" t="s">
        <v>8</v>
      </c>
      <c r="Q73" s="6"/>
      <c r="R73" s="7"/>
      <c r="Z73" s="17"/>
    </row>
    <row r="74" spans="1:26" x14ac:dyDescent="0.25">
      <c r="A74" s="5">
        <f>'Game Level 2'!D13</f>
        <v>0.01</v>
      </c>
      <c r="B74" s="6">
        <v>0</v>
      </c>
      <c r="C74" s="7"/>
      <c r="F74" s="13">
        <f>'truth model'!B18</f>
        <v>30</v>
      </c>
      <c r="G74" s="12">
        <f>'truth model'!C18</f>
        <v>0</v>
      </c>
      <c r="H74">
        <f ca="1">'truth model'!M18</f>
        <v>1.1698496572334798</v>
      </c>
      <c r="I74">
        <f t="shared" ref="I74:I137" ca="1" si="0">G74*H74</f>
        <v>0</v>
      </c>
      <c r="J74" s="12">
        <f>'Game Level 2'!O86</f>
        <v>0</v>
      </c>
      <c r="K74" s="7">
        <f t="shared" ref="K74:K137" ca="1" si="1">(J74-I74)^2</f>
        <v>0</v>
      </c>
      <c r="N74" s="13" t="s">
        <v>21</v>
      </c>
      <c r="O74" s="12">
        <f>'truth model'!E10</f>
        <v>250</v>
      </c>
      <c r="P74" s="12" t="s">
        <v>13</v>
      </c>
      <c r="Q74" s="6"/>
      <c r="R74" s="7"/>
      <c r="V74" t="s">
        <v>2</v>
      </c>
      <c r="X74">
        <v>5</v>
      </c>
      <c r="Z74" s="17">
        <f>X74</f>
        <v>5</v>
      </c>
    </row>
    <row r="75" spans="1:26" x14ac:dyDescent="0.25">
      <c r="A75" s="5">
        <f>2*A74</f>
        <v>0.02</v>
      </c>
      <c r="B75" s="6">
        <v>0</v>
      </c>
      <c r="C75" s="7"/>
      <c r="F75" s="13">
        <f>'truth model'!B19</f>
        <v>60</v>
      </c>
      <c r="G75" s="12">
        <f>'truth model'!C19</f>
        <v>0</v>
      </c>
      <c r="H75">
        <f ca="1">'truth model'!M19</f>
        <v>1.1251548773831215</v>
      </c>
      <c r="I75">
        <f t="shared" ca="1" si="0"/>
        <v>0</v>
      </c>
      <c r="J75" s="12">
        <f>'Game Level 2'!O87</f>
        <v>0</v>
      </c>
      <c r="K75" s="7">
        <f t="shared" ca="1" si="1"/>
        <v>0</v>
      </c>
      <c r="N75" s="13" t="s">
        <v>21</v>
      </c>
      <c r="O75" s="12">
        <f>'truth model'!E11</f>
        <v>2000</v>
      </c>
      <c r="P75" s="12" t="s">
        <v>14</v>
      </c>
      <c r="Q75" s="6"/>
      <c r="R75" s="7"/>
      <c r="Z75" s="17"/>
    </row>
    <row r="76" spans="1:26" x14ac:dyDescent="0.25">
      <c r="A76" s="5"/>
      <c r="B76" s="6"/>
      <c r="C76" s="7"/>
      <c r="F76" s="13">
        <f>'truth model'!B20</f>
        <v>90</v>
      </c>
      <c r="G76" s="12">
        <f>'truth model'!C20</f>
        <v>0</v>
      </c>
      <c r="H76">
        <f ca="1">'truth model'!M20</f>
        <v>0.97887819652237318</v>
      </c>
      <c r="I76">
        <f t="shared" ca="1" si="0"/>
        <v>0</v>
      </c>
      <c r="J76" s="12">
        <f>'Game Level 2'!O88</f>
        <v>0</v>
      </c>
      <c r="K76" s="7">
        <f t="shared" ca="1" si="1"/>
        <v>0</v>
      </c>
      <c r="N76" s="13" t="s">
        <v>21</v>
      </c>
      <c r="O76" s="12">
        <f>'truth model'!E12</f>
        <v>30</v>
      </c>
      <c r="P76" s="12" t="s">
        <v>15</v>
      </c>
      <c r="Q76" s="6"/>
      <c r="R76" s="7"/>
      <c r="V76" t="s">
        <v>3</v>
      </c>
      <c r="X76">
        <v>2</v>
      </c>
      <c r="Z76" s="17">
        <f>X76</f>
        <v>2</v>
      </c>
    </row>
    <row r="77" spans="1:26" x14ac:dyDescent="0.25">
      <c r="A77" s="5"/>
      <c r="B77" s="6"/>
      <c r="C77" s="7"/>
      <c r="F77" s="13">
        <f>'truth model'!B21</f>
        <v>120</v>
      </c>
      <c r="G77" s="12">
        <f ca="1">'truth model'!C21</f>
        <v>1.8543144112878485E-11</v>
      </c>
      <c r="H77">
        <f ca="1">'truth model'!M21</f>
        <v>0.80355652393676469</v>
      </c>
      <c r="I77">
        <f t="shared" ca="1" si="0"/>
        <v>1.4900464426203119E-11</v>
      </c>
      <c r="J77" s="12">
        <f>'Game Level 2'!O89</f>
        <v>4.6664155135825788E-11</v>
      </c>
      <c r="K77" s="7">
        <f t="shared" ca="1" si="1"/>
        <v>1.0089320474965698E-21</v>
      </c>
      <c r="N77" s="13" t="s">
        <v>22</v>
      </c>
      <c r="O77" s="12">
        <f>IF('Game Level 2'!I4&lt;'Game Level 2'!G4,+'Game Level 2'!G4,+IF('Game Level 2'!I4&gt;'Game Level 2'!H4,'Game Level 2'!H4,'Game Level 2'!I4))</f>
        <v>2</v>
      </c>
      <c r="P77" s="12" t="s">
        <v>9</v>
      </c>
      <c r="Q77" s="6"/>
      <c r="R77" s="7"/>
      <c r="Z77" s="17"/>
    </row>
    <row r="78" spans="1:26" x14ac:dyDescent="0.25">
      <c r="A78" s="5">
        <v>0</v>
      </c>
      <c r="B78" s="6">
        <f>'Game Level 2'!D15</f>
        <v>0.9</v>
      </c>
      <c r="C78" s="7">
        <f>B84</f>
        <v>1</v>
      </c>
      <c r="F78" s="13">
        <f>'truth model'!B22</f>
        <v>150</v>
      </c>
      <c r="G78" s="12">
        <f ca="1">'truth model'!C22</f>
        <v>2.3770064036626056E-3</v>
      </c>
      <c r="H78">
        <f ca="1">'truth model'!M22</f>
        <v>1.027166018277055</v>
      </c>
      <c r="I78">
        <f t="shared" ca="1" si="0"/>
        <v>2.4415802030691809E-3</v>
      </c>
      <c r="J78" s="12">
        <f>'Game Level 2'!O90</f>
        <v>1.4170979934763227E-3</v>
      </c>
      <c r="K78" s="7">
        <f t="shared" ca="1" si="1"/>
        <v>1.0495637977722651E-6</v>
      </c>
      <c r="N78" s="13" t="s">
        <v>22</v>
      </c>
      <c r="O78" s="12">
        <f>IF('Game Level 2'!I5&lt;'Game Level 2'!G5,+'Game Level 2'!G5,+IF('Game Level 2'!I5&gt;'Game Level 2'!H5,'Game Level 2'!H5,'Game Level 2'!I5))</f>
        <v>49</v>
      </c>
      <c r="P78" s="12" t="s">
        <v>10</v>
      </c>
      <c r="Q78" s="6"/>
      <c r="R78" s="7"/>
      <c r="V78" t="s">
        <v>4</v>
      </c>
      <c r="X78">
        <v>2</v>
      </c>
      <c r="Z78" s="17">
        <f>X78</f>
        <v>2</v>
      </c>
    </row>
    <row r="79" spans="1:26" x14ac:dyDescent="0.25">
      <c r="A79" s="5">
        <f>A75</f>
        <v>0.02</v>
      </c>
      <c r="B79" s="6">
        <f>B78</f>
        <v>0.9</v>
      </c>
      <c r="C79" s="7">
        <f>C78</f>
        <v>1</v>
      </c>
      <c r="F79" s="13">
        <f>'truth model'!B23</f>
        <v>180</v>
      </c>
      <c r="G79" s="12">
        <f ca="1">'truth model'!C23</f>
        <v>8.7843938858711432E-2</v>
      </c>
      <c r="H79">
        <f ca="1">'truth model'!M23</f>
        <v>0.94216526103570319</v>
      </c>
      <c r="I79">
        <f t="shared" ca="1" si="0"/>
        <v>8.2763507585222204E-2</v>
      </c>
      <c r="J79" s="12">
        <f>'Game Level 2'!O91</f>
        <v>4.9276761897522052E-2</v>
      </c>
      <c r="K79" s="7">
        <f t="shared" ca="1" si="1"/>
        <v>1.1213621367527047E-3</v>
      </c>
      <c r="N79" s="13" t="s">
        <v>22</v>
      </c>
      <c r="O79" s="12">
        <f>IF('Game Level 2'!I6&lt;'Game Level 2'!G6,+'Game Level 2'!G6,+IF('Game Level 2'!I6&gt;'Game Level 2'!H6,'Game Level 2'!H6,'Game Level 2'!I6))</f>
        <v>2.5</v>
      </c>
      <c r="P79" s="12" t="s">
        <v>11</v>
      </c>
      <c r="Q79" s="6"/>
      <c r="R79" s="7"/>
      <c r="Z79" s="17"/>
    </row>
    <row r="80" spans="1:26" x14ac:dyDescent="0.25">
      <c r="A80" s="5"/>
      <c r="B80" s="6"/>
      <c r="C80" s="7"/>
      <c r="F80" s="13">
        <f>'truth model'!B24</f>
        <v>210</v>
      </c>
      <c r="G80" s="12">
        <f ca="1">'truth model'!C24</f>
        <v>0.23342005370869429</v>
      </c>
      <c r="H80">
        <f ca="1">'truth model'!M24</f>
        <v>1.1549982776132914</v>
      </c>
      <c r="I80">
        <f t="shared" ca="1" si="0"/>
        <v>0.26959975999394387</v>
      </c>
      <c r="J80" s="12">
        <f>'Game Level 2'!O92</f>
        <v>0.15832039657769198</v>
      </c>
      <c r="K80" s="7">
        <f t="shared" ca="1" si="1"/>
        <v>1.2383096722326259E-2</v>
      </c>
      <c r="N80" s="13" t="s">
        <v>22</v>
      </c>
      <c r="O80" s="12">
        <f>IF('Game Level 2'!I7&lt;'Game Level 2'!G7,+'Game Level 2'!G7,+IF('Game Level 2'!I7&gt;'Game Level 2'!H7,'Game Level 2'!H7,'Game Level 2'!I7))</f>
        <v>1.6999999999999999E-3</v>
      </c>
      <c r="P80" s="12" t="s">
        <v>12</v>
      </c>
      <c r="Q80" s="6"/>
      <c r="R80" s="7"/>
      <c r="V80" t="s">
        <v>5</v>
      </c>
      <c r="X80">
        <v>10</v>
      </c>
      <c r="Z80" s="17">
        <f>X80</f>
        <v>10</v>
      </c>
    </row>
    <row r="81" spans="1:22" x14ac:dyDescent="0.25">
      <c r="A81" s="5"/>
      <c r="B81" s="6"/>
      <c r="C81" s="7"/>
      <c r="F81" s="13">
        <f>'truth model'!B25</f>
        <v>240</v>
      </c>
      <c r="G81" s="12">
        <f ca="1">'truth model'!C25</f>
        <v>0.25081349647073076</v>
      </c>
      <c r="H81">
        <f ca="1">'truth model'!M25</f>
        <v>0.9261493702859247</v>
      </c>
      <c r="I81">
        <f t="shared" ca="1" si="0"/>
        <v>0.23229076181557828</v>
      </c>
      <c r="J81" s="12">
        <f>'Game Level 2'!O93</f>
        <v>0.22496424160134415</v>
      </c>
      <c r="K81" s="7">
        <f t="shared" ca="1" si="1"/>
        <v>5.3677898449581376E-5</v>
      </c>
      <c r="N81" s="13"/>
      <c r="O81" s="12"/>
      <c r="P81" s="12"/>
      <c r="Q81" s="6"/>
      <c r="R81" s="7"/>
    </row>
    <row r="82" spans="1:22" x14ac:dyDescent="0.25">
      <c r="A82" s="5" t="s">
        <v>38</v>
      </c>
      <c r="B82" s="6"/>
      <c r="C82" s="7"/>
      <c r="F82" s="13">
        <f>'truth model'!B26</f>
        <v>270</v>
      </c>
      <c r="G82" s="12">
        <f ca="1">'truth model'!C26</f>
        <v>0.17883356451710872</v>
      </c>
      <c r="H82">
        <f ca="1">'truth model'!M26</f>
        <v>0.97429801687957729</v>
      </c>
      <c r="I82">
        <f t="shared" ca="1" si="0"/>
        <v>0.17423718726052495</v>
      </c>
      <c r="J82" s="12">
        <f>'Game Level 2'!O94</f>
        <v>0.22124796828024945</v>
      </c>
      <c r="K82" s="7">
        <f t="shared" ca="1" si="1"/>
        <v>2.2100135320844896E-3</v>
      </c>
      <c r="N82" s="13"/>
      <c r="O82" s="12"/>
      <c r="P82" s="12"/>
      <c r="Q82" s="6"/>
      <c r="R82" s="7"/>
    </row>
    <row r="83" spans="1:22" x14ac:dyDescent="0.25">
      <c r="A83" s="5" t="s">
        <v>39</v>
      </c>
      <c r="B83" s="6">
        <f>MAX('Game Level 2'!P85:P335)</f>
        <v>0</v>
      </c>
      <c r="C83" s="7"/>
      <c r="F83" s="13">
        <f>'truth model'!B27</f>
        <v>300</v>
      </c>
      <c r="G83" s="12">
        <f ca="1">'truth model'!C27</f>
        <v>0.10264833589255645</v>
      </c>
      <c r="H83">
        <f ca="1">'truth model'!M27</f>
        <v>1.233517223142206</v>
      </c>
      <c r="I83">
        <f t="shared" ca="1" si="0"/>
        <v>0.12661849025035468</v>
      </c>
      <c r="J83" s="12">
        <f>'Game Level 2'!O95</f>
        <v>0.17927384017012898</v>
      </c>
      <c r="K83" s="7">
        <f t="shared" ca="1" si="1"/>
        <v>2.7725858751738758E-3</v>
      </c>
      <c r="N83" s="13"/>
      <c r="O83" s="12"/>
      <c r="P83" s="12"/>
      <c r="Q83" s="6"/>
      <c r="R83" s="7"/>
    </row>
    <row r="84" spans="1:22" x14ac:dyDescent="0.25">
      <c r="A84" s="5" t="s">
        <v>35</v>
      </c>
      <c r="B84" s="6">
        <f>IF(B83&lt;A73,1,+IF(B83&gt;A74,0,(B83-A73)/(A74-A73)))</f>
        <v>1</v>
      </c>
      <c r="C84" s="7"/>
      <c r="F84" s="13">
        <f>'truth model'!B28</f>
        <v>330</v>
      </c>
      <c r="G84" s="12">
        <f ca="1">'truth model'!C28</f>
        <v>5.1903704958977177E-2</v>
      </c>
      <c r="H84">
        <f ca="1">'truth model'!M28</f>
        <v>0.98945569773669273</v>
      </c>
      <c r="I84">
        <f t="shared" ca="1" si="0"/>
        <v>5.1356416605304205E-2</v>
      </c>
      <c r="J84" s="12">
        <f>'Game Level 2'!O96</f>
        <v>0.12978541990318743</v>
      </c>
      <c r="K84" s="7">
        <f t="shared" ca="1" si="1"/>
        <v>6.1511085582993761E-3</v>
      </c>
      <c r="N84" s="13" t="s">
        <v>16</v>
      </c>
      <c r="O84" s="12" t="s">
        <v>17</v>
      </c>
      <c r="Q84" s="6"/>
      <c r="R84" s="12" t="s">
        <v>53</v>
      </c>
      <c r="U84" t="s">
        <v>61</v>
      </c>
    </row>
    <row r="85" spans="1:22" x14ac:dyDescent="0.25">
      <c r="C85" s="7"/>
      <c r="F85" s="13">
        <f>'truth model'!B29</f>
        <v>360</v>
      </c>
      <c r="G85" s="12">
        <f ca="1">'truth model'!C29</f>
        <v>2.4239948308013976E-2</v>
      </c>
      <c r="H85">
        <f ca="1">'truth model'!M29</f>
        <v>0.86548653163175771</v>
      </c>
      <c r="I85">
        <f t="shared" ca="1" si="0"/>
        <v>2.097934878803611E-2</v>
      </c>
      <c r="J85" s="12">
        <f>'Game Level 2'!O97</f>
        <v>8.7584732131319218E-2</v>
      </c>
      <c r="K85" s="7">
        <f t="shared" ca="1" si="1"/>
        <v>4.4362770903056958E-3</v>
      </c>
      <c r="N85" s="13">
        <v>0</v>
      </c>
      <c r="O85" s="12">
        <f t="shared" ref="O85:O148" si="2">IF($N85&lt;=O$73,0,+O$71*O$72*O$74*O$77^0.5/(2*(PI()*O$78*($N85-O$73)^3)^0.5)*EXP(-((O$77*O$74-O$79*($N85-O$73))^2)/(4*O$77*O$78*($N85-O$73)))*EXP(-O$80*($N85-O$73)))</f>
        <v>0</v>
      </c>
      <c r="Q85" s="6"/>
      <c r="R85" s="12">
        <f t="shared" ref="R85:R148" si="3">IF($N85&lt;=O$73,0,+O$71*O$72*O$75*O$77^0.5/(2*(PI()*O$78*($N85-O$73)^3)^0.5)*EXP(-((O$77*O$75-O$79*($N85-O$73))^2)/(4*O$77*O$78*($N85-O$73)))*EXP(-O$80*($N85-O$73)))</f>
        <v>0</v>
      </c>
      <c r="U85" t="s">
        <v>62</v>
      </c>
      <c r="V85" t="s">
        <v>63</v>
      </c>
    </row>
    <row r="86" spans="1:22" x14ac:dyDescent="0.25">
      <c r="C86" s="7"/>
      <c r="F86" s="13">
        <f>'truth model'!B30</f>
        <v>390</v>
      </c>
      <c r="G86" s="12">
        <f ca="1">'truth model'!C30</f>
        <v>1.074199281773644E-2</v>
      </c>
      <c r="H86">
        <f ca="1">'truth model'!M30</f>
        <v>1.0567116439541115</v>
      </c>
      <c r="I86">
        <f t="shared" ca="1" si="0"/>
        <v>1.1351188889773533E-2</v>
      </c>
      <c r="J86" s="12">
        <f>'Game Level 2'!O98</f>
        <v>5.6443500228964209E-2</v>
      </c>
      <c r="K86" s="7">
        <f t="shared" ca="1" si="1"/>
        <v>2.0333165419105042E-3</v>
      </c>
      <c r="N86" s="13">
        <f t="shared" ref="N86:N149" si="4">N85+$O$76</f>
        <v>30</v>
      </c>
      <c r="O86" s="12">
        <f t="shared" si="2"/>
        <v>0</v>
      </c>
      <c r="Q86" s="6"/>
      <c r="R86" s="12">
        <f t="shared" si="3"/>
        <v>0</v>
      </c>
      <c r="U86">
        <f>IF($G$18=1,+G73,0)</f>
        <v>0</v>
      </c>
      <c r="V86">
        <f>IF($G$18=1,+'truth model'!G17,0)</f>
        <v>0</v>
      </c>
    </row>
    <row r="87" spans="1:22" x14ac:dyDescent="0.25">
      <c r="A87" s="5" t="s">
        <v>48</v>
      </c>
      <c r="B87" s="6"/>
      <c r="C87" s="7"/>
      <c r="F87" s="13">
        <f>'truth model'!B31</f>
        <v>420</v>
      </c>
      <c r="G87" s="12">
        <f ca="1">'truth model'!C31</f>
        <v>4.5919608028010973E-3</v>
      </c>
      <c r="H87">
        <f ca="1">'truth model'!M31</f>
        <v>0.96309001509399639</v>
      </c>
      <c r="I87">
        <f t="shared" ca="1" si="0"/>
        <v>4.4224715988807487E-3</v>
      </c>
      <c r="J87" s="12">
        <f>'Game Level 2'!O99</f>
        <v>3.5248907523115561E-2</v>
      </c>
      <c r="K87" s="7">
        <f t="shared" ca="1" si="1"/>
        <v>9.5026915179095459E-4</v>
      </c>
      <c r="N87" s="13">
        <f t="shared" si="4"/>
        <v>60</v>
      </c>
      <c r="O87" s="12">
        <f t="shared" si="2"/>
        <v>0</v>
      </c>
      <c r="Q87" s="6"/>
      <c r="R87" s="12">
        <f t="shared" si="3"/>
        <v>0</v>
      </c>
      <c r="U87">
        <f t="shared" ref="U87:U150" si="5">IF($G$18=1,+G74,0)</f>
        <v>0</v>
      </c>
      <c r="V87">
        <f>IF($G$18=1,+'truth model'!G18,0)</f>
        <v>0</v>
      </c>
    </row>
    <row r="88" spans="1:22" x14ac:dyDescent="0.25">
      <c r="A88" s="5" t="s">
        <v>39</v>
      </c>
      <c r="B88" s="6">
        <f ca="1">MAX('truth model'!G17:G267)</f>
        <v>1.6198433077799545E-3</v>
      </c>
      <c r="C88" s="7"/>
      <c r="F88" s="13">
        <f>'truth model'!B32</f>
        <v>450</v>
      </c>
      <c r="G88" s="12">
        <f ca="1">'truth model'!C32</f>
        <v>1.9135397686087187E-3</v>
      </c>
      <c r="H88">
        <f ca="1">'truth model'!M32</f>
        <v>1.1284741575507544</v>
      </c>
      <c r="I88">
        <f t="shared" ca="1" si="0"/>
        <v>2.1593801783205894E-3</v>
      </c>
      <c r="J88" s="12">
        <f>'Game Level 2'!O100</f>
        <v>2.1531720747647084E-2</v>
      </c>
      <c r="K88" s="7">
        <f t="shared" ca="1" si="1"/>
        <v>3.7528757913397317E-4</v>
      </c>
      <c r="N88" s="13">
        <f t="shared" si="4"/>
        <v>90</v>
      </c>
      <c r="O88" s="12">
        <f t="shared" si="2"/>
        <v>0</v>
      </c>
      <c r="Q88" s="6"/>
      <c r="R88" s="12">
        <f t="shared" si="3"/>
        <v>0</v>
      </c>
      <c r="U88">
        <f t="shared" si="5"/>
        <v>0</v>
      </c>
      <c r="V88">
        <f>IF($G$18=1,+'truth model'!G19,0)</f>
        <v>0</v>
      </c>
    </row>
    <row r="89" spans="1:22" x14ac:dyDescent="0.25">
      <c r="A89" s="5" t="s">
        <v>35</v>
      </c>
      <c r="B89" s="6">
        <f ca="1">IF(B88&lt;A73,1,+IF(B88&gt;A74,0,(B88-A73)/(A74-A73)))</f>
        <v>6.8871478642217154E-2</v>
      </c>
      <c r="C89" s="7"/>
      <c r="F89" s="13">
        <f>'truth model'!B33</f>
        <v>480</v>
      </c>
      <c r="G89" s="12">
        <f ca="1">'truth model'!C33</f>
        <v>7.8278150175282405E-4</v>
      </c>
      <c r="H89">
        <f ca="1">'truth model'!M33</f>
        <v>1.1007851956036898</v>
      </c>
      <c r="I89">
        <f t="shared" ca="1" si="0"/>
        <v>8.6167428852193246E-4</v>
      </c>
      <c r="J89" s="12">
        <f>'Game Level 2'!O101</f>
        <v>1.2944982895024121E-2</v>
      </c>
      <c r="K89" s="7">
        <f t="shared" ca="1" si="1"/>
        <v>1.4600634687996988E-4</v>
      </c>
      <c r="N89" s="13">
        <f t="shared" si="4"/>
        <v>120</v>
      </c>
      <c r="O89" s="12">
        <f t="shared" si="2"/>
        <v>4.6664155135825788E-11</v>
      </c>
      <c r="Q89" s="6"/>
      <c r="R89" s="12">
        <f t="shared" si="3"/>
        <v>0</v>
      </c>
      <c r="U89">
        <f t="shared" si="5"/>
        <v>0</v>
      </c>
      <c r="V89">
        <f>IF($G$18=1,+'truth model'!G20,0)</f>
        <v>0</v>
      </c>
    </row>
    <row r="90" spans="1:22" x14ac:dyDescent="0.25">
      <c r="C90" s="7"/>
      <c r="F90" s="13">
        <f>'truth model'!B34</f>
        <v>510</v>
      </c>
      <c r="G90" s="12">
        <f ca="1">'truth model'!C34</f>
        <v>3.1586031759797781E-4</v>
      </c>
      <c r="H90">
        <f ca="1">'truth model'!M34</f>
        <v>0.84568453515169861</v>
      </c>
      <c r="I90">
        <f t="shared" ca="1" si="0"/>
        <v>2.6711818586071375E-4</v>
      </c>
      <c r="J90" s="12">
        <f>'Game Level 2'!O102</f>
        <v>7.6922686735467682E-3</v>
      </c>
      <c r="K90" s="7">
        <f t="shared" ca="1" si="1"/>
        <v>5.5132859764784459E-5</v>
      </c>
      <c r="N90" s="13">
        <f t="shared" si="4"/>
        <v>150</v>
      </c>
      <c r="O90" s="12">
        <f t="shared" si="2"/>
        <v>1.4170979934763227E-3</v>
      </c>
      <c r="Q90" s="6"/>
      <c r="R90" s="12">
        <f t="shared" si="3"/>
        <v>0</v>
      </c>
      <c r="U90">
        <f t="shared" si="5"/>
        <v>0</v>
      </c>
      <c r="V90">
        <f>IF($G$18=1,+'truth model'!G21,0)</f>
        <v>0</v>
      </c>
    </row>
    <row r="91" spans="1:22" x14ac:dyDescent="0.25">
      <c r="C91" s="7"/>
      <c r="F91" s="13">
        <f>'truth model'!B35</f>
        <v>540</v>
      </c>
      <c r="G91" s="12">
        <f ca="1">'truth model'!C35</f>
        <v>1.2614647088076824E-4</v>
      </c>
      <c r="H91">
        <f ca="1">'truth model'!M35</f>
        <v>1.1080229399826631</v>
      </c>
      <c r="I91">
        <f t="shared" ca="1" si="0"/>
        <v>1.3977318353374622E-4</v>
      </c>
      <c r="J91" s="12">
        <f>'Game Level 2'!O103</f>
        <v>4.5313953387910296E-3</v>
      </c>
      <c r="K91" s="7">
        <f t="shared" ca="1" si="1"/>
        <v>1.9286345154546625E-5</v>
      </c>
      <c r="N91" s="13">
        <f t="shared" si="4"/>
        <v>180</v>
      </c>
      <c r="O91" s="12">
        <f t="shared" si="2"/>
        <v>4.9276761897522052E-2</v>
      </c>
      <c r="Q91" s="6"/>
      <c r="R91" s="12">
        <f t="shared" si="3"/>
        <v>7.3659774454624948E-200</v>
      </c>
      <c r="U91">
        <f t="shared" si="5"/>
        <v>0</v>
      </c>
      <c r="V91">
        <f>IF($G$18=1,+'truth model'!G22,0)</f>
        <v>0</v>
      </c>
    </row>
    <row r="92" spans="1:22" x14ac:dyDescent="0.25">
      <c r="A92" s="8"/>
      <c r="B92" s="9"/>
      <c r="C92" s="10"/>
      <c r="F92" s="13">
        <f>'truth model'!B36</f>
        <v>570</v>
      </c>
      <c r="G92" s="12">
        <f ca="1">'truth model'!C36</f>
        <v>4.9985661827544506E-5</v>
      </c>
      <c r="H92">
        <f ca="1">'truth model'!M36</f>
        <v>1.0042789021123506</v>
      </c>
      <c r="I92">
        <f t="shared" ca="1" si="0"/>
        <v>5.0199545581525627E-5</v>
      </c>
      <c r="J92" s="12">
        <f>'Game Level 2'!O104</f>
        <v>2.6519475652760191E-3</v>
      </c>
      <c r="K92" s="7">
        <f t="shared" ca="1" si="1"/>
        <v>6.7690927579842184E-6</v>
      </c>
      <c r="N92" s="13">
        <f t="shared" si="4"/>
        <v>210</v>
      </c>
      <c r="O92" s="12">
        <f t="shared" si="2"/>
        <v>0.15832039657769198</v>
      </c>
      <c r="Q92" s="6"/>
      <c r="R92" s="12">
        <f t="shared" si="3"/>
        <v>7.2524327998855579E-140</v>
      </c>
      <c r="U92">
        <f t="shared" si="5"/>
        <v>0</v>
      </c>
      <c r="V92">
        <f>IF($G$18=1,+'truth model'!G23,0)</f>
        <v>0</v>
      </c>
    </row>
    <row r="93" spans="1:22" x14ac:dyDescent="0.25">
      <c r="F93" s="13">
        <f>'truth model'!B37</f>
        <v>600</v>
      </c>
      <c r="G93" s="12">
        <f ca="1">'truth model'!C37</f>
        <v>1.9687488403863149E-5</v>
      </c>
      <c r="H93">
        <f ca="1">'truth model'!M37</f>
        <v>0.77070303371895732</v>
      </c>
      <c r="I93">
        <f t="shared" ca="1" si="0"/>
        <v>1.5173207039164122E-5</v>
      </c>
      <c r="J93" s="12">
        <f>'Game Level 2'!O105</f>
        <v>1.544314948817229E-3</v>
      </c>
      <c r="K93" s="7">
        <f t="shared" ca="1" si="1"/>
        <v>2.3382744664480542E-6</v>
      </c>
      <c r="N93" s="13">
        <f t="shared" si="4"/>
        <v>240</v>
      </c>
      <c r="O93" s="12">
        <f t="shared" si="2"/>
        <v>0.22496424160134415</v>
      </c>
      <c r="Q93" s="6"/>
      <c r="R93" s="12">
        <f t="shared" si="3"/>
        <v>1.012197505054097E-105</v>
      </c>
      <c r="U93">
        <f t="shared" si="5"/>
        <v>0</v>
      </c>
      <c r="V93">
        <f>IF($G$18=1,+'truth model'!G24,0)</f>
        <v>0</v>
      </c>
    </row>
    <row r="94" spans="1:22" x14ac:dyDescent="0.25">
      <c r="F94" s="13">
        <f>'truth model'!B38</f>
        <v>630</v>
      </c>
      <c r="G94" s="12">
        <f ca="1">'truth model'!C38</f>
        <v>7.717862504727103E-6</v>
      </c>
      <c r="H94">
        <f ca="1">'truth model'!M38</f>
        <v>1.1237658221309812</v>
      </c>
      <c r="I94">
        <f t="shared" ca="1" si="0"/>
        <v>8.6730701027185264E-6</v>
      </c>
      <c r="J94" s="12">
        <f>'Game Level 2'!O106</f>
        <v>8.95887363110256E-4</v>
      </c>
      <c r="K94" s="7">
        <f t="shared" ca="1" si="1"/>
        <v>7.8714920171686465E-7</v>
      </c>
      <c r="N94" s="13">
        <f t="shared" si="4"/>
        <v>270</v>
      </c>
      <c r="O94" s="12">
        <f t="shared" si="2"/>
        <v>0.22124796828024945</v>
      </c>
      <c r="Q94" s="6"/>
      <c r="R94" s="12">
        <f t="shared" si="3"/>
        <v>9.8398208329060107E-84</v>
      </c>
      <c r="U94">
        <f t="shared" si="5"/>
        <v>0</v>
      </c>
      <c r="V94">
        <f>IF($G$18=1,+'truth model'!G25,0)</f>
        <v>0</v>
      </c>
    </row>
    <row r="95" spans="1:22" x14ac:dyDescent="0.25">
      <c r="F95" s="13">
        <f>'truth model'!B39</f>
        <v>660</v>
      </c>
      <c r="G95" s="12">
        <f ca="1">'truth model'!C39</f>
        <v>3.0144764647081914E-6</v>
      </c>
      <c r="H95">
        <f ca="1">'truth model'!M39</f>
        <v>0.93494366387062411</v>
      </c>
      <c r="I95">
        <f t="shared" ca="1" si="0"/>
        <v>2.8183656705660427E-6</v>
      </c>
      <c r="J95" s="12">
        <f>'Game Level 2'!O107</f>
        <v>5.1820546735398829E-4</v>
      </c>
      <c r="K95" s="7">
        <f t="shared" ca="1" si="1"/>
        <v>2.6562386458163826E-7</v>
      </c>
      <c r="N95" s="13">
        <f t="shared" si="4"/>
        <v>300</v>
      </c>
      <c r="O95" s="12">
        <f t="shared" si="2"/>
        <v>0.17927384017012898</v>
      </c>
      <c r="Q95" s="6"/>
      <c r="R95" s="12">
        <f t="shared" si="3"/>
        <v>1.9865253483204344E-68</v>
      </c>
      <c r="U95">
        <f t="shared" si="5"/>
        <v>0</v>
      </c>
      <c r="V95">
        <f>IF($G$18=1,+'truth model'!G26,0)</f>
        <v>0</v>
      </c>
    </row>
    <row r="96" spans="1:22" x14ac:dyDescent="0.25">
      <c r="F96" s="13">
        <f>'truth model'!B40</f>
        <v>690</v>
      </c>
      <c r="G96" s="12">
        <f ca="1">'truth model'!C40</f>
        <v>1.1740276330621346E-6</v>
      </c>
      <c r="H96">
        <f ca="1">'truth model'!M40</f>
        <v>1.0439200848739096</v>
      </c>
      <c r="I96">
        <f t="shared" ca="1" si="0"/>
        <v>1.2255910263505389E-6</v>
      </c>
      <c r="J96" s="12">
        <f>'Game Level 2'!O108</f>
        <v>2.9907201823039983E-4</v>
      </c>
      <c r="K96" s="7">
        <f t="shared" ca="1" si="1"/>
        <v>8.8712494198217051E-8</v>
      </c>
      <c r="N96" s="13">
        <f t="shared" si="4"/>
        <v>330</v>
      </c>
      <c r="O96" s="12">
        <f t="shared" si="2"/>
        <v>0.12978541990318743</v>
      </c>
      <c r="Q96" s="6"/>
      <c r="R96" s="12">
        <f t="shared" si="3"/>
        <v>3.4498652868297156E-57</v>
      </c>
      <c r="U96">
        <f t="shared" si="5"/>
        <v>0</v>
      </c>
      <c r="V96">
        <f>IF($G$18=1,+'truth model'!G27,0)</f>
        <v>0</v>
      </c>
    </row>
    <row r="97" spans="6:22" x14ac:dyDescent="0.25">
      <c r="F97" s="13">
        <f>'truth model'!B41</f>
        <v>720</v>
      </c>
      <c r="G97" s="12">
        <f ca="1">'truth model'!C41</f>
        <v>4.562086414340276E-7</v>
      </c>
      <c r="H97">
        <f ca="1">'truth model'!M41</f>
        <v>0.97868475037735081</v>
      </c>
      <c r="I97">
        <f t="shared" ca="1" si="0"/>
        <v>4.4648444036185165E-7</v>
      </c>
      <c r="J97" s="12">
        <f>'Game Level 2'!O109</f>
        <v>1.7230673978785042E-4</v>
      </c>
      <c r="K97" s="7">
        <f t="shared" ca="1" si="1"/>
        <v>2.9535947368103972E-8</v>
      </c>
      <c r="N97" s="13">
        <f t="shared" si="4"/>
        <v>360</v>
      </c>
      <c r="O97" s="12">
        <f t="shared" si="2"/>
        <v>8.7584732131319218E-2</v>
      </c>
      <c r="Q97" s="6"/>
      <c r="R97" s="12">
        <f t="shared" si="3"/>
        <v>1.3208395119159341E-48</v>
      </c>
      <c r="U97">
        <f t="shared" si="5"/>
        <v>0</v>
      </c>
      <c r="V97">
        <f>IF($G$18=1,+'truth model'!G28,0)</f>
        <v>0</v>
      </c>
    </row>
    <row r="98" spans="6:22" x14ac:dyDescent="0.25">
      <c r="F98" s="13">
        <f>'truth model'!B42</f>
        <v>750</v>
      </c>
      <c r="G98" s="12">
        <f ca="1">'truth model'!C42</f>
        <v>1.769609297288458E-7</v>
      </c>
      <c r="H98">
        <f ca="1">'truth model'!M42</f>
        <v>1.0056201932092619</v>
      </c>
      <c r="I98">
        <f t="shared" ca="1" si="0"/>
        <v>1.7795548434441253E-7</v>
      </c>
      <c r="J98" s="12">
        <f>'Game Level 2'!O110</f>
        <v>9.9142297979329762E-5</v>
      </c>
      <c r="K98" s="7">
        <f t="shared" ca="1" si="1"/>
        <v>9.7939410854647617E-9</v>
      </c>
      <c r="N98" s="13">
        <f t="shared" si="4"/>
        <v>390</v>
      </c>
      <c r="O98" s="12">
        <f t="shared" si="2"/>
        <v>5.6443500228964209E-2</v>
      </c>
      <c r="Q98" s="6"/>
      <c r="R98" s="12">
        <f t="shared" si="3"/>
        <v>7.4600299102419575E-42</v>
      </c>
      <c r="U98">
        <f t="shared" si="5"/>
        <v>0</v>
      </c>
      <c r="V98">
        <f>IF($G$18=1,+'truth model'!G29,0)</f>
        <v>0</v>
      </c>
    </row>
    <row r="99" spans="6:22" x14ac:dyDescent="0.25">
      <c r="F99" s="13">
        <f>'truth model'!B43</f>
        <v>780</v>
      </c>
      <c r="G99" s="12">
        <f ca="1">'truth model'!C43</f>
        <v>6.8546662018339418E-8</v>
      </c>
      <c r="H99">
        <f ca="1">'truth model'!M43</f>
        <v>0.85357950505144053</v>
      </c>
      <c r="I99">
        <f t="shared" ca="1" si="0"/>
        <v>5.8510025838542538E-8</v>
      </c>
      <c r="J99" s="12">
        <f>'Game Level 2'!O111</f>
        <v>5.6988285968708576E-5</v>
      </c>
      <c r="K99" s="7">
        <f t="shared" ca="1" si="1"/>
        <v>3.2409993889053835E-9</v>
      </c>
      <c r="N99" s="13">
        <f t="shared" si="4"/>
        <v>420</v>
      </c>
      <c r="O99" s="12">
        <f t="shared" si="2"/>
        <v>3.5248907523115561E-2</v>
      </c>
      <c r="Q99" s="6"/>
      <c r="R99" s="12">
        <f t="shared" si="3"/>
        <v>2.038074675278135E-36</v>
      </c>
      <c r="U99">
        <f t="shared" si="5"/>
        <v>0</v>
      </c>
      <c r="V99">
        <f>IF($G$18=1,+'truth model'!G30,0)</f>
        <v>0</v>
      </c>
    </row>
    <row r="100" spans="6:22" x14ac:dyDescent="0.25">
      <c r="F100" s="13">
        <f>'truth model'!B44</f>
        <v>810</v>
      </c>
      <c r="G100" s="12">
        <f ca="1">'truth model'!C44</f>
        <v>2.6523025142752964E-8</v>
      </c>
      <c r="H100">
        <f ca="1">'truth model'!M44</f>
        <v>0.93856774992694691</v>
      </c>
      <c r="I100">
        <f t="shared" ca="1" si="0"/>
        <v>2.4893656029489489E-8</v>
      </c>
      <c r="J100" s="12">
        <f>'Game Level 2'!O112</f>
        <v>3.2733521676247766E-5</v>
      </c>
      <c r="K100" s="7">
        <f t="shared" ca="1" si="1"/>
        <v>1.0698543469650081E-9</v>
      </c>
      <c r="N100" s="13">
        <f t="shared" si="4"/>
        <v>450</v>
      </c>
      <c r="O100" s="12">
        <f t="shared" si="2"/>
        <v>2.1531720747647084E-2</v>
      </c>
      <c r="Q100" s="6"/>
      <c r="R100" s="12">
        <f t="shared" si="3"/>
        <v>5.8759940484480935E-32</v>
      </c>
      <c r="U100">
        <f t="shared" si="5"/>
        <v>0</v>
      </c>
      <c r="V100">
        <f>IF($G$18=1,+'truth model'!G31,0)</f>
        <v>0</v>
      </c>
    </row>
    <row r="101" spans="6:22" x14ac:dyDescent="0.25">
      <c r="F101" s="13">
        <f>'truth model'!B45</f>
        <v>840</v>
      </c>
      <c r="G101" s="12">
        <f ca="1">'truth model'!C45</f>
        <v>1.0254024078765127E-8</v>
      </c>
      <c r="H101">
        <f ca="1">'truth model'!M45</f>
        <v>0.77332078628759104</v>
      </c>
      <c r="I101">
        <f t="shared" ca="1" si="0"/>
        <v>7.9296499632025394E-9</v>
      </c>
      <c r="J101" s="12">
        <f>'Game Level 2'!O113</f>
        <v>1.8791806180682311E-5</v>
      </c>
      <c r="K101" s="7">
        <f t="shared" ca="1" si="1"/>
        <v>3.5283401752130008E-10</v>
      </c>
      <c r="N101" s="13">
        <f t="shared" si="4"/>
        <v>480</v>
      </c>
      <c r="O101" s="12">
        <f t="shared" si="2"/>
        <v>1.2944982895024121E-2</v>
      </c>
      <c r="Q101" s="6"/>
      <c r="R101" s="12">
        <f t="shared" si="3"/>
        <v>3.0482010424738536E-28</v>
      </c>
      <c r="U101">
        <f t="shared" si="5"/>
        <v>0</v>
      </c>
      <c r="V101">
        <f>IF($G$18=1,+'truth model'!G32,0)</f>
        <v>0</v>
      </c>
    </row>
    <row r="102" spans="6:22" x14ac:dyDescent="0.25">
      <c r="F102" s="13">
        <f>'truth model'!B46</f>
        <v>870</v>
      </c>
      <c r="G102" s="12">
        <f ca="1">'truth model'!C46</f>
        <v>3.9617436484692662E-9</v>
      </c>
      <c r="H102">
        <f ca="1">'truth model'!M46</f>
        <v>0.96273710818416425</v>
      </c>
      <c r="I102">
        <f t="shared" ca="1" si="0"/>
        <v>3.8141176234942816E-9</v>
      </c>
      <c r="J102" s="12">
        <f>'Game Level 2'!O114</f>
        <v>1.0784090579529382E-5</v>
      </c>
      <c r="K102" s="7">
        <f t="shared" ca="1" si="1"/>
        <v>1.1621436059512211E-10</v>
      </c>
      <c r="N102" s="13">
        <f t="shared" si="4"/>
        <v>510</v>
      </c>
      <c r="O102" s="12">
        <f t="shared" si="2"/>
        <v>7.6922686735467682E-3</v>
      </c>
      <c r="Q102" s="6"/>
      <c r="R102" s="12">
        <f t="shared" si="3"/>
        <v>4.1490143791624061E-25</v>
      </c>
      <c r="U102">
        <f t="shared" si="5"/>
        <v>0</v>
      </c>
      <c r="V102">
        <f>IF($G$18=1,+'truth model'!G33,0)</f>
        <v>0</v>
      </c>
    </row>
    <row r="103" spans="6:22" x14ac:dyDescent="0.25">
      <c r="F103" s="13">
        <f>'truth model'!B47</f>
        <v>900</v>
      </c>
      <c r="G103" s="12">
        <f ca="1">'truth model'!C47</f>
        <v>1.5299216831075069E-9</v>
      </c>
      <c r="H103">
        <f ca="1">'truth model'!M47</f>
        <v>0.83882197345878839</v>
      </c>
      <c r="I103">
        <f t="shared" ca="1" si="0"/>
        <v>1.28333192546163E-9</v>
      </c>
      <c r="J103" s="12">
        <f>'Game Level 2'!O115</f>
        <v>6.1872041309641016E-6</v>
      </c>
      <c r="K103" s="7">
        <f t="shared" ca="1" si="1"/>
        <v>3.8265616131978848E-11</v>
      </c>
      <c r="N103" s="13">
        <f t="shared" si="4"/>
        <v>540</v>
      </c>
      <c r="O103" s="12">
        <f t="shared" si="2"/>
        <v>4.5313953387910296E-3</v>
      </c>
      <c r="Q103" s="6"/>
      <c r="R103" s="12">
        <f t="shared" si="3"/>
        <v>1.9493779084365114E-22</v>
      </c>
      <c r="U103">
        <f t="shared" si="5"/>
        <v>0</v>
      </c>
      <c r="V103">
        <f>IF($G$18=1,+'truth model'!G34,0)</f>
        <v>0</v>
      </c>
    </row>
    <row r="104" spans="6:22" x14ac:dyDescent="0.25">
      <c r="F104" s="13">
        <f>'truth model'!B48</f>
        <v>930</v>
      </c>
      <c r="G104" s="12">
        <f ca="1">'truth model'!C48</f>
        <v>5.9060882696009134E-10</v>
      </c>
      <c r="H104">
        <f ca="1">'truth model'!M48</f>
        <v>1.2164540952710807</v>
      </c>
      <c r="I104">
        <f t="shared" ca="1" si="0"/>
        <v>7.1844852625885214E-10</v>
      </c>
      <c r="J104" s="12">
        <f>'Game Level 2'!O116</f>
        <v>3.5493349924064364E-6</v>
      </c>
      <c r="K104" s="7">
        <f t="shared" ca="1" si="1"/>
        <v>1.2592679375500095E-11</v>
      </c>
      <c r="N104" s="13">
        <f t="shared" si="4"/>
        <v>570</v>
      </c>
      <c r="O104" s="12">
        <f t="shared" si="2"/>
        <v>2.6519475652760191E-3</v>
      </c>
      <c r="Q104" s="6"/>
      <c r="R104" s="12">
        <f t="shared" si="3"/>
        <v>3.8776037682489581E-20</v>
      </c>
      <c r="U104">
        <f t="shared" si="5"/>
        <v>0</v>
      </c>
      <c r="V104">
        <f>IF($G$18=1,+'truth model'!G35,0)</f>
        <v>0</v>
      </c>
    </row>
    <row r="105" spans="6:22" x14ac:dyDescent="0.25">
      <c r="F105" s="13">
        <f>'truth model'!B49</f>
        <v>960</v>
      </c>
      <c r="G105" s="12">
        <f ca="1">'truth model'!C49</f>
        <v>2.2794250187112407E-10</v>
      </c>
      <c r="H105">
        <f ca="1">'truth model'!M49</f>
        <v>0.87645828401138326</v>
      </c>
      <c r="I105">
        <f t="shared" ca="1" si="0"/>
        <v>1.9978209404322692E-10</v>
      </c>
      <c r="J105" s="12">
        <f>'Game Level 2'!O117</f>
        <v>2.036001512582068E-6</v>
      </c>
      <c r="K105" s="7">
        <f t="shared" ca="1" si="1"/>
        <v>4.1444886858580351E-12</v>
      </c>
      <c r="N105" s="13">
        <f t="shared" si="4"/>
        <v>600</v>
      </c>
      <c r="O105" s="12">
        <f t="shared" si="2"/>
        <v>1.544314948817229E-3</v>
      </c>
      <c r="Q105" s="6"/>
      <c r="R105" s="12">
        <f t="shared" si="3"/>
        <v>3.8133674178858973E-18</v>
      </c>
      <c r="U105">
        <f t="shared" si="5"/>
        <v>0</v>
      </c>
      <c r="V105">
        <f>IF($G$18=1,+'truth model'!G36,0)</f>
        <v>0</v>
      </c>
    </row>
    <row r="106" spans="6:22" x14ac:dyDescent="0.25">
      <c r="F106" s="13">
        <f>'truth model'!B50</f>
        <v>990</v>
      </c>
      <c r="G106" s="12">
        <f ca="1">'truth model'!C50</f>
        <v>8.7959689975476151E-11</v>
      </c>
      <c r="H106">
        <f ca="1">'truth model'!M50</f>
        <v>0.76225055118965923</v>
      </c>
      <c r="I106">
        <f t="shared" ca="1" si="0"/>
        <v>6.704732216627824E-11</v>
      </c>
      <c r="J106" s="12">
        <f>'Game Level 2'!O118</f>
        <v>1.1679322044281262E-6</v>
      </c>
      <c r="K106" s="7">
        <f t="shared" ca="1" si="1"/>
        <v>1.3639090251821286E-12</v>
      </c>
      <c r="N106" s="13">
        <f t="shared" si="4"/>
        <v>630</v>
      </c>
      <c r="O106" s="12">
        <f t="shared" si="2"/>
        <v>8.95887363110256E-4</v>
      </c>
      <c r="Q106" s="6"/>
      <c r="R106" s="12">
        <f t="shared" si="3"/>
        <v>2.0903655851588267E-16</v>
      </c>
      <c r="U106">
        <f t="shared" si="5"/>
        <v>0</v>
      </c>
      <c r="V106">
        <f>IF($G$18=1,+'truth model'!G37,0)</f>
        <v>0</v>
      </c>
    </row>
    <row r="107" spans="6:22" x14ac:dyDescent="0.25">
      <c r="F107" s="13">
        <f>'truth model'!B51</f>
        <v>1020</v>
      </c>
      <c r="G107" s="12">
        <f ca="1">'truth model'!C51</f>
        <v>3.3939592087072674E-11</v>
      </c>
      <c r="H107">
        <f ca="1">'truth model'!M51</f>
        <v>0.91537281415006144</v>
      </c>
      <c r="I107">
        <f t="shared" ca="1" si="0"/>
        <v>3.106737991984887E-11</v>
      </c>
      <c r="J107" s="12">
        <f>'Game Level 2'!O119</f>
        <v>6.7002309299376548E-7</v>
      </c>
      <c r="K107" s="7">
        <f t="shared" ca="1" si="1"/>
        <v>4.4888931438614398E-13</v>
      </c>
      <c r="N107" s="13">
        <f t="shared" si="4"/>
        <v>660</v>
      </c>
      <c r="O107" s="12">
        <f t="shared" si="2"/>
        <v>5.1820546735398829E-4</v>
      </c>
      <c r="Q107" s="6"/>
      <c r="R107" s="12">
        <f t="shared" si="3"/>
        <v>7.0180637480587873E-15</v>
      </c>
      <c r="U107">
        <f t="shared" si="5"/>
        <v>0</v>
      </c>
      <c r="V107">
        <f>IF($G$18=1,+'truth model'!G38,0)</f>
        <v>0</v>
      </c>
    </row>
    <row r="108" spans="6:22" x14ac:dyDescent="0.25">
      <c r="F108" s="13">
        <f>'truth model'!B52</f>
        <v>1050</v>
      </c>
      <c r="G108" s="12">
        <f ca="1">'truth model'!C52</f>
        <v>1.309543950528591E-11</v>
      </c>
      <c r="H108">
        <f ca="1">'truth model'!M52</f>
        <v>1.1408817890992242</v>
      </c>
      <c r="I108">
        <f t="shared" ca="1" si="0"/>
        <v>1.494034845183125E-11</v>
      </c>
      <c r="J108" s="12">
        <f>'Game Level 2'!O120</f>
        <v>3.8442714378235697E-7</v>
      </c>
      <c r="K108" s="7">
        <f t="shared" ca="1" si="1"/>
        <v>1.4777274214891009E-13</v>
      </c>
      <c r="N108" s="13">
        <f t="shared" si="4"/>
        <v>690</v>
      </c>
      <c r="O108" s="12">
        <f t="shared" si="2"/>
        <v>2.9907201823039983E-4</v>
      </c>
      <c r="Q108" s="6"/>
      <c r="R108" s="12">
        <f t="shared" si="3"/>
        <v>1.5555125971527721E-13</v>
      </c>
      <c r="U108">
        <f t="shared" si="5"/>
        <v>0</v>
      </c>
      <c r="V108">
        <f>IF($G$18=1,+'truth model'!G39,0)</f>
        <v>0</v>
      </c>
    </row>
    <row r="109" spans="6:22" x14ac:dyDescent="0.25">
      <c r="F109" s="13">
        <f>'truth model'!B53</f>
        <v>1080</v>
      </c>
      <c r="G109" s="12">
        <f ca="1">'truth model'!C53</f>
        <v>5.0529556502312501E-12</v>
      </c>
      <c r="H109">
        <f ca="1">'truth model'!M53</f>
        <v>1.1414689289055935</v>
      </c>
      <c r="I109">
        <f t="shared" ca="1" si="0"/>
        <v>5.7677918738769317E-12</v>
      </c>
      <c r="J109" s="12">
        <f>'Game Level 2'!O121</f>
        <v>2.2060035776542246E-7</v>
      </c>
      <c r="K109" s="7">
        <f t="shared" ca="1" si="1"/>
        <v>4.8661973125598018E-14</v>
      </c>
      <c r="N109" s="13">
        <f t="shared" si="4"/>
        <v>720</v>
      </c>
      <c r="O109" s="12">
        <f t="shared" si="2"/>
        <v>1.7230673978785042E-4</v>
      </c>
      <c r="Q109" s="6"/>
      <c r="R109" s="12">
        <f t="shared" si="3"/>
        <v>2.4179934332678494E-12</v>
      </c>
      <c r="U109">
        <f t="shared" si="5"/>
        <v>0</v>
      </c>
      <c r="V109">
        <f>IF($G$18=1,+'truth model'!G40,0)</f>
        <v>0</v>
      </c>
    </row>
    <row r="110" spans="6:22" x14ac:dyDescent="0.25">
      <c r="F110" s="13">
        <f>'truth model'!B54</f>
        <v>1110</v>
      </c>
      <c r="G110" s="12">
        <f ca="1">'truth model'!C54</f>
        <v>1.949846806683713E-12</v>
      </c>
      <c r="H110">
        <f ca="1">'truth model'!M54</f>
        <v>1.2061856408252156</v>
      </c>
      <c r="I110">
        <f t="shared" ca="1" si="0"/>
        <v>2.3518772200307947E-12</v>
      </c>
      <c r="J110" s="12">
        <f>'Game Level 2'!O122</f>
        <v>1.2661318636804287E-7</v>
      </c>
      <c r="K110" s="7">
        <f t="shared" ca="1" si="1"/>
        <v>1.6030303410462531E-14</v>
      </c>
      <c r="N110" s="13">
        <f t="shared" si="4"/>
        <v>750</v>
      </c>
      <c r="O110" s="12">
        <f t="shared" si="2"/>
        <v>9.9142297979329762E-5</v>
      </c>
      <c r="Q110" s="6"/>
      <c r="R110" s="12">
        <f t="shared" si="3"/>
        <v>2.7692970288084385E-11</v>
      </c>
      <c r="U110">
        <f t="shared" si="5"/>
        <v>0</v>
      </c>
      <c r="V110">
        <f>IF($G$18=1,+'truth model'!G41,0)</f>
        <v>0</v>
      </c>
    </row>
    <row r="111" spans="6:22" x14ac:dyDescent="0.25">
      <c r="F111" s="13">
        <f>'truth model'!B55</f>
        <v>1140</v>
      </c>
      <c r="G111" s="12">
        <f ca="1">'truth model'!C55</f>
        <v>7.524880841540666E-13</v>
      </c>
      <c r="H111">
        <f ca="1">'truth model'!M55</f>
        <v>1.197430255438138</v>
      </c>
      <c r="I111">
        <f t="shared" ca="1" si="0"/>
        <v>9.0105199882275904E-13</v>
      </c>
      <c r="J111" s="12">
        <f>'Game Level 2'!O123</f>
        <v>7.2684590173158125E-8</v>
      </c>
      <c r="K111" s="7">
        <f t="shared" ca="1" si="1"/>
        <v>5.2829186642613309E-15</v>
      </c>
      <c r="N111" s="13">
        <f t="shared" si="4"/>
        <v>780</v>
      </c>
      <c r="O111" s="12">
        <f t="shared" si="2"/>
        <v>5.6988285968708576E-5</v>
      </c>
      <c r="Q111" s="6"/>
      <c r="R111" s="12">
        <f t="shared" si="3"/>
        <v>2.4335481590375462E-10</v>
      </c>
      <c r="U111">
        <f t="shared" si="5"/>
        <v>0</v>
      </c>
      <c r="V111">
        <f>IF($G$18=1,+'truth model'!G42,0)</f>
        <v>0</v>
      </c>
    </row>
    <row r="112" spans="6:22" x14ac:dyDescent="0.25">
      <c r="F112" s="13">
        <f>'truth model'!B56</f>
        <v>1170</v>
      </c>
      <c r="G112" s="12">
        <f ca="1">'truth model'!C56</f>
        <v>2.904389363201493E-13</v>
      </c>
      <c r="H112">
        <f ca="1">'truth model'!M56</f>
        <v>0.78178829400997818</v>
      </c>
      <c r="I112">
        <f t="shared" ca="1" si="0"/>
        <v>2.2706176053980222E-13</v>
      </c>
      <c r="J112" s="12">
        <f>'Game Level 2'!O124</f>
        <v>4.1735388832653684E-8</v>
      </c>
      <c r="K112" s="7">
        <f t="shared" ca="1" si="1"/>
        <v>1.7418237280426208E-15</v>
      </c>
      <c r="N112" s="13">
        <f t="shared" si="4"/>
        <v>810</v>
      </c>
      <c r="O112" s="12">
        <f t="shared" si="2"/>
        <v>3.2733521676247766E-5</v>
      </c>
      <c r="Q112" s="6"/>
      <c r="R112" s="12">
        <f t="shared" si="3"/>
        <v>1.6970923777921869E-9</v>
      </c>
      <c r="U112">
        <f t="shared" si="5"/>
        <v>0</v>
      </c>
      <c r="V112">
        <f>IF($G$18=1,+'truth model'!G43,0)</f>
        <v>0</v>
      </c>
    </row>
    <row r="113" spans="6:22" x14ac:dyDescent="0.25">
      <c r="F113" s="13">
        <f>'truth model'!B57</f>
        <v>1200</v>
      </c>
      <c r="G113" s="12">
        <f ca="1">'truth model'!C57</f>
        <v>1.1211814655790949E-13</v>
      </c>
      <c r="H113">
        <f ca="1">'truth model'!M57</f>
        <v>1.2185607068994317</v>
      </c>
      <c r="I113">
        <f t="shared" ca="1" si="0"/>
        <v>1.3662276792586029E-13</v>
      </c>
      <c r="J113" s="12">
        <f>'Game Level 2'!O125</f>
        <v>2.3970196318577057E-8</v>
      </c>
      <c r="K113" s="7">
        <f t="shared" ca="1" si="1"/>
        <v>5.7456376182065342E-16</v>
      </c>
      <c r="N113" s="13">
        <f t="shared" si="4"/>
        <v>840</v>
      </c>
      <c r="O113" s="12">
        <f t="shared" si="2"/>
        <v>1.8791806180682311E-5</v>
      </c>
      <c r="Q113" s="6"/>
      <c r="R113" s="12">
        <f t="shared" si="3"/>
        <v>9.6611056821922062E-9</v>
      </c>
      <c r="U113">
        <f t="shared" si="5"/>
        <v>0</v>
      </c>
      <c r="V113">
        <f>IF($G$18=1,+'truth model'!G44,0)</f>
        <v>0</v>
      </c>
    </row>
    <row r="114" spans="6:22" x14ac:dyDescent="0.25">
      <c r="F114" s="13">
        <f>'truth model'!B58</f>
        <v>1230</v>
      </c>
      <c r="G114" s="12">
        <f ca="1">'truth model'!C58</f>
        <v>4.3288329614800055E-14</v>
      </c>
      <c r="H114">
        <f ca="1">'truth model'!M58</f>
        <v>0.80478447127704045</v>
      </c>
      <c r="I114">
        <f t="shared" ca="1" si="0"/>
        <v>3.4837775461513117E-14</v>
      </c>
      <c r="J114" s="12">
        <f>'Game Level 2'!O126</f>
        <v>1.3770464599072063E-8</v>
      </c>
      <c r="K114" s="7">
        <f t="shared" ca="1" si="1"/>
        <v>1.8962473581080317E-16</v>
      </c>
      <c r="N114" s="13">
        <f t="shared" si="4"/>
        <v>870</v>
      </c>
      <c r="O114" s="12">
        <f t="shared" si="2"/>
        <v>1.0784090579529382E-5</v>
      </c>
      <c r="Q114" s="6"/>
      <c r="R114" s="12">
        <f t="shared" si="3"/>
        <v>4.5978000074757179E-8</v>
      </c>
      <c r="U114">
        <f t="shared" si="5"/>
        <v>0</v>
      </c>
      <c r="V114">
        <f>IF($G$18=1,+'truth model'!G45,0)</f>
        <v>0</v>
      </c>
    </row>
    <row r="115" spans="6:22" x14ac:dyDescent="0.25">
      <c r="F115" s="13">
        <f>'truth model'!B59</f>
        <v>1260</v>
      </c>
      <c r="G115" s="12">
        <f ca="1">'truth model'!C59</f>
        <v>1.6716527433450145E-14</v>
      </c>
      <c r="H115">
        <f ca="1">'truth model'!M59</f>
        <v>0.82234026473849553</v>
      </c>
      <c r="I115">
        <f t="shared" ca="1" si="0"/>
        <v>1.3746673595131716E-14</v>
      </c>
      <c r="J115" s="12">
        <f>'Game Level 2'!O127</f>
        <v>7.9129632470012851E-9</v>
      </c>
      <c r="K115" s="7">
        <f t="shared" ca="1" si="1"/>
        <v>6.2614769794736248E-17</v>
      </c>
      <c r="N115" s="13">
        <f t="shared" si="4"/>
        <v>900</v>
      </c>
      <c r="O115" s="12">
        <f t="shared" si="2"/>
        <v>6.1872041309641016E-6</v>
      </c>
      <c r="Q115" s="6"/>
      <c r="R115" s="12">
        <f t="shared" si="3"/>
        <v>1.866663852253176E-7</v>
      </c>
      <c r="U115">
        <f t="shared" si="5"/>
        <v>0</v>
      </c>
      <c r="V115">
        <f>IF($G$18=1,+'truth model'!G46,0)</f>
        <v>0</v>
      </c>
    </row>
    <row r="116" spans="6:22" x14ac:dyDescent="0.25">
      <c r="F116" s="13">
        <f>'truth model'!B60</f>
        <v>1290</v>
      </c>
      <c r="G116" s="12">
        <f ca="1">'truth model'!C60</f>
        <v>6.4566437971187842E-15</v>
      </c>
      <c r="H116">
        <f ca="1">'truth model'!M60</f>
        <v>0.99168046296248391</v>
      </c>
      <c r="I116">
        <f t="shared" ca="1" si="0"/>
        <v>6.402927509910606E-15</v>
      </c>
      <c r="J116" s="12">
        <f>'Game Level 2'!O128</f>
        <v>4.5482669774682117E-9</v>
      </c>
      <c r="K116" s="7">
        <f t="shared" ca="1" si="1"/>
        <v>2.0686674253921315E-17</v>
      </c>
      <c r="N116" s="13">
        <f t="shared" si="4"/>
        <v>930</v>
      </c>
      <c r="O116" s="12">
        <f t="shared" si="2"/>
        <v>3.5493349924064364E-6</v>
      </c>
      <c r="Q116" s="6"/>
      <c r="R116" s="12">
        <f t="shared" si="3"/>
        <v>6.5779730684079894E-7</v>
      </c>
      <c r="U116">
        <f t="shared" si="5"/>
        <v>0</v>
      </c>
      <c r="V116">
        <f>IF($G$18=1,+'truth model'!G47,0)</f>
        <v>0</v>
      </c>
    </row>
    <row r="117" spans="6:22" x14ac:dyDescent="0.25">
      <c r="F117" s="13">
        <f>'truth model'!B61</f>
        <v>1320</v>
      </c>
      <c r="G117" s="12">
        <f ca="1">'truth model'!C61</f>
        <v>2.4943492009560021E-15</v>
      </c>
      <c r="H117">
        <f ca="1">'truth model'!M61</f>
        <v>1.0896476179681034</v>
      </c>
      <c r="I117">
        <f t="shared" ca="1" si="0"/>
        <v>2.7179616652023497E-15</v>
      </c>
      <c r="J117" s="12">
        <f>'Game Level 2'!O129</f>
        <v>2.6149950273004098E-9</v>
      </c>
      <c r="K117" s="7">
        <f t="shared" ca="1" si="1"/>
        <v>6.8381847779007796E-18</v>
      </c>
      <c r="N117" s="13">
        <f t="shared" si="4"/>
        <v>960</v>
      </c>
      <c r="O117" s="12">
        <f t="shared" si="2"/>
        <v>2.036001512582068E-6</v>
      </c>
      <c r="Q117" s="6"/>
      <c r="R117" s="12">
        <f t="shared" si="3"/>
        <v>2.0421790982188575E-6</v>
      </c>
      <c r="U117">
        <f t="shared" si="5"/>
        <v>0</v>
      </c>
      <c r="V117">
        <f>IF($G$18=1,+'truth model'!G48,0)</f>
        <v>0</v>
      </c>
    </row>
    <row r="118" spans="6:22" x14ac:dyDescent="0.25">
      <c r="F118" s="13">
        <f>'truth model'!B62</f>
        <v>1350</v>
      </c>
      <c r="G118" s="12">
        <f ca="1">'truth model'!C62</f>
        <v>9.6383031393986252E-16</v>
      </c>
      <c r="H118">
        <f ca="1">'truth model'!M62</f>
        <v>0.81171925745745843</v>
      </c>
      <c r="I118">
        <f t="shared" ca="1" si="0"/>
        <v>7.8235962674625428E-16</v>
      </c>
      <c r="J118" s="12">
        <f>'Game Level 2'!O130</f>
        <v>1.5038866132093316E-9</v>
      </c>
      <c r="K118" s="7">
        <f t="shared" ca="1" si="1"/>
        <v>2.2616725922305071E-18</v>
      </c>
      <c r="N118" s="13">
        <f t="shared" si="4"/>
        <v>990</v>
      </c>
      <c r="O118" s="12">
        <f t="shared" si="2"/>
        <v>1.1679322044281262E-6</v>
      </c>
      <c r="Q118" s="6"/>
      <c r="R118" s="12">
        <f t="shared" si="3"/>
        <v>5.6580043619308095E-6</v>
      </c>
      <c r="U118">
        <f t="shared" si="5"/>
        <v>0</v>
      </c>
      <c r="V118">
        <f>IF($G$18=1,+'truth model'!G49,0)</f>
        <v>0</v>
      </c>
    </row>
    <row r="119" spans="6:22" x14ac:dyDescent="0.25">
      <c r="F119" s="13">
        <f>'truth model'!B63</f>
        <v>1380</v>
      </c>
      <c r="G119" s="12">
        <f ca="1">'truth model'!C63</f>
        <v>3.7251116440589825E-16</v>
      </c>
      <c r="H119">
        <f ca="1">'truth model'!M63</f>
        <v>1.196303537391493</v>
      </c>
      <c r="I119">
        <f t="shared" ca="1" si="0"/>
        <v>4.4563642369660007E-16</v>
      </c>
      <c r="J119" s="12">
        <f>'Game Level 2'!O131</f>
        <v>8.6512577693371561E-10</v>
      </c>
      <c r="K119" s="7">
        <f t="shared" ca="1" si="1"/>
        <v>7.4844183885224916E-19</v>
      </c>
      <c r="N119" s="13">
        <f t="shared" si="4"/>
        <v>1020</v>
      </c>
      <c r="O119" s="12">
        <f t="shared" si="2"/>
        <v>6.7002309299376548E-7</v>
      </c>
      <c r="Q119" s="6"/>
      <c r="R119" s="12">
        <f t="shared" si="3"/>
        <v>1.4146897414487164E-5</v>
      </c>
      <c r="U119">
        <f t="shared" si="5"/>
        <v>0</v>
      </c>
      <c r="V119">
        <f>IF($G$18=1,+'truth model'!G50,0)</f>
        <v>0</v>
      </c>
    </row>
    <row r="120" spans="6:22" x14ac:dyDescent="0.25">
      <c r="F120" s="13">
        <f>'truth model'!B64</f>
        <v>1410</v>
      </c>
      <c r="G120" s="12">
        <f ca="1">'truth model'!C64</f>
        <v>1.4400422362442165E-16</v>
      </c>
      <c r="H120">
        <f ca="1">'truth model'!M64</f>
        <v>1.220187405691656</v>
      </c>
      <c r="I120">
        <f t="shared" ca="1" si="0"/>
        <v>1.7571214003292413E-16</v>
      </c>
      <c r="J120" s="12">
        <f>'Game Level 2'!O132</f>
        <v>4.9780986427740167E-10</v>
      </c>
      <c r="K120" s="7">
        <f t="shared" ca="1" si="1"/>
        <v>2.4781448602944279E-19</v>
      </c>
      <c r="N120" s="13">
        <f t="shared" si="4"/>
        <v>1050</v>
      </c>
      <c r="O120" s="12">
        <f t="shared" si="2"/>
        <v>3.8442714378235697E-7</v>
      </c>
      <c r="Q120" s="6"/>
      <c r="R120" s="12">
        <f t="shared" si="3"/>
        <v>3.2235380119496432E-5</v>
      </c>
      <c r="U120">
        <f t="shared" si="5"/>
        <v>0</v>
      </c>
      <c r="V120">
        <f>IF($G$18=1,+'truth model'!G51,0)</f>
        <v>0</v>
      </c>
    </row>
    <row r="121" spans="6:22" x14ac:dyDescent="0.25">
      <c r="F121" s="13">
        <f>'truth model'!B65</f>
        <v>1440</v>
      </c>
      <c r="G121" s="12">
        <f ca="1">'truth model'!C65</f>
        <v>5.568134171935246E-17</v>
      </c>
      <c r="H121">
        <f ca="1">'truth model'!M65</f>
        <v>1.0404857265039147</v>
      </c>
      <c r="I121">
        <f t="shared" ca="1" si="0"/>
        <v>5.7935641291573173E-17</v>
      </c>
      <c r="J121" s="12">
        <f>'Game Level 2'!O133</f>
        <v>2.8652834774485893E-10</v>
      </c>
      <c r="K121" s="7">
        <f t="shared" ca="1" si="1"/>
        <v>8.2098460860995019E-20</v>
      </c>
      <c r="N121" s="13">
        <f t="shared" si="4"/>
        <v>1080</v>
      </c>
      <c r="O121" s="12">
        <f t="shared" si="2"/>
        <v>2.2060035776542246E-7</v>
      </c>
      <c r="Q121" s="6"/>
      <c r="R121" s="12">
        <f t="shared" si="3"/>
        <v>6.7515274428161503E-5</v>
      </c>
      <c r="U121">
        <f t="shared" si="5"/>
        <v>0</v>
      </c>
      <c r="V121">
        <f>IF($G$18=1,+'truth model'!G52,0)</f>
        <v>0</v>
      </c>
    </row>
    <row r="122" spans="6:22" x14ac:dyDescent="0.25">
      <c r="F122" s="13">
        <f>'truth model'!B66</f>
        <v>1470</v>
      </c>
      <c r="G122" s="12">
        <f ca="1">'truth model'!C66</f>
        <v>2.153493282266265E-17</v>
      </c>
      <c r="H122">
        <f ca="1">'truth model'!M66</f>
        <v>1.1723365508659502</v>
      </c>
      <c r="I122">
        <f t="shared" ca="1" si="0"/>
        <v>2.5246188868450272E-17</v>
      </c>
      <c r="J122" s="12">
        <f>'Game Level 2'!O134</f>
        <v>1.649646867360245E-10</v>
      </c>
      <c r="K122" s="7">
        <f t="shared" ca="1" si="1"/>
        <v>2.7213339540456063E-20</v>
      </c>
      <c r="N122" s="13">
        <f t="shared" si="4"/>
        <v>1110</v>
      </c>
      <c r="O122" s="12">
        <f t="shared" si="2"/>
        <v>1.2661318636804287E-7</v>
      </c>
      <c r="Q122" s="6"/>
      <c r="R122" s="12">
        <f t="shared" si="3"/>
        <v>1.3096318810791824E-4</v>
      </c>
      <c r="U122">
        <f t="shared" si="5"/>
        <v>0</v>
      </c>
      <c r="V122">
        <f>IF($G$18=1,+'truth model'!G53,0)</f>
        <v>0</v>
      </c>
    </row>
    <row r="123" spans="6:22" x14ac:dyDescent="0.25">
      <c r="F123" s="13">
        <f>'truth model'!B67</f>
        <v>1500</v>
      </c>
      <c r="G123" s="12">
        <f ca="1">'truth model'!C67</f>
        <v>8.3306171576930488E-18</v>
      </c>
      <c r="H123">
        <f ca="1">'truth model'!M67</f>
        <v>0.92794986692592585</v>
      </c>
      <c r="I123">
        <f t="shared" ca="1" si="0"/>
        <v>7.7303950828920998E-18</v>
      </c>
      <c r="J123" s="12">
        <f>'Game Level 2'!O135</f>
        <v>9.5002021843092393E-11</v>
      </c>
      <c r="K123" s="7">
        <f t="shared" ca="1" si="1"/>
        <v>9.0253826854691379E-21</v>
      </c>
      <c r="N123" s="13">
        <f t="shared" si="4"/>
        <v>1140</v>
      </c>
      <c r="O123" s="12">
        <f t="shared" si="2"/>
        <v>7.2684590173158125E-8</v>
      </c>
      <c r="Q123" s="6"/>
      <c r="R123" s="12">
        <f t="shared" si="3"/>
        <v>2.3685095105160708E-4</v>
      </c>
      <c r="U123">
        <f t="shared" si="5"/>
        <v>0</v>
      </c>
      <c r="V123">
        <f>IF($G$18=1,+'truth model'!G54,0)</f>
        <v>0</v>
      </c>
    </row>
    <row r="124" spans="6:22" x14ac:dyDescent="0.25">
      <c r="F124" s="13">
        <f>'truth model'!B68</f>
        <v>1530</v>
      </c>
      <c r="G124" s="12">
        <f ca="1">'truth model'!C68</f>
        <v>3.2233746694804629E-18</v>
      </c>
      <c r="H124">
        <f ca="1">'truth model'!M68</f>
        <v>0.81692062103957608</v>
      </c>
      <c r="I124">
        <f t="shared" ca="1" si="0"/>
        <v>2.6332412368352179E-18</v>
      </c>
      <c r="J124" s="12">
        <f>'Game Level 2'!O136</f>
        <v>5.4725802399064906E-11</v>
      </c>
      <c r="K124" s="7">
        <f t="shared" ca="1" si="1"/>
        <v>2.9949131600090259E-21</v>
      </c>
      <c r="N124" s="13">
        <f t="shared" si="4"/>
        <v>1170</v>
      </c>
      <c r="O124" s="12">
        <f t="shared" si="2"/>
        <v>4.1735388832653684E-8</v>
      </c>
      <c r="Q124" s="6"/>
      <c r="R124" s="12">
        <f t="shared" si="3"/>
        <v>4.0174842001138597E-4</v>
      </c>
      <c r="U124">
        <f t="shared" si="5"/>
        <v>0</v>
      </c>
      <c r="V124">
        <f>IF($G$18=1,+'truth model'!G55,0)</f>
        <v>0</v>
      </c>
    </row>
    <row r="125" spans="6:22" x14ac:dyDescent="0.25">
      <c r="F125" s="13">
        <f>'truth model'!B69</f>
        <v>1560</v>
      </c>
      <c r="G125" s="12">
        <f ca="1">'truth model'!C69</f>
        <v>1.2475105163138384E-18</v>
      </c>
      <c r="H125">
        <f ca="1">'truth model'!M69</f>
        <v>1.0099952402522347</v>
      </c>
      <c r="I125">
        <f t="shared" ca="1" si="0"/>
        <v>1.2599796836415847E-18</v>
      </c>
      <c r="J125" s="12">
        <f>'Game Level 2'!O137</f>
        <v>3.1533170318794097E-11</v>
      </c>
      <c r="K125" s="7">
        <f t="shared" ca="1" si="1"/>
        <v>9.9434075089177076E-22</v>
      </c>
      <c r="N125" s="13">
        <f t="shared" si="4"/>
        <v>1200</v>
      </c>
      <c r="O125" s="12">
        <f t="shared" si="2"/>
        <v>2.3970196318577057E-8</v>
      </c>
      <c r="Q125" s="6"/>
      <c r="R125" s="12">
        <f t="shared" si="3"/>
        <v>6.4250886746238054E-4</v>
      </c>
      <c r="U125">
        <f t="shared" si="5"/>
        <v>0</v>
      </c>
      <c r="V125">
        <f>IF($G$18=1,+'truth model'!G56,0)</f>
        <v>0</v>
      </c>
    </row>
    <row r="126" spans="6:22" x14ac:dyDescent="0.25">
      <c r="F126" s="13">
        <f>'truth model'!B70</f>
        <v>1590</v>
      </c>
      <c r="G126" s="12">
        <f ca="1">'truth model'!C70</f>
        <v>4.8292210228828714E-19</v>
      </c>
      <c r="H126">
        <f ca="1">'truth model'!M70</f>
        <v>1.0304077631606843</v>
      </c>
      <c r="I126">
        <f t="shared" ca="1" si="0"/>
        <v>4.9760668319972908E-19</v>
      </c>
      <c r="J126" s="12">
        <f>'Game Level 2'!O138</f>
        <v>1.8174312018411074E-11</v>
      </c>
      <c r="K126" s="7">
        <f t="shared" ca="1" si="1"/>
        <v>3.3030559925524323E-22</v>
      </c>
      <c r="N126" s="13">
        <f t="shared" si="4"/>
        <v>1230</v>
      </c>
      <c r="O126" s="12">
        <f t="shared" si="2"/>
        <v>1.3770464599072063E-8</v>
      </c>
      <c r="Q126" s="6"/>
      <c r="R126" s="12">
        <f t="shared" si="3"/>
        <v>9.7341602120891197E-4</v>
      </c>
      <c r="U126">
        <f t="shared" si="5"/>
        <v>0</v>
      </c>
      <c r="V126">
        <f>IF($G$18=1,+'truth model'!G57,0)</f>
        <v>0</v>
      </c>
    </row>
    <row r="127" spans="6:22" x14ac:dyDescent="0.25">
      <c r="F127" s="13">
        <f>'truth model'!B71</f>
        <v>1620</v>
      </c>
      <c r="G127" s="12">
        <f ca="1">'truth model'!C71</f>
        <v>1.8698588443925867E-19</v>
      </c>
      <c r="H127">
        <f ca="1">'truth model'!M71</f>
        <v>0.78495536472234195</v>
      </c>
      <c r="I127">
        <f t="shared" ca="1" si="0"/>
        <v>1.4677557311794797E-19</v>
      </c>
      <c r="J127" s="12">
        <f>'Game Level 2'!O139</f>
        <v>1.0477596950973843E-11</v>
      </c>
      <c r="K127" s="7">
        <f t="shared" ca="1" si="1"/>
        <v>1.0978003479134582E-22</v>
      </c>
      <c r="N127" s="13">
        <f t="shared" si="4"/>
        <v>1260</v>
      </c>
      <c r="O127" s="12">
        <f t="shared" si="2"/>
        <v>7.9129632470012851E-9</v>
      </c>
      <c r="Q127" s="6"/>
      <c r="R127" s="12">
        <f t="shared" si="3"/>
        <v>1.4029693448469785E-3</v>
      </c>
      <c r="U127">
        <f t="shared" si="5"/>
        <v>0</v>
      </c>
      <c r="V127">
        <f>IF($G$18=1,+'truth model'!G58,0)</f>
        <v>0</v>
      </c>
    </row>
    <row r="128" spans="6:22" x14ac:dyDescent="0.25">
      <c r="F128" s="13">
        <f>'truth model'!B72</f>
        <v>1650</v>
      </c>
      <c r="G128" s="12">
        <f ca="1">'truth model'!C72</f>
        <v>7.2416696075000913E-20</v>
      </c>
      <c r="H128">
        <f ca="1">'truth model'!M72</f>
        <v>0.91938976377972303</v>
      </c>
      <c r="I128">
        <f t="shared" ca="1" si="0"/>
        <v>6.6579169098103091E-20</v>
      </c>
      <c r="J128" s="12">
        <f>'Game Level 2'!O140</f>
        <v>6.0419508842294278E-12</v>
      </c>
      <c r="K128" s="7">
        <f t="shared" ca="1" si="1"/>
        <v>3.650516968290463E-23</v>
      </c>
      <c r="N128" s="13">
        <f t="shared" si="4"/>
        <v>1290</v>
      </c>
      <c r="O128" s="12">
        <f t="shared" si="2"/>
        <v>4.5482669774682117E-9</v>
      </c>
      <c r="Q128" s="6"/>
      <c r="R128" s="12">
        <f t="shared" si="3"/>
        <v>1.9309826158657869E-3</v>
      </c>
      <c r="U128">
        <f t="shared" si="5"/>
        <v>0</v>
      </c>
      <c r="V128">
        <f>IF($G$18=1,+'truth model'!G59,0)</f>
        <v>0</v>
      </c>
    </row>
    <row r="129" spans="6:22" x14ac:dyDescent="0.25">
      <c r="F129" s="13">
        <f>'truth model'!B73</f>
        <v>1680</v>
      </c>
      <c r="G129" s="12">
        <f ca="1">'truth model'!C73</f>
        <v>2.8052131733815116E-20</v>
      </c>
      <c r="H129">
        <f ca="1">'truth model'!M73</f>
        <v>1.138700485856331</v>
      </c>
      <c r="I129">
        <f t="shared" ca="1" si="0"/>
        <v>3.1942976034601073E-20</v>
      </c>
      <c r="J129" s="12">
        <f>'Game Level 2'!O141</f>
        <v>3.4850005013687966E-12</v>
      </c>
      <c r="K129" s="7">
        <f t="shared" ca="1" si="1"/>
        <v>1.2145228271898189E-23</v>
      </c>
      <c r="N129" s="13">
        <f t="shared" si="4"/>
        <v>1320</v>
      </c>
      <c r="O129" s="12">
        <f t="shared" si="2"/>
        <v>2.6149950273004098E-9</v>
      </c>
      <c r="Q129" s="6"/>
      <c r="R129" s="12">
        <f t="shared" si="3"/>
        <v>2.5466914678844424E-3</v>
      </c>
      <c r="U129">
        <f t="shared" si="5"/>
        <v>0</v>
      </c>
      <c r="V129">
        <f>IF($G$18=1,+'truth model'!G60,0)</f>
        <v>0</v>
      </c>
    </row>
    <row r="130" spans="6:22" x14ac:dyDescent="0.25">
      <c r="F130" s="13">
        <f>'truth model'!B74</f>
        <v>1710</v>
      </c>
      <c r="G130" s="12">
        <f ca="1">'truth model'!C74</f>
        <v>1.0868993660717193E-20</v>
      </c>
      <c r="H130">
        <f ca="1">'truth model'!M74</f>
        <v>0.90083616027721491</v>
      </c>
      <c r="I130">
        <f t="shared" ca="1" si="0"/>
        <v>9.7911825153978655E-21</v>
      </c>
      <c r="J130" s="12">
        <f>'Game Level 2'!O142</f>
        <v>2.0106522096777496E-12</v>
      </c>
      <c r="K130" s="7">
        <f t="shared" ca="1" si="1"/>
        <v>4.0427222689086916E-24</v>
      </c>
      <c r="N130" s="13">
        <f t="shared" si="4"/>
        <v>1350</v>
      </c>
      <c r="O130" s="12">
        <f t="shared" si="2"/>
        <v>1.5038866132093316E-9</v>
      </c>
      <c r="Q130" s="6"/>
      <c r="R130" s="12">
        <f t="shared" si="3"/>
        <v>3.2283908241892787E-3</v>
      </c>
      <c r="U130">
        <f t="shared" si="5"/>
        <v>0</v>
      </c>
      <c r="V130">
        <f>IF($G$18=1,+'truth model'!G61,0)</f>
        <v>0</v>
      </c>
    </row>
    <row r="131" spans="6:22" x14ac:dyDescent="0.25">
      <c r="F131" s="13">
        <f>'truth model'!B75</f>
        <v>1740</v>
      </c>
      <c r="G131" s="12">
        <f ca="1">'truth model'!C75</f>
        <v>4.2121908073917542E-21</v>
      </c>
      <c r="H131">
        <f ca="1">'truth model'!M75</f>
        <v>1.0697673650422814</v>
      </c>
      <c r="I131">
        <f t="shared" ca="1" si="0"/>
        <v>4.5060642610787968E-21</v>
      </c>
      <c r="J131" s="12">
        <f>'Game Level 2'!O143</f>
        <v>1.1603200244850458E-12</v>
      </c>
      <c r="K131" s="7">
        <f t="shared" ca="1" si="1"/>
        <v>1.3463425487640243E-24</v>
      </c>
      <c r="N131" s="13">
        <f t="shared" si="4"/>
        <v>1380</v>
      </c>
      <c r="O131" s="12">
        <f t="shared" si="2"/>
        <v>8.6512577693371561E-10</v>
      </c>
      <c r="Q131" s="6"/>
      <c r="R131" s="12">
        <f t="shared" si="3"/>
        <v>3.9448022339900789E-3</v>
      </c>
      <c r="U131">
        <f t="shared" si="5"/>
        <v>0</v>
      </c>
      <c r="V131">
        <f>IF($G$18=1,+'truth model'!G62,0)</f>
        <v>0</v>
      </c>
    </row>
    <row r="132" spans="6:22" x14ac:dyDescent="0.25">
      <c r="F132" s="13">
        <f>'truth model'!B76</f>
        <v>1770</v>
      </c>
      <c r="G132" s="12">
        <f ca="1">'truth model'!C76</f>
        <v>1.632754271079491E-21</v>
      </c>
      <c r="H132">
        <f ca="1">'truth model'!M76</f>
        <v>0.79023003315714857</v>
      </c>
      <c r="I132">
        <f t="shared" ca="1" si="0"/>
        <v>1.2902514617726221E-21</v>
      </c>
      <c r="J132" s="12">
        <f>'Game Level 2'!O144</f>
        <v>6.697667419132174E-13</v>
      </c>
      <c r="K132" s="7">
        <f t="shared" ca="1" si="1"/>
        <v>4.4858748684471124E-25</v>
      </c>
      <c r="N132" s="13">
        <f t="shared" si="4"/>
        <v>1410</v>
      </c>
      <c r="O132" s="12">
        <f t="shared" si="2"/>
        <v>4.9780986427740167E-10</v>
      </c>
      <c r="Q132" s="6"/>
      <c r="R132" s="12">
        <f t="shared" si="3"/>
        <v>4.657998458014595E-3</v>
      </c>
      <c r="U132">
        <f t="shared" si="5"/>
        <v>0</v>
      </c>
      <c r="V132">
        <f>IF($G$18=1,+'truth model'!G63,0)</f>
        <v>0</v>
      </c>
    </row>
    <row r="133" spans="6:22" x14ac:dyDescent="0.25">
      <c r="F133" s="13">
        <f>'truth model'!B77</f>
        <v>1800</v>
      </c>
      <c r="G133" s="12">
        <f ca="1">'truth model'!C77</f>
        <v>6.3303323259574041E-22</v>
      </c>
      <c r="H133">
        <f ca="1">'truth model'!M77</f>
        <v>1.1231945583813814</v>
      </c>
      <c r="I133">
        <f t="shared" ca="1" si="0"/>
        <v>7.1101948212611093E-22</v>
      </c>
      <c r="J133" s="12">
        <f>'Game Level 2'!O145</f>
        <v>3.8669855603041731E-13</v>
      </c>
      <c r="K133" s="7">
        <f t="shared" ca="1" si="1"/>
        <v>1.4953577268610938E-25</v>
      </c>
      <c r="N133" s="13">
        <f t="shared" si="4"/>
        <v>1440</v>
      </c>
      <c r="O133" s="12">
        <f t="shared" si="2"/>
        <v>2.8652834774485893E-10</v>
      </c>
      <c r="Q133" s="6"/>
      <c r="R133" s="12">
        <f t="shared" si="3"/>
        <v>5.3273919065668675E-3</v>
      </c>
      <c r="U133">
        <f t="shared" si="5"/>
        <v>0</v>
      </c>
      <c r="V133">
        <f>IF($G$18=1,+'truth model'!G64,0)</f>
        <v>0</v>
      </c>
    </row>
    <row r="134" spans="6:22" x14ac:dyDescent="0.25">
      <c r="F134" s="13">
        <f>'truth model'!B78</f>
        <v>1830</v>
      </c>
      <c r="G134" s="12">
        <f ca="1">'truth model'!C78</f>
        <v>2.454843609267902E-22</v>
      </c>
      <c r="H134">
        <f ca="1">'truth model'!M78</f>
        <v>0.98494876230807626</v>
      </c>
      <c r="I134">
        <f t="shared" ca="1" si="0"/>
        <v>2.4178951746083109E-22</v>
      </c>
      <c r="J134" s="12">
        <f>'Game Level 2'!O146</f>
        <v>2.2331758229502736E-13</v>
      </c>
      <c r="K134" s="7">
        <f t="shared" ca="1" si="1"/>
        <v>4.987074245410461E-26</v>
      </c>
      <c r="N134" s="13">
        <f t="shared" si="4"/>
        <v>1470</v>
      </c>
      <c r="O134" s="12">
        <f t="shared" si="2"/>
        <v>1.649646867360245E-10</v>
      </c>
      <c r="Q134" s="6"/>
      <c r="R134" s="12">
        <f t="shared" si="3"/>
        <v>5.9141032413424144E-3</v>
      </c>
      <c r="U134">
        <f t="shared" si="5"/>
        <v>0</v>
      </c>
      <c r="V134">
        <f>IF($G$18=1,+'truth model'!G65,0)</f>
        <v>0</v>
      </c>
    </row>
    <row r="135" spans="6:22" x14ac:dyDescent="0.25">
      <c r="F135" s="13">
        <f>'truth model'!B79</f>
        <v>1860</v>
      </c>
      <c r="G135" s="12">
        <f ca="1">'truth model'!C79</f>
        <v>9.5216343662048132E-23</v>
      </c>
      <c r="H135">
        <f ca="1">'truth model'!M79</f>
        <v>0.84055008298251399</v>
      </c>
      <c r="I135">
        <f t="shared" ca="1" si="0"/>
        <v>8.003410556642613E-23</v>
      </c>
      <c r="J135" s="12">
        <f>'Game Level 2'!O147</f>
        <v>1.2899500479244609E-13</v>
      </c>
      <c r="K135" s="7">
        <f t="shared" ca="1" si="1"/>
        <v>1.6639711240755188E-26</v>
      </c>
      <c r="N135" s="13">
        <f t="shared" si="4"/>
        <v>1500</v>
      </c>
      <c r="O135" s="12">
        <f t="shared" si="2"/>
        <v>9.5002021843092393E-11</v>
      </c>
      <c r="Q135" s="6"/>
      <c r="R135" s="12">
        <f t="shared" si="3"/>
        <v>6.3849996181914986E-3</v>
      </c>
      <c r="U135">
        <f t="shared" si="5"/>
        <v>0</v>
      </c>
      <c r="V135">
        <f>IF($G$18=1,+'truth model'!G66,0)</f>
        <v>0</v>
      </c>
    </row>
    <row r="136" spans="6:22" x14ac:dyDescent="0.25">
      <c r="F136" s="13">
        <f>'truth model'!B80</f>
        <v>1890</v>
      </c>
      <c r="G136" s="12">
        <f ca="1">'truth model'!C80</f>
        <v>3.6939261348142394E-23</v>
      </c>
      <c r="H136">
        <f ca="1">'truth model'!M80</f>
        <v>1.2202959180459731</v>
      </c>
      <c r="I136">
        <f t="shared" ca="1" si="0"/>
        <v>4.5076829838771556E-23</v>
      </c>
      <c r="J136" s="12">
        <f>'Game Level 2'!O148</f>
        <v>7.4528211031200748E-14</v>
      </c>
      <c r="K136" s="7">
        <f t="shared" ca="1" si="1"/>
        <v>5.5544542327922029E-27</v>
      </c>
      <c r="N136" s="13">
        <f t="shared" si="4"/>
        <v>1530</v>
      </c>
      <c r="O136" s="12">
        <f t="shared" si="2"/>
        <v>5.4725802399064906E-11</v>
      </c>
      <c r="Q136" s="6"/>
      <c r="R136" s="12">
        <f t="shared" si="3"/>
        <v>6.7158140846162069E-3</v>
      </c>
      <c r="U136">
        <f t="shared" si="5"/>
        <v>0</v>
      </c>
      <c r="V136">
        <f>IF($G$18=1,+'truth model'!G67,0)</f>
        <v>0</v>
      </c>
    </row>
    <row r="137" spans="6:22" x14ac:dyDescent="0.25">
      <c r="F137" s="13">
        <f>'truth model'!B81</f>
        <v>1920</v>
      </c>
      <c r="G137" s="12">
        <f ca="1">'truth model'!C81</f>
        <v>1.4333511998318565E-23</v>
      </c>
      <c r="H137">
        <f ca="1">'truth model'!M81</f>
        <v>1.1260333828154121</v>
      </c>
      <c r="I137">
        <f t="shared" ca="1" si="0"/>
        <v>1.614001300309195E-23</v>
      </c>
      <c r="J137" s="12">
        <f>'Game Level 2'!O149</f>
        <v>4.3068977232670442E-14</v>
      </c>
      <c r="K137" s="7">
        <f t="shared" ca="1" si="1"/>
        <v>1.8549367984780172E-27</v>
      </c>
      <c r="N137" s="13">
        <f t="shared" si="4"/>
        <v>1560</v>
      </c>
      <c r="O137" s="12">
        <f t="shared" si="2"/>
        <v>3.1533170318794097E-11</v>
      </c>
      <c r="Q137" s="6"/>
      <c r="R137" s="12">
        <f t="shared" si="3"/>
        <v>6.8929792510319925E-3</v>
      </c>
      <c r="U137">
        <f t="shared" si="5"/>
        <v>0</v>
      </c>
      <c r="V137">
        <f>IF($G$18=1,+'truth model'!G68,0)</f>
        <v>0</v>
      </c>
    </row>
    <row r="138" spans="6:22" x14ac:dyDescent="0.25">
      <c r="F138" s="13">
        <f>'truth model'!B82</f>
        <v>1950</v>
      </c>
      <c r="G138" s="12">
        <f ca="1">'truth model'!C82</f>
        <v>5.5629271802336736E-24</v>
      </c>
      <c r="H138">
        <f ca="1">'truth model'!M82</f>
        <v>1.1421853420739452</v>
      </c>
      <c r="I138">
        <f t="shared" ref="I138:I193" ca="1" si="6">G138*H138</f>
        <v>6.3538938842876455E-24</v>
      </c>
      <c r="J138" s="12">
        <f>'Game Level 2'!O150</f>
        <v>2.4894460834140064E-14</v>
      </c>
      <c r="K138" s="7">
        <f t="shared" ref="K138:K193" ca="1" si="7">(J138-I138)^2</f>
        <v>6.1973417990618013E-28</v>
      </c>
      <c r="N138" s="13">
        <f t="shared" si="4"/>
        <v>1590</v>
      </c>
      <c r="O138" s="12">
        <f t="shared" si="2"/>
        <v>1.8174312018411074E-11</v>
      </c>
      <c r="Q138" s="6"/>
      <c r="R138" s="12">
        <f t="shared" si="3"/>
        <v>6.9140656512490638E-3</v>
      </c>
      <c r="U138">
        <f t="shared" si="5"/>
        <v>0</v>
      </c>
      <c r="V138">
        <f>IF($G$18=1,+'truth model'!G69,0)</f>
        <v>0</v>
      </c>
    </row>
    <row r="139" spans="6:22" x14ac:dyDescent="0.25">
      <c r="F139" s="13">
        <f>'truth model'!B83</f>
        <v>1980</v>
      </c>
      <c r="G139" s="12">
        <f ca="1">'truth model'!C83</f>
        <v>2.159430017275822E-24</v>
      </c>
      <c r="H139">
        <f ca="1">'truth model'!M83</f>
        <v>1.1697811953876336</v>
      </c>
      <c r="I139">
        <f t="shared" ca="1" si="6"/>
        <v>2.5260606269648494E-24</v>
      </c>
      <c r="J139" s="12">
        <f>'Game Level 2'!O151</f>
        <v>1.4392407915227468E-14</v>
      </c>
      <c r="K139" s="7">
        <f t="shared" ca="1" si="7"/>
        <v>2.0714140552559005E-28</v>
      </c>
      <c r="N139" s="13">
        <f t="shared" si="4"/>
        <v>1620</v>
      </c>
      <c r="O139" s="12">
        <f t="shared" si="2"/>
        <v>1.0477596950973843E-11</v>
      </c>
      <c r="Q139" s="6"/>
      <c r="R139" s="12">
        <f t="shared" si="3"/>
        <v>6.7869491465974933E-3</v>
      </c>
      <c r="U139">
        <f t="shared" si="5"/>
        <v>0</v>
      </c>
      <c r="V139">
        <f>IF($G$18=1,+'truth model'!G70,0)</f>
        <v>0</v>
      </c>
    </row>
    <row r="140" spans="6:22" x14ac:dyDescent="0.25">
      <c r="F140" s="13">
        <f>'truth model'!B84</f>
        <v>2010</v>
      </c>
      <c r="G140" s="12">
        <f ca="1">'truth model'!C84</f>
        <v>8.3841402451385576E-25</v>
      </c>
      <c r="H140">
        <f ca="1">'truth model'!M84</f>
        <v>1.0224287626070792</v>
      </c>
      <c r="I140">
        <f t="shared" ca="1" si="6"/>
        <v>8.5721861363612295E-25</v>
      </c>
      <c r="J140" s="12">
        <f>'Game Level 2'!O152</f>
        <v>8.3225238613612105E-15</v>
      </c>
      <c r="K140" s="7">
        <f t="shared" ca="1" si="7"/>
        <v>6.9264403408658268E-29</v>
      </c>
      <c r="N140" s="13">
        <f t="shared" si="4"/>
        <v>1650</v>
      </c>
      <c r="O140" s="12">
        <f t="shared" si="2"/>
        <v>6.0419508842294278E-12</v>
      </c>
      <c r="Q140" s="6"/>
      <c r="R140" s="12">
        <f t="shared" si="3"/>
        <v>6.5280012901074314E-3</v>
      </c>
      <c r="U140">
        <f t="shared" si="5"/>
        <v>0</v>
      </c>
      <c r="V140">
        <f>IF($G$18=1,+'truth model'!G71,0)</f>
        <v>0</v>
      </c>
    </row>
    <row r="141" spans="6:22" x14ac:dyDescent="0.25">
      <c r="F141" s="13">
        <f>'truth model'!B85</f>
        <v>2040</v>
      </c>
      <c r="G141" s="12">
        <f ca="1">'truth model'!C85</f>
        <v>3.2558187574596588E-25</v>
      </c>
      <c r="H141">
        <f ca="1">'truth model'!M85</f>
        <v>0.82261813136731632</v>
      </c>
      <c r="I141">
        <f t="shared" ca="1" si="6"/>
        <v>2.6782955423321223E-25</v>
      </c>
      <c r="J141" s="12">
        <f>'Game Level 2'!O153</f>
        <v>4.8135535058527078E-15</v>
      </c>
      <c r="K141" s="7">
        <f t="shared" ca="1" si="7"/>
        <v>2.3170297351128474E-29</v>
      </c>
      <c r="N141" s="13">
        <f t="shared" si="4"/>
        <v>1680</v>
      </c>
      <c r="O141" s="12">
        <f t="shared" si="2"/>
        <v>3.4850005013687966E-12</v>
      </c>
      <c r="Q141" s="6"/>
      <c r="R141" s="12">
        <f t="shared" si="3"/>
        <v>6.1596838178956826E-3</v>
      </c>
      <c r="U141">
        <f t="shared" si="5"/>
        <v>0</v>
      </c>
      <c r="V141">
        <f>IF($G$18=1,+'truth model'!G72,0)</f>
        <v>0</v>
      </c>
    </row>
    <row r="142" spans="6:22" x14ac:dyDescent="0.25">
      <c r="F142" s="13">
        <f>'truth model'!B86</f>
        <v>2070</v>
      </c>
      <c r="G142" s="12">
        <f ca="1">'truth model'!C86</f>
        <v>1.2645699117253878E-25</v>
      </c>
      <c r="H142">
        <f ca="1">'truth model'!M86</f>
        <v>1.2242590273131673</v>
      </c>
      <c r="I142">
        <f t="shared" ca="1" si="6"/>
        <v>1.5481611300984212E-25</v>
      </c>
      <c r="J142" s="12">
        <f>'Game Level 2'!O154</f>
        <v>2.7846079567622483E-15</v>
      </c>
      <c r="K142" s="7">
        <f t="shared" ca="1" si="7"/>
        <v>7.7540414720014203E-30</v>
      </c>
      <c r="N142" s="13">
        <f t="shared" si="4"/>
        <v>1710</v>
      </c>
      <c r="O142" s="12">
        <f t="shared" si="2"/>
        <v>2.0106522096777496E-12</v>
      </c>
      <c r="Q142" s="6"/>
      <c r="R142" s="12">
        <f t="shared" si="3"/>
        <v>5.7079364826229792E-3</v>
      </c>
      <c r="U142">
        <f t="shared" si="5"/>
        <v>0</v>
      </c>
      <c r="V142">
        <f>IF($G$18=1,+'truth model'!G73,0)</f>
        <v>0</v>
      </c>
    </row>
    <row r="143" spans="6:22" x14ac:dyDescent="0.25">
      <c r="F143" s="13">
        <f>'truth model'!B87</f>
        <v>2100</v>
      </c>
      <c r="G143" s="12">
        <f ca="1">'truth model'!C87</f>
        <v>4.9125282833178596E-26</v>
      </c>
      <c r="H143">
        <f ca="1">'truth model'!M87</f>
        <v>1.1617964746915681</v>
      </c>
      <c r="I143">
        <f t="shared" ca="1" si="6"/>
        <v>5.7073580413813099E-26</v>
      </c>
      <c r="J143" s="12">
        <f>'Game Level 2'!O155</f>
        <v>1.6111952807904245E-15</v>
      </c>
      <c r="K143" s="7">
        <f t="shared" ca="1" si="7"/>
        <v>2.5959502326574218E-30</v>
      </c>
      <c r="N143" s="13">
        <f t="shared" si="4"/>
        <v>1740</v>
      </c>
      <c r="O143" s="12">
        <f t="shared" si="2"/>
        <v>1.1603200244850458E-12</v>
      </c>
      <c r="Q143" s="6"/>
      <c r="R143" s="12">
        <f t="shared" si="3"/>
        <v>5.1996940014256551E-3</v>
      </c>
      <c r="U143">
        <f t="shared" si="5"/>
        <v>0</v>
      </c>
      <c r="V143">
        <f>IF($G$18=1,+'truth model'!G74,0)</f>
        <v>0</v>
      </c>
    </row>
    <row r="144" spans="6:22" x14ac:dyDescent="0.25">
      <c r="F144" s="13">
        <f>'truth model'!B88</f>
        <v>2130</v>
      </c>
      <c r="G144" s="12">
        <f ca="1">'truth model'!C88</f>
        <v>1.9087346163097328E-26</v>
      </c>
      <c r="H144">
        <f ca="1">'truth model'!M88</f>
        <v>0.7963519992650715</v>
      </c>
      <c r="I144">
        <f t="shared" ca="1" si="6"/>
        <v>1.5200246277647048E-26</v>
      </c>
      <c r="J144" s="12">
        <f>'Game Level 2'!O156</f>
        <v>9.3243069198741231E-16</v>
      </c>
      <c r="K144" s="7">
        <f t="shared" ca="1" si="7"/>
        <v>8.6942699533177835E-31</v>
      </c>
      <c r="N144" s="13">
        <f t="shared" si="4"/>
        <v>1770</v>
      </c>
      <c r="O144" s="12">
        <f t="shared" si="2"/>
        <v>6.697667419132174E-13</v>
      </c>
      <c r="Q144" s="6"/>
      <c r="R144" s="12">
        <f t="shared" si="3"/>
        <v>4.660777438181659E-3</v>
      </c>
      <c r="U144">
        <f t="shared" si="5"/>
        <v>0</v>
      </c>
      <c r="V144">
        <f>IF($G$18=1,+'truth model'!G75,0)</f>
        <v>0</v>
      </c>
    </row>
    <row r="145" spans="6:22" x14ac:dyDescent="0.25">
      <c r="F145" s="13">
        <f>'truth model'!B89</f>
        <v>2160</v>
      </c>
      <c r="G145" s="12">
        <f ca="1">'truth model'!C89</f>
        <v>7.4175927636867428E-27</v>
      </c>
      <c r="H145">
        <f ca="1">'truth model'!M89</f>
        <v>0.80881250473213306</v>
      </c>
      <c r="I145">
        <f t="shared" ca="1" si="6"/>
        <v>5.9994417822804193E-27</v>
      </c>
      <c r="J145" s="12">
        <f>'Game Level 2'!O157</f>
        <v>5.3971889121748318E-16</v>
      </c>
      <c r="K145" s="7">
        <f t="shared" ca="1" si="7"/>
        <v>2.9129648153055338E-31</v>
      </c>
      <c r="N145" s="13">
        <f t="shared" si="4"/>
        <v>1800</v>
      </c>
      <c r="O145" s="12">
        <f t="shared" si="2"/>
        <v>3.8669855603041731E-13</v>
      </c>
      <c r="Q145" s="6"/>
      <c r="R145" s="12">
        <f t="shared" si="3"/>
        <v>4.114302227141692E-3</v>
      </c>
      <c r="U145">
        <f t="shared" si="5"/>
        <v>0</v>
      </c>
      <c r="V145">
        <f>IF($G$18=1,+'truth model'!G76,0)</f>
        <v>0</v>
      </c>
    </row>
    <row r="146" spans="6:22" x14ac:dyDescent="0.25">
      <c r="F146" s="13">
        <f>'truth model'!B90</f>
        <v>2190</v>
      </c>
      <c r="G146" s="12">
        <f ca="1">'truth model'!C90</f>
        <v>2.8830758757668319E-27</v>
      </c>
      <c r="H146">
        <f ca="1">'truth model'!M90</f>
        <v>0.79757380405753797</v>
      </c>
      <c r="I146">
        <f t="shared" ca="1" si="6"/>
        <v>2.2994657936218697E-27</v>
      </c>
      <c r="J146" s="12">
        <f>'Game Level 2'!O158</f>
        <v>3.1246387247794271E-16</v>
      </c>
      <c r="K146" s="7">
        <f t="shared" ca="1" si="7"/>
        <v>9.7633671602475035E-32</v>
      </c>
      <c r="N146" s="13">
        <f t="shared" si="4"/>
        <v>1830</v>
      </c>
      <c r="O146" s="12">
        <f t="shared" si="2"/>
        <v>2.2331758229502736E-13</v>
      </c>
      <c r="Q146" s="6"/>
      <c r="R146" s="12">
        <f t="shared" si="3"/>
        <v>3.5796488199715771E-3</v>
      </c>
      <c r="U146">
        <f t="shared" si="5"/>
        <v>0</v>
      </c>
      <c r="V146">
        <f>IF($G$18=1,+'truth model'!G77,0)</f>
        <v>0</v>
      </c>
    </row>
    <row r="147" spans="6:22" x14ac:dyDescent="0.25">
      <c r="F147" s="13">
        <f>'truth model'!B91</f>
        <v>2220</v>
      </c>
      <c r="G147" s="12">
        <f ca="1">'truth model'!C91</f>
        <v>1.120788130975331E-27</v>
      </c>
      <c r="H147">
        <f ca="1">'truth model'!M91</f>
        <v>1.1823498028443971</v>
      </c>
      <c r="I147">
        <f t="shared" ca="1" si="6"/>
        <v>1.3251636256890228E-27</v>
      </c>
      <c r="J147" s="12">
        <f>'Game Level 2'!O159</f>
        <v>1.8093043083408577E-16</v>
      </c>
      <c r="K147" s="7">
        <f t="shared" ca="1" si="7"/>
        <v>3.2735820801328368E-32</v>
      </c>
      <c r="N147" s="13">
        <f t="shared" si="4"/>
        <v>1860</v>
      </c>
      <c r="O147" s="12">
        <f t="shared" si="2"/>
        <v>1.2899500479244609E-13</v>
      </c>
      <c r="Q147" s="6"/>
      <c r="R147" s="12">
        <f t="shared" si="3"/>
        <v>3.0719651887908934E-3</v>
      </c>
      <c r="U147">
        <f t="shared" si="5"/>
        <v>0</v>
      </c>
      <c r="V147">
        <f>IF($G$18=1,+'truth model'!G78,0)</f>
        <v>0</v>
      </c>
    </row>
    <row r="148" spans="6:22" x14ac:dyDescent="0.25">
      <c r="F148" s="13">
        <f>'truth model'!B92</f>
        <v>2250</v>
      </c>
      <c r="G148" s="12">
        <f ca="1">'truth model'!C92</f>
        <v>4.3577676738468938E-28</v>
      </c>
      <c r="H148">
        <f ca="1">'truth model'!M92</f>
        <v>0.86477558812955713</v>
      </c>
      <c r="I148">
        <f t="shared" ca="1" si="6"/>
        <v>3.7684911030829196E-28</v>
      </c>
      <c r="J148" s="12">
        <f>'Game Level 2'!O160</f>
        <v>1.0478558753785478E-16</v>
      </c>
      <c r="K148" s="7">
        <f t="shared" ca="1" si="7"/>
        <v>1.0980019355574448E-32</v>
      </c>
      <c r="N148" s="13">
        <f t="shared" si="4"/>
        <v>1890</v>
      </c>
      <c r="O148" s="12">
        <f t="shared" si="2"/>
        <v>7.4528211031200748E-14</v>
      </c>
      <c r="Q148" s="6"/>
      <c r="R148" s="12">
        <f t="shared" si="3"/>
        <v>2.602118716566083E-3</v>
      </c>
      <c r="U148">
        <f t="shared" si="5"/>
        <v>0</v>
      </c>
      <c r="V148">
        <f>IF($G$18=1,+'truth model'!G79,0)</f>
        <v>0</v>
      </c>
    </row>
    <row r="149" spans="6:22" x14ac:dyDescent="0.25">
      <c r="F149" s="13">
        <f>'truth model'!B93</f>
        <v>2280</v>
      </c>
      <c r="G149" s="12">
        <f ca="1">'truth model'!C93</f>
        <v>1.6946361788048966E-28</v>
      </c>
      <c r="H149">
        <f ca="1">'truth model'!M93</f>
        <v>1.1483008740125131</v>
      </c>
      <c r="I149">
        <f t="shared" ca="1" si="6"/>
        <v>1.9459522052548882E-28</v>
      </c>
      <c r="J149" s="12">
        <f>'Game Level 2'!O161</f>
        <v>6.069713080439347E-17</v>
      </c>
      <c r="K149" s="7">
        <f t="shared" ca="1" si="7"/>
        <v>3.6841416878620286E-33</v>
      </c>
      <c r="N149" s="13">
        <f t="shared" si="4"/>
        <v>1920</v>
      </c>
      <c r="O149" s="12">
        <f t="shared" ref="O149:O205" si="8">IF($N149&lt;=O$73,0,+O$71*O$72*O$74*O$77^0.5/(2*(PI()*O$78*($N149-O$73)^3)^0.5)*EXP(-((O$77*O$74-O$79*($N149-O$73))^2)/(4*O$77*O$78*($N149-O$73)))*EXP(-O$80*($N149-O$73)))</f>
        <v>4.3068977232670442E-14</v>
      </c>
      <c r="Q149" s="6"/>
      <c r="R149" s="12">
        <f t="shared" ref="R149:R205" si="9">IF($N149&lt;=O$73,0,+O$71*O$72*O$75*O$77^0.5/(2*(PI()*O$78*($N149-O$73)^3)^0.5)*EXP(-((O$77*O$75-O$79*($N149-O$73))^2)/(4*O$77*O$78*($N149-O$73)))*EXP(-O$80*($N149-O$73)))</f>
        <v>2.1769882245167922E-3</v>
      </c>
      <c r="U149">
        <f t="shared" si="5"/>
        <v>0</v>
      </c>
      <c r="V149">
        <f>IF($G$18=1,+'truth model'!G80,0)</f>
        <v>0</v>
      </c>
    </row>
    <row r="150" spans="6:22" x14ac:dyDescent="0.25">
      <c r="F150" s="13">
        <f>'truth model'!B94</f>
        <v>2310</v>
      </c>
      <c r="G150" s="12">
        <f ca="1">'truth model'!C94</f>
        <v>6.5911242445612892E-29</v>
      </c>
      <c r="H150">
        <f ca="1">'truth model'!M94</f>
        <v>1.0958669652462676</v>
      </c>
      <c r="I150">
        <f t="shared" ca="1" si="6"/>
        <v>7.2229953234484784E-29</v>
      </c>
      <c r="J150" s="12">
        <f>'Game Level 2'!O162</f>
        <v>3.5164951359783581E-17</v>
      </c>
      <c r="K150" s="7">
        <f t="shared" ca="1" si="7"/>
        <v>1.2365738041308652E-33</v>
      </c>
      <c r="N150" s="13">
        <f t="shared" ref="N150:N205" si="10">N149+$O$76</f>
        <v>1950</v>
      </c>
      <c r="O150" s="12">
        <f t="shared" si="8"/>
        <v>2.4894460834140064E-14</v>
      </c>
      <c r="Q150" s="6"/>
      <c r="R150" s="12">
        <f t="shared" si="9"/>
        <v>1.7999811141803099E-3</v>
      </c>
      <c r="U150">
        <f t="shared" si="5"/>
        <v>0</v>
      </c>
      <c r="V150">
        <f>IF($G$18=1,+'truth model'!G81,0)</f>
        <v>0</v>
      </c>
    </row>
    <row r="151" spans="6:22" x14ac:dyDescent="0.25">
      <c r="F151" s="13">
        <f>'truth model'!B95</f>
        <v>2340</v>
      </c>
      <c r="G151" s="12">
        <f ca="1">'truth model'!C95</f>
        <v>2.5639640909282363E-29</v>
      </c>
      <c r="H151">
        <f ca="1">'truth model'!M95</f>
        <v>0.83927310151297485</v>
      </c>
      <c r="I151">
        <f t="shared" ca="1" si="6"/>
        <v>2.1518660947612359E-29</v>
      </c>
      <c r="J151" s="12">
        <f>'Game Level 2'!O163</f>
        <v>2.0376319232671868E-17</v>
      </c>
      <c r="K151" s="7">
        <f t="shared" ca="1" si="7"/>
        <v>4.1519438547087655E-34</v>
      </c>
      <c r="N151" s="13">
        <f t="shared" si="10"/>
        <v>1980</v>
      </c>
      <c r="O151" s="12">
        <f t="shared" si="8"/>
        <v>1.4392407915227468E-14</v>
      </c>
      <c r="Q151" s="6"/>
      <c r="R151" s="12">
        <f t="shared" si="9"/>
        <v>1.4716700743843843E-3</v>
      </c>
      <c r="U151">
        <f t="shared" ref="U151:U206" si="11">IF($G$18=1,+G138,0)</f>
        <v>0</v>
      </c>
      <c r="V151">
        <f>IF($G$18=1,+'truth model'!G82,0)</f>
        <v>0</v>
      </c>
    </row>
    <row r="152" spans="6:22" x14ac:dyDescent="0.25">
      <c r="F152" s="13">
        <f>'truth model'!B96</f>
        <v>2370</v>
      </c>
      <c r="G152" s="12">
        <f ca="1">'truth model'!C96</f>
        <v>9.9754525608757675E-30</v>
      </c>
      <c r="H152">
        <f ca="1">'truth model'!M96</f>
        <v>1.0778938249903449</v>
      </c>
      <c r="I152">
        <f t="shared" ca="1" si="6"/>
        <v>1.0752478716852113E-29</v>
      </c>
      <c r="J152" s="12">
        <f>'Game Level 2'!O164</f>
        <v>1.1809022342930165E-17</v>
      </c>
      <c r="K152" s="7">
        <f t="shared" ca="1" si="7"/>
        <v>1.3945300869556989E-34</v>
      </c>
      <c r="N152" s="13">
        <f t="shared" si="10"/>
        <v>2010</v>
      </c>
      <c r="O152" s="12">
        <f t="shared" si="8"/>
        <v>8.3225238613612105E-15</v>
      </c>
      <c r="Q152" s="6"/>
      <c r="R152" s="12">
        <f t="shared" si="9"/>
        <v>1.1904624614050958E-3</v>
      </c>
      <c r="U152">
        <f t="shared" si="11"/>
        <v>0</v>
      </c>
      <c r="V152">
        <f>IF($G$18=1,+'truth model'!G83,0)</f>
        <v>0</v>
      </c>
    </row>
    <row r="153" spans="6:22" x14ac:dyDescent="0.25">
      <c r="F153" s="13">
        <f>'truth model'!B97</f>
        <v>2400</v>
      </c>
      <c r="G153" s="12">
        <f ca="1">'truth model'!C97</f>
        <v>3.8816854534549745E-30</v>
      </c>
      <c r="H153">
        <f ca="1">'truth model'!M97</f>
        <v>0.85715408550801153</v>
      </c>
      <c r="I153">
        <f t="shared" ca="1" si="6"/>
        <v>3.3272025450859496E-30</v>
      </c>
      <c r="J153" s="12">
        <f>'Game Level 2'!O165</f>
        <v>6.8449978054516817E-18</v>
      </c>
      <c r="K153" s="7">
        <f t="shared" ca="1" si="7"/>
        <v>4.6853994956592788E-35</v>
      </c>
      <c r="N153" s="13">
        <f t="shared" si="10"/>
        <v>2040</v>
      </c>
      <c r="O153" s="12">
        <f t="shared" si="8"/>
        <v>4.8135535058527078E-15</v>
      </c>
      <c r="Q153" s="6"/>
      <c r="R153" s="12">
        <f t="shared" si="9"/>
        <v>9.5323799451714334E-4</v>
      </c>
      <c r="U153">
        <f t="shared" si="11"/>
        <v>0</v>
      </c>
      <c r="V153">
        <f>IF($G$18=1,+'truth model'!G84,0)</f>
        <v>0</v>
      </c>
    </row>
    <row r="154" spans="6:22" x14ac:dyDescent="0.25">
      <c r="F154" s="13">
        <f>'truth model'!B98</f>
        <v>2430</v>
      </c>
      <c r="G154" s="12">
        <f ca="1">'truth model'!C98</f>
        <v>1.5106852586097227E-30</v>
      </c>
      <c r="H154">
        <f ca="1">'truth model'!M98</f>
        <v>1.2015170349427757</v>
      </c>
      <c r="I154">
        <f t="shared" ca="1" si="6"/>
        <v>1.8151140726565143E-30</v>
      </c>
      <c r="J154" s="12">
        <f>'Game Level 2'!O166</f>
        <v>3.9682821194430669E-18</v>
      </c>
      <c r="K154" s="7">
        <f t="shared" ca="1" si="7"/>
        <v>1.5747262979477156E-35</v>
      </c>
      <c r="N154" s="13">
        <f t="shared" si="10"/>
        <v>2070</v>
      </c>
      <c r="O154" s="12">
        <f t="shared" si="8"/>
        <v>2.7846079567622483E-15</v>
      </c>
      <c r="Q154" s="6"/>
      <c r="R154" s="12">
        <f t="shared" si="9"/>
        <v>7.5591279452103433E-4</v>
      </c>
      <c r="U154">
        <f t="shared" si="11"/>
        <v>0</v>
      </c>
      <c r="V154">
        <f>IF($G$18=1,+'truth model'!G85,0)</f>
        <v>0</v>
      </c>
    </row>
    <row r="155" spans="6:22" x14ac:dyDescent="0.25">
      <c r="F155" s="13">
        <f>'truth model'!B99</f>
        <v>2460</v>
      </c>
      <c r="G155" s="12">
        <f ca="1">'truth model'!C99</f>
        <v>5.8802046130264465E-31</v>
      </c>
      <c r="H155">
        <f ca="1">'truth model'!M99</f>
        <v>0.88742863652753212</v>
      </c>
      <c r="I155">
        <f t="shared" ca="1" si="6"/>
        <v>5.2182619622409644E-31</v>
      </c>
      <c r="J155" s="12">
        <f>'Game Level 2'!O167</f>
        <v>2.3009138156143028E-18</v>
      </c>
      <c r="K155" s="7">
        <f t="shared" ca="1" si="7"/>
        <v>5.2942043868823683E-36</v>
      </c>
      <c r="N155" s="13">
        <f t="shared" si="10"/>
        <v>2100</v>
      </c>
      <c r="O155" s="12">
        <f t="shared" si="8"/>
        <v>1.6111952807904245E-15</v>
      </c>
      <c r="Q155" s="6"/>
      <c r="R155" s="12">
        <f t="shared" si="9"/>
        <v>5.939074191983353E-4</v>
      </c>
      <c r="U155">
        <f t="shared" si="11"/>
        <v>0</v>
      </c>
      <c r="V155">
        <f>IF($G$18=1,+'truth model'!G86,0)</f>
        <v>0</v>
      </c>
    </row>
    <row r="156" spans="6:22" x14ac:dyDescent="0.25">
      <c r="F156" s="13">
        <f>'truth model'!B100</f>
        <v>2490</v>
      </c>
      <c r="G156" s="12">
        <f ca="1">'truth model'!C100</f>
        <v>2.2891517311733351E-31</v>
      </c>
      <c r="H156">
        <f ca="1">'truth model'!M100</f>
        <v>0.95297263883515271</v>
      </c>
      <c r="I156">
        <f t="shared" ca="1" si="6"/>
        <v>2.1814989659503115E-31</v>
      </c>
      <c r="J156" s="12">
        <f>'Game Level 2'!O168</f>
        <v>1.3343369236725542E-18</v>
      </c>
      <c r="K156" s="7">
        <f t="shared" ca="1" si="7"/>
        <v>1.7804550258753532E-36</v>
      </c>
      <c r="N156" s="13">
        <f t="shared" si="10"/>
        <v>2130</v>
      </c>
      <c r="O156" s="12">
        <f t="shared" si="8"/>
        <v>9.3243069198741231E-16</v>
      </c>
      <c r="Q156" s="6"/>
      <c r="R156" s="12">
        <f t="shared" si="9"/>
        <v>4.6251207925040322E-4</v>
      </c>
      <c r="U156">
        <f t="shared" si="11"/>
        <v>0</v>
      </c>
      <c r="V156">
        <f>IF($G$18=1,+'truth model'!G87,0)</f>
        <v>0</v>
      </c>
    </row>
    <row r="157" spans="6:22" x14ac:dyDescent="0.25">
      <c r="F157" s="13">
        <f>'truth model'!B101</f>
        <v>2520</v>
      </c>
      <c r="G157" s="12">
        <f ca="1">'truth model'!C101</f>
        <v>8.9129061880028932E-32</v>
      </c>
      <c r="H157">
        <f ca="1">'truth model'!M101</f>
        <v>1.0359769612564851</v>
      </c>
      <c r="I157">
        <f t="shared" ca="1" si="6"/>
        <v>9.2335654686113591E-32</v>
      </c>
      <c r="J157" s="12">
        <f>'Game Level 2'!O169</f>
        <v>7.7392126683904684E-19</v>
      </c>
      <c r="K157" s="7">
        <f t="shared" ca="1" si="7"/>
        <v>5.9895412726561217E-37</v>
      </c>
      <c r="N157" s="13">
        <f t="shared" si="10"/>
        <v>2160</v>
      </c>
      <c r="O157" s="12">
        <f t="shared" si="8"/>
        <v>5.3971889121748318E-16</v>
      </c>
      <c r="Q157" s="6"/>
      <c r="R157" s="12">
        <f t="shared" si="9"/>
        <v>3.5715330420483399E-4</v>
      </c>
      <c r="U157">
        <f t="shared" si="11"/>
        <v>0</v>
      </c>
      <c r="V157">
        <f>IF($G$18=1,+'truth model'!G88,0)</f>
        <v>0</v>
      </c>
    </row>
    <row r="158" spans="6:22" x14ac:dyDescent="0.25">
      <c r="F158" s="13">
        <f>'truth model'!B102</f>
        <v>2550</v>
      </c>
      <c r="G158" s="12">
        <f ca="1">'truth model'!C102</f>
        <v>3.4707684935268909E-32</v>
      </c>
      <c r="H158">
        <f ca="1">'truth model'!M102</f>
        <v>1.1031124792947575</v>
      </c>
      <c r="I158">
        <f t="shared" ca="1" si="6"/>
        <v>3.828648037952579E-32</v>
      </c>
      <c r="J158" s="12">
        <f>'Game Level 2'!O170</f>
        <v>4.4894485107761762E-19</v>
      </c>
      <c r="K158" s="7">
        <f t="shared" ca="1" si="7"/>
        <v>2.0155147930906986E-37</v>
      </c>
      <c r="N158" s="13">
        <f t="shared" si="10"/>
        <v>2190</v>
      </c>
      <c r="O158" s="12">
        <f t="shared" si="8"/>
        <v>3.1246387247794271E-16</v>
      </c>
      <c r="Q158" s="6"/>
      <c r="R158" s="12">
        <f t="shared" si="9"/>
        <v>2.735732928838838E-4</v>
      </c>
      <c r="U158">
        <f t="shared" si="11"/>
        <v>0</v>
      </c>
      <c r="V158">
        <f>IF($G$18=1,+'truth model'!G89,0)</f>
        <v>0</v>
      </c>
    </row>
    <row r="159" spans="6:22" x14ac:dyDescent="0.25">
      <c r="F159" s="13">
        <f>'truth model'!B103</f>
        <v>2580</v>
      </c>
      <c r="G159" s="12">
        <f ca="1">'truth model'!C103</f>
        <v>1.3517378519566087E-32</v>
      </c>
      <c r="H159">
        <f ca="1">'truth model'!M103</f>
        <v>0.98098050745146148</v>
      </c>
      <c r="I159">
        <f t="shared" ca="1" si="6"/>
        <v>1.3260284839537425E-32</v>
      </c>
      <c r="J159" s="12">
        <f>'Game Level 2'!O171</f>
        <v>2.6046716669867534E-19</v>
      </c>
      <c r="K159" s="7">
        <f t="shared" ca="1" si="7"/>
        <v>6.7843144928028635E-38</v>
      </c>
      <c r="N159" s="13">
        <f t="shared" si="10"/>
        <v>2220</v>
      </c>
      <c r="O159" s="12">
        <f t="shared" si="8"/>
        <v>1.8093043083408577E-16</v>
      </c>
      <c r="Q159" s="6"/>
      <c r="R159" s="12">
        <f t="shared" si="9"/>
        <v>2.0793672604680122E-4</v>
      </c>
      <c r="U159">
        <f t="shared" si="11"/>
        <v>0</v>
      </c>
      <c r="V159">
        <f>IF($G$18=1,+'truth model'!G90,0)</f>
        <v>0</v>
      </c>
    </row>
    <row r="160" spans="6:22" x14ac:dyDescent="0.25">
      <c r="F160" s="13">
        <f>'truth model'!B104</f>
        <v>2610</v>
      </c>
      <c r="G160" s="12">
        <f ca="1">'truth model'!C104</f>
        <v>5.26524767961071E-33</v>
      </c>
      <c r="H160">
        <f ca="1">'truth model'!M104</f>
        <v>0.94569183882498464</v>
      </c>
      <c r="I160">
        <f t="shared" ca="1" si="6"/>
        <v>4.9793017600000359E-33</v>
      </c>
      <c r="J160" s="12">
        <f>'Game Level 2'!O172</f>
        <v>1.5113867835400143E-19</v>
      </c>
      <c r="K160" s="7">
        <f t="shared" ca="1" si="7"/>
        <v>2.2842900094592794E-38</v>
      </c>
      <c r="N160" s="13">
        <f t="shared" si="10"/>
        <v>2250</v>
      </c>
      <c r="O160" s="12">
        <f t="shared" si="8"/>
        <v>1.0478558753785478E-16</v>
      </c>
      <c r="Q160" s="6"/>
      <c r="R160" s="12">
        <f t="shared" si="9"/>
        <v>1.5688078196407978E-4</v>
      </c>
      <c r="U160">
        <f t="shared" si="11"/>
        <v>0</v>
      </c>
      <c r="V160">
        <f>IF($G$18=1,+'truth model'!G91,0)</f>
        <v>0</v>
      </c>
    </row>
    <row r="161" spans="6:22" x14ac:dyDescent="0.25">
      <c r="F161" s="13">
        <f>'truth model'!B105</f>
        <v>2640</v>
      </c>
      <c r="G161" s="12">
        <f ca="1">'truth model'!C105</f>
        <v>2.0511793755141557E-33</v>
      </c>
      <c r="H161">
        <f ca="1">'truth model'!M105</f>
        <v>0.95081896458147552</v>
      </c>
      <c r="I161">
        <f t="shared" ca="1" si="6"/>
        <v>1.9503002499972472E-33</v>
      </c>
      <c r="J161" s="12">
        <f>'Game Level 2'!O173</f>
        <v>8.7712156894068298E-20</v>
      </c>
      <c r="K161" s="7">
        <f t="shared" ca="1" si="7"/>
        <v>7.6934224670093103E-39</v>
      </c>
      <c r="N161" s="13">
        <f t="shared" si="10"/>
        <v>2280</v>
      </c>
      <c r="O161" s="12">
        <f t="shared" si="8"/>
        <v>6.069713080439347E-17</v>
      </c>
      <c r="Q161" s="6"/>
      <c r="R161" s="12">
        <f t="shared" si="9"/>
        <v>1.1752330384788581E-4</v>
      </c>
      <c r="U161">
        <f t="shared" si="11"/>
        <v>0</v>
      </c>
      <c r="V161">
        <f>IF($G$18=1,+'truth model'!G92,0)</f>
        <v>0</v>
      </c>
    </row>
    <row r="162" spans="6:22" x14ac:dyDescent="0.25">
      <c r="F162" s="13">
        <f>'truth model'!B106</f>
        <v>2670</v>
      </c>
      <c r="G162" s="12">
        <f ca="1">'truth model'!C106</f>
        <v>7.9918257642788285E-34</v>
      </c>
      <c r="H162">
        <f ca="1">'truth model'!M106</f>
        <v>0.98062571921475916</v>
      </c>
      <c r="I162">
        <f t="shared" ca="1" si="6"/>
        <v>7.8369898879349679E-34</v>
      </c>
      <c r="J162" s="12">
        <f>'Game Level 2'!O174</f>
        <v>5.0910154626137759E-20</v>
      </c>
      <c r="K162" s="7">
        <f t="shared" ca="1" si="7"/>
        <v>2.591843844057176E-39</v>
      </c>
      <c r="N162" s="13">
        <f t="shared" si="10"/>
        <v>2310</v>
      </c>
      <c r="O162" s="12">
        <f t="shared" si="8"/>
        <v>3.5164951359783581E-17</v>
      </c>
      <c r="Q162" s="6"/>
      <c r="R162" s="12">
        <f t="shared" si="9"/>
        <v>8.7442233997902849E-5</v>
      </c>
      <c r="U162">
        <f t="shared" si="11"/>
        <v>0</v>
      </c>
      <c r="V162">
        <f>IF($G$18=1,+'truth model'!G93,0)</f>
        <v>0</v>
      </c>
    </row>
    <row r="163" spans="6:22" x14ac:dyDescent="0.25">
      <c r="F163" s="13">
        <f>'truth model'!B107</f>
        <v>2700</v>
      </c>
      <c r="G163" s="12">
        <f ca="1">'truth model'!C107</f>
        <v>3.1141888688039746E-34</v>
      </c>
      <c r="H163">
        <f ca="1">'truth model'!M107</f>
        <v>1.0949506066344219</v>
      </c>
      <c r="I163">
        <f t="shared" ca="1" si="6"/>
        <v>3.4098829910710761E-34</v>
      </c>
      <c r="J163" s="12">
        <f>'Game Level 2'!O175</f>
        <v>2.9553467243793353E-20</v>
      </c>
      <c r="K163" s="7">
        <f t="shared" ca="1" si="7"/>
        <v>8.7340742612994635E-40</v>
      </c>
      <c r="N163" s="13">
        <f t="shared" si="10"/>
        <v>2340</v>
      </c>
      <c r="O163" s="12">
        <f t="shared" si="8"/>
        <v>2.0376319232671868E-17</v>
      </c>
      <c r="Q163" s="6"/>
      <c r="R163" s="12">
        <f t="shared" si="9"/>
        <v>6.46371115708251E-5</v>
      </c>
      <c r="U163">
        <f t="shared" si="11"/>
        <v>0</v>
      </c>
      <c r="V163">
        <f>IF($G$18=1,+'truth model'!G94,0)</f>
        <v>0</v>
      </c>
    </row>
    <row r="164" spans="6:22" x14ac:dyDescent="0.25">
      <c r="F164" s="13">
        <f>'truth model'!B108</f>
        <v>2730</v>
      </c>
      <c r="G164" s="12">
        <f ca="1">'truth model'!C108</f>
        <v>1.2136669602575918E-34</v>
      </c>
      <c r="H164">
        <f ca="1">'truth model'!M108</f>
        <v>0.87101149417241608</v>
      </c>
      <c r="I164">
        <f t="shared" ca="1" si="6"/>
        <v>1.0571178724816595E-34</v>
      </c>
      <c r="J164" s="12">
        <f>'Game Level 2'!O176</f>
        <v>1.7158164648706046E-20</v>
      </c>
      <c r="K164" s="7">
        <f t="shared" ca="1" si="7"/>
        <v>2.9440261411210224E-40</v>
      </c>
      <c r="N164" s="13">
        <f t="shared" si="10"/>
        <v>2370</v>
      </c>
      <c r="O164" s="12">
        <f t="shared" si="8"/>
        <v>1.1809022342930165E-17</v>
      </c>
      <c r="Q164" s="6"/>
      <c r="R164" s="12">
        <f t="shared" si="9"/>
        <v>4.7481027549351799E-5</v>
      </c>
      <c r="U164">
        <f t="shared" si="11"/>
        <v>0</v>
      </c>
      <c r="V164">
        <f>IF($G$18=1,+'truth model'!G95,0)</f>
        <v>0</v>
      </c>
    </row>
    <row r="165" spans="6:22" x14ac:dyDescent="0.25">
      <c r="F165" s="13">
        <f>'truth model'!B109</f>
        <v>2760</v>
      </c>
      <c r="G165" s="12">
        <f ca="1">'truth model'!C109</f>
        <v>4.7305194788856066E-35</v>
      </c>
      <c r="H165">
        <f ca="1">'truth model'!M109</f>
        <v>1.1208023911208813</v>
      </c>
      <c r="I165">
        <f t="shared" ca="1" si="6"/>
        <v>5.3019775431788938E-35</v>
      </c>
      <c r="J165" s="12">
        <f>'Game Level 2'!O177</f>
        <v>9.9630103387570084E-21</v>
      </c>
      <c r="K165" s="7">
        <f t="shared" ca="1" si="7"/>
        <v>9.9261575010177992E-41</v>
      </c>
      <c r="N165" s="13">
        <f t="shared" si="10"/>
        <v>2400</v>
      </c>
      <c r="O165" s="12">
        <f t="shared" si="8"/>
        <v>6.8449978054516817E-18</v>
      </c>
      <c r="Q165" s="6"/>
      <c r="R165" s="12">
        <f t="shared" si="9"/>
        <v>3.4669197317904843E-5</v>
      </c>
      <c r="U165">
        <f t="shared" si="11"/>
        <v>0</v>
      </c>
      <c r="V165">
        <f>IF($G$18=1,+'truth model'!G96,0)</f>
        <v>0</v>
      </c>
    </row>
    <row r="166" spans="6:22" x14ac:dyDescent="0.25">
      <c r="F166" s="13">
        <f>'truth model'!B110</f>
        <v>2790</v>
      </c>
      <c r="G166" s="12">
        <f ca="1">'truth model'!C110</f>
        <v>1.8440469297885432E-35</v>
      </c>
      <c r="H166">
        <f ca="1">'truth model'!M110</f>
        <v>1.0998832836717085</v>
      </c>
      <c r="I166">
        <f t="shared" ca="1" si="6"/>
        <v>2.0282363923805555E-35</v>
      </c>
      <c r="J166" s="12">
        <f>'Game Level 2'!O178</f>
        <v>5.7858438123060035E-21</v>
      </c>
      <c r="K166" s="7">
        <f t="shared" ca="1" si="7"/>
        <v>3.3475988620399431E-41</v>
      </c>
      <c r="N166" s="13">
        <f t="shared" si="10"/>
        <v>2430</v>
      </c>
      <c r="O166" s="12">
        <f t="shared" si="8"/>
        <v>3.9682821194430669E-18</v>
      </c>
      <c r="Q166" s="6"/>
      <c r="R166" s="12">
        <f t="shared" si="9"/>
        <v>2.516838848339688E-5</v>
      </c>
      <c r="U166">
        <f t="shared" si="11"/>
        <v>0</v>
      </c>
      <c r="V166">
        <f>IF($G$18=1,+'truth model'!G97,0)</f>
        <v>0</v>
      </c>
    </row>
    <row r="167" spans="6:22" x14ac:dyDescent="0.25">
      <c r="F167" s="13">
        <f>'truth model'!B111</f>
        <v>2820</v>
      </c>
      <c r="G167" s="12">
        <f ca="1">'truth model'!C111</f>
        <v>7.18932397334174E-36</v>
      </c>
      <c r="H167">
        <f ca="1">'truth model'!M111</f>
        <v>1.0180246956531382</v>
      </c>
      <c r="I167">
        <f t="shared" ca="1" si="6"/>
        <v>7.3189093499130354E-36</v>
      </c>
      <c r="J167" s="12">
        <f>'Game Level 2'!O179</f>
        <v>3.3604562353511239E-21</v>
      </c>
      <c r="K167" s="7">
        <f t="shared" ca="1" si="7"/>
        <v>1.12926661097102E-41</v>
      </c>
      <c r="N167" s="13">
        <f t="shared" si="10"/>
        <v>2460</v>
      </c>
      <c r="O167" s="12">
        <f t="shared" si="8"/>
        <v>2.3009138156143028E-18</v>
      </c>
      <c r="Q167" s="6"/>
      <c r="R167" s="12">
        <f t="shared" si="9"/>
        <v>1.816988442877233E-5</v>
      </c>
      <c r="U167">
        <f t="shared" si="11"/>
        <v>0</v>
      </c>
      <c r="V167">
        <f>IF($G$18=1,+'truth model'!G98,0)</f>
        <v>0</v>
      </c>
    </row>
    <row r="168" spans="6:22" x14ac:dyDescent="0.25">
      <c r="F168" s="13">
        <f>'truth model'!B112</f>
        <v>2850</v>
      </c>
      <c r="G168" s="12">
        <f ca="1">'truth model'!C112</f>
        <v>2.8032138640673336E-36</v>
      </c>
      <c r="H168">
        <f ca="1">'truth model'!M112</f>
        <v>0.85345391607961163</v>
      </c>
      <c r="I168">
        <f t="shared" ca="1" si="6"/>
        <v>2.392413849896926E-36</v>
      </c>
      <c r="J168" s="12">
        <f>'Game Level 2'!O180</f>
        <v>1.9520199667761651E-21</v>
      </c>
      <c r="K168" s="7">
        <f t="shared" ca="1" si="7"/>
        <v>3.810381950692812E-42</v>
      </c>
      <c r="N168" s="13">
        <f t="shared" si="10"/>
        <v>2490</v>
      </c>
      <c r="O168" s="12">
        <f t="shared" si="8"/>
        <v>1.3343369236725542E-18</v>
      </c>
      <c r="Q168" s="6"/>
      <c r="R168" s="12">
        <f t="shared" si="9"/>
        <v>1.3047470690229688E-5</v>
      </c>
      <c r="U168">
        <f t="shared" si="11"/>
        <v>0</v>
      </c>
      <c r="V168">
        <f>IF($G$18=1,+'truth model'!G99,0)</f>
        <v>0</v>
      </c>
    </row>
    <row r="169" spans="6:22" x14ac:dyDescent="0.25">
      <c r="F169" s="13">
        <f>'truth model'!B113</f>
        <v>2880</v>
      </c>
      <c r="G169" s="12">
        <f ca="1">'truth model'!C113</f>
        <v>1.0931396871400748E-36</v>
      </c>
      <c r="H169">
        <f ca="1">'truth model'!M113</f>
        <v>0.92123921896917516</v>
      </c>
      <c r="I169">
        <f t="shared" ca="1" si="6"/>
        <v>1.0070431516051311E-36</v>
      </c>
      <c r="J169" s="12">
        <f>'Game Level 2'!O181</f>
        <v>1.1340281202119502E-21</v>
      </c>
      <c r="K169" s="7">
        <f t="shared" ca="1" si="7"/>
        <v>1.2860197774314473E-42</v>
      </c>
      <c r="N169" s="13">
        <f t="shared" si="10"/>
        <v>2520</v>
      </c>
      <c r="O169" s="12">
        <f t="shared" si="8"/>
        <v>7.7392126683904684E-19</v>
      </c>
      <c r="Q169" s="6"/>
      <c r="R169" s="12">
        <f t="shared" si="9"/>
        <v>9.3210657149679888E-6</v>
      </c>
      <c r="U169">
        <f t="shared" si="11"/>
        <v>0</v>
      </c>
      <c r="V169">
        <f>IF($G$18=1,+'truth model'!G100,0)</f>
        <v>0</v>
      </c>
    </row>
    <row r="170" spans="6:22" x14ac:dyDescent="0.25">
      <c r="F170" s="13">
        <f>'truth model'!B114</f>
        <v>2910</v>
      </c>
      <c r="G170" s="12">
        <f ca="1">'truth model'!C114</f>
        <v>4.2632963322806262E-37</v>
      </c>
      <c r="H170">
        <f ca="1">'truth model'!M114</f>
        <v>0.80593939109740265</v>
      </c>
      <c r="I170">
        <f t="shared" ca="1" si="6"/>
        <v>3.4359584501060379E-37</v>
      </c>
      <c r="J170" s="12">
        <f>'Game Level 2'!O182</f>
        <v>6.5889475680454262E-22</v>
      </c>
      <c r="K170" s="7">
        <f t="shared" ca="1" si="7"/>
        <v>4.3414230054451691E-43</v>
      </c>
      <c r="N170" s="13">
        <f t="shared" si="10"/>
        <v>2550</v>
      </c>
      <c r="O170" s="12">
        <f t="shared" si="8"/>
        <v>4.4894485107761762E-19</v>
      </c>
      <c r="Q170" s="6"/>
      <c r="R170" s="12">
        <f t="shared" si="9"/>
        <v>6.6260273668832971E-6</v>
      </c>
      <c r="U170">
        <f t="shared" si="11"/>
        <v>0</v>
      </c>
      <c r="V170">
        <f>IF($G$18=1,+'truth model'!G101,0)</f>
        <v>0</v>
      </c>
    </row>
    <row r="171" spans="6:22" x14ac:dyDescent="0.25">
      <c r="F171" s="13">
        <f>'truth model'!B115</f>
        <v>2940</v>
      </c>
      <c r="G171" s="12">
        <f ca="1">'truth model'!C115</f>
        <v>1.6628956721133166E-37</v>
      </c>
      <c r="H171">
        <f ca="1">'truth model'!M115</f>
        <v>0.95266794337408922</v>
      </c>
      <c r="I171">
        <f t="shared" ca="1" si="6"/>
        <v>1.5841873999978671E-37</v>
      </c>
      <c r="J171" s="12">
        <f>'Game Level 2'!O183</f>
        <v>3.8287769195140887E-22</v>
      </c>
      <c r="K171" s="7">
        <f t="shared" ca="1" si="7"/>
        <v>1.4659532699403784E-43</v>
      </c>
      <c r="N171" s="13">
        <f t="shared" si="10"/>
        <v>2580</v>
      </c>
      <c r="O171" s="12">
        <f t="shared" si="8"/>
        <v>2.6046716669867534E-19</v>
      </c>
      <c r="Q171" s="6"/>
      <c r="R171" s="12">
        <f t="shared" si="9"/>
        <v>4.6877945983616461E-6</v>
      </c>
      <c r="U171">
        <f t="shared" si="11"/>
        <v>0</v>
      </c>
      <c r="V171">
        <f>IF($G$18=1,+'truth model'!G102,0)</f>
        <v>0</v>
      </c>
    </row>
    <row r="172" spans="6:22" x14ac:dyDescent="0.25">
      <c r="F172" s="13">
        <f>'truth model'!B116</f>
        <v>2970</v>
      </c>
      <c r="G172" s="12">
        <f ca="1">'truth model'!C116</f>
        <v>6.4868420182836853E-38</v>
      </c>
      <c r="H172">
        <f ca="1">'truth model'!M116</f>
        <v>0.83923748450204627</v>
      </c>
      <c r="I172">
        <f t="shared" ca="1" si="6"/>
        <v>5.4440009777865764E-38</v>
      </c>
      <c r="J172" s="12">
        <f>'Game Level 2'!O184</f>
        <v>2.2251280209751924E-22</v>
      </c>
      <c r="K172" s="7">
        <f t="shared" ca="1" si="7"/>
        <v>4.9511947097289747E-44</v>
      </c>
      <c r="N172" s="13">
        <f t="shared" si="10"/>
        <v>2610</v>
      </c>
      <c r="O172" s="12">
        <f t="shared" si="8"/>
        <v>1.5113867835400143E-19</v>
      </c>
      <c r="Q172" s="6"/>
      <c r="R172" s="12">
        <f t="shared" si="9"/>
        <v>3.3013158424700827E-6</v>
      </c>
      <c r="U172">
        <f t="shared" si="11"/>
        <v>0</v>
      </c>
      <c r="V172">
        <f>IF($G$18=1,+'truth model'!G103,0)</f>
        <v>0</v>
      </c>
    </row>
    <row r="173" spans="6:22" x14ac:dyDescent="0.25">
      <c r="F173" s="13">
        <f>'truth model'!B117</f>
        <v>3000</v>
      </c>
      <c r="G173" s="12">
        <f ca="1">'truth model'!C117</f>
        <v>2.530752669356818E-38</v>
      </c>
      <c r="H173">
        <f ca="1">'truth model'!M117</f>
        <v>1.039213617106824</v>
      </c>
      <c r="I173">
        <f t="shared" ca="1" si="6"/>
        <v>2.6299926355250492E-38</v>
      </c>
      <c r="J173" s="12">
        <f>'Game Level 2'!O185</f>
        <v>1.2933022523092789E-22</v>
      </c>
      <c r="K173" s="7">
        <f t="shared" ca="1" si="7"/>
        <v>1.6726307158282529E-44</v>
      </c>
      <c r="N173" s="13">
        <f t="shared" si="10"/>
        <v>2640</v>
      </c>
      <c r="O173" s="12">
        <f t="shared" si="8"/>
        <v>8.7712156894068298E-20</v>
      </c>
      <c r="Q173" s="6"/>
      <c r="R173" s="12">
        <f t="shared" si="9"/>
        <v>2.3146247755078678E-6</v>
      </c>
      <c r="U173">
        <f t="shared" si="11"/>
        <v>0</v>
      </c>
      <c r="V173">
        <f>IF($G$18=1,+'truth model'!G104,0)</f>
        <v>0</v>
      </c>
    </row>
    <row r="174" spans="6:22" x14ac:dyDescent="0.25">
      <c r="F174" s="13">
        <f>'truth model'!B118</f>
        <v>3030</v>
      </c>
      <c r="G174" s="12">
        <f ca="1">'truth model'!C118</f>
        <v>9.874460916908116E-39</v>
      </c>
      <c r="H174">
        <f ca="1">'truth model'!M118</f>
        <v>1.1703629582754114</v>
      </c>
      <c r="I174">
        <f t="shared" ca="1" si="6"/>
        <v>1.1556703290087514E-38</v>
      </c>
      <c r="J174" s="12">
        <f>'Game Level 2'!O186</f>
        <v>7.5178618226953938E-23</v>
      </c>
      <c r="K174" s="7">
        <f t="shared" ca="1" si="7"/>
        <v>5.6518246385140885E-45</v>
      </c>
      <c r="N174" s="13">
        <f t="shared" si="10"/>
        <v>2670</v>
      </c>
      <c r="O174" s="12">
        <f t="shared" si="8"/>
        <v>5.0910154626137759E-20</v>
      </c>
      <c r="Q174" s="6"/>
      <c r="R174" s="12">
        <f t="shared" si="9"/>
        <v>1.6159116943391621E-6</v>
      </c>
      <c r="U174">
        <f t="shared" si="11"/>
        <v>0</v>
      </c>
      <c r="V174">
        <f>IF($G$18=1,+'truth model'!G105,0)</f>
        <v>0</v>
      </c>
    </row>
    <row r="175" spans="6:22" x14ac:dyDescent="0.25">
      <c r="F175" s="13">
        <f>'truth model'!B119</f>
        <v>3060</v>
      </c>
      <c r="G175" s="12">
        <f ca="1">'truth model'!C119</f>
        <v>3.8532186790555174E-39</v>
      </c>
      <c r="H175">
        <f ca="1">'truth model'!M119</f>
        <v>0.96697562919135061</v>
      </c>
      <c r="I175">
        <f t="shared" ca="1" si="6"/>
        <v>3.7259685565915737E-39</v>
      </c>
      <c r="J175" s="12">
        <f>'Game Level 2'!O187</f>
        <v>4.3705603330803868E-23</v>
      </c>
      <c r="K175" s="7">
        <f t="shared" ca="1" si="7"/>
        <v>1.9101797625095738E-45</v>
      </c>
      <c r="N175" s="13">
        <f t="shared" si="10"/>
        <v>2700</v>
      </c>
      <c r="O175" s="12">
        <f t="shared" si="8"/>
        <v>2.9553467243793353E-20</v>
      </c>
      <c r="Q175" s="6"/>
      <c r="R175" s="12">
        <f t="shared" si="9"/>
        <v>1.1234751096619361E-6</v>
      </c>
      <c r="U175">
        <f t="shared" si="11"/>
        <v>0</v>
      </c>
      <c r="V175">
        <f>IF($G$18=1,+'truth model'!G106,0)</f>
        <v>0</v>
      </c>
    </row>
    <row r="176" spans="6:22" x14ac:dyDescent="0.25">
      <c r="F176" s="13">
        <f>'truth model'!B120</f>
        <v>3090</v>
      </c>
      <c r="G176" s="12">
        <f ca="1">'truth model'!C120</f>
        <v>1.5037642826845442E-39</v>
      </c>
      <c r="H176">
        <f ca="1">'truth model'!M120</f>
        <v>1.113253593507485</v>
      </c>
      <c r="I176">
        <f t="shared" ca="1" si="6"/>
        <v>1.6740709914867743E-39</v>
      </c>
      <c r="J176" s="12">
        <f>'Game Level 2'!O188</f>
        <v>2.5411341634783826E-23</v>
      </c>
      <c r="K176" s="7">
        <f t="shared" ca="1" si="7"/>
        <v>6.4573628367969772E-46</v>
      </c>
      <c r="N176" s="13">
        <f t="shared" si="10"/>
        <v>2730</v>
      </c>
      <c r="O176" s="12">
        <f t="shared" si="8"/>
        <v>1.7158164648706046E-20</v>
      </c>
      <c r="Q176" s="6"/>
      <c r="R176" s="12">
        <f t="shared" si="9"/>
        <v>7.7800141650189228E-7</v>
      </c>
      <c r="U176">
        <f t="shared" si="11"/>
        <v>0</v>
      </c>
      <c r="V176">
        <f>IF($G$18=1,+'truth model'!G107,0)</f>
        <v>0</v>
      </c>
    </row>
    <row r="177" spans="6:22" x14ac:dyDescent="0.25">
      <c r="F177" s="13">
        <f>'truth model'!B121</f>
        <v>3120</v>
      </c>
      <c r="G177" s="12">
        <f ca="1">'truth model'!C121</f>
        <v>5.8692284234684603E-40</v>
      </c>
      <c r="H177">
        <f ca="1">'truth model'!M121</f>
        <v>0.75571032092860513</v>
      </c>
      <c r="I177">
        <f t="shared" ca="1" si="6"/>
        <v>4.435436495502641E-40</v>
      </c>
      <c r="J177" s="12">
        <f>'Game Level 2'!O189</f>
        <v>1.4776276234841179E-23</v>
      </c>
      <c r="K177" s="7">
        <f t="shared" ca="1" si="7"/>
        <v>2.1833833936833219E-46</v>
      </c>
      <c r="N177" s="13">
        <f t="shared" si="10"/>
        <v>2760</v>
      </c>
      <c r="O177" s="12">
        <f t="shared" si="8"/>
        <v>9.9630103387570084E-21</v>
      </c>
      <c r="Q177" s="6"/>
      <c r="R177" s="12">
        <f t="shared" si="9"/>
        <v>5.3669541511834371E-7</v>
      </c>
      <c r="U177">
        <f t="shared" si="11"/>
        <v>0</v>
      </c>
      <c r="V177">
        <f>IF($G$18=1,+'truth model'!G108,0)</f>
        <v>0</v>
      </c>
    </row>
    <row r="178" spans="6:22" x14ac:dyDescent="0.25">
      <c r="F178" s="13">
        <f>'truth model'!B122</f>
        <v>3150</v>
      </c>
      <c r="G178" s="12">
        <f ca="1">'truth model'!C122</f>
        <v>2.2910085187191658E-40</v>
      </c>
      <c r="H178">
        <f ca="1">'truth model'!M122</f>
        <v>1.0124826609939848</v>
      </c>
      <c r="I178">
        <f t="shared" ca="1" si="6"/>
        <v>2.3196064013926685E-40</v>
      </c>
      <c r="J178" s="12">
        <f>'Game Level 2'!O190</f>
        <v>8.5930748152298902E-24</v>
      </c>
      <c r="K178" s="7">
        <f t="shared" ca="1" si="7"/>
        <v>7.3840934780138212E-47</v>
      </c>
      <c r="N178" s="13">
        <f t="shared" si="10"/>
        <v>2790</v>
      </c>
      <c r="O178" s="12">
        <f t="shared" si="8"/>
        <v>5.7858438123060035E-21</v>
      </c>
      <c r="Q178" s="6"/>
      <c r="R178" s="12">
        <f t="shared" si="9"/>
        <v>3.6886099811451886E-7</v>
      </c>
      <c r="U178">
        <f t="shared" si="11"/>
        <v>0</v>
      </c>
      <c r="V178">
        <f>IF($G$18=1,+'truth model'!G109,0)</f>
        <v>0</v>
      </c>
    </row>
    <row r="179" spans="6:22" x14ac:dyDescent="0.25">
      <c r="F179" s="13">
        <f>'truth model'!B123</f>
        <v>3180</v>
      </c>
      <c r="G179" s="12">
        <f ca="1">'truth model'!C123</f>
        <v>8.9436781563607173E-41</v>
      </c>
      <c r="H179">
        <f ca="1">'truth model'!M123</f>
        <v>1.0520269137367491</v>
      </c>
      <c r="I179">
        <f t="shared" ca="1" si="6"/>
        <v>9.4089901282909429E-41</v>
      </c>
      <c r="J179" s="12">
        <f>'Game Level 2'!O191</f>
        <v>4.9977858151503913E-24</v>
      </c>
      <c r="K179" s="7">
        <f t="shared" ca="1" si="7"/>
        <v>2.497786305411846E-47</v>
      </c>
      <c r="N179" s="13">
        <f t="shared" si="10"/>
        <v>2820</v>
      </c>
      <c r="O179" s="12">
        <f t="shared" si="8"/>
        <v>3.3604562353511239E-21</v>
      </c>
      <c r="Q179" s="6"/>
      <c r="R179" s="12">
        <f t="shared" si="9"/>
        <v>2.5260340869192173E-7</v>
      </c>
      <c r="U179">
        <f t="shared" si="11"/>
        <v>0</v>
      </c>
      <c r="V179">
        <f>IF($G$18=1,+'truth model'!G110,0)</f>
        <v>0</v>
      </c>
    </row>
    <row r="180" spans="6:22" x14ac:dyDescent="0.25">
      <c r="F180" s="13">
        <f>'truth model'!B124</f>
        <v>3210</v>
      </c>
      <c r="G180" s="12">
        <f ca="1">'truth model'!C124</f>
        <v>3.4917948724260495E-41</v>
      </c>
      <c r="H180">
        <f ca="1">'truth model'!M124</f>
        <v>1.008886997776087</v>
      </c>
      <c r="I180">
        <f t="shared" ca="1" si="6"/>
        <v>3.5228264456918519E-41</v>
      </c>
      <c r="J180" s="12">
        <f>'Game Level 2'!O192</f>
        <v>2.9070428235541416E-24</v>
      </c>
      <c r="K180" s="7">
        <f t="shared" ca="1" si="7"/>
        <v>8.4508979779776365E-48</v>
      </c>
      <c r="N180" s="13">
        <f t="shared" si="10"/>
        <v>2850</v>
      </c>
      <c r="O180" s="12">
        <f t="shared" si="8"/>
        <v>1.9520199667761651E-21</v>
      </c>
      <c r="Q180" s="6"/>
      <c r="R180" s="12">
        <f t="shared" si="9"/>
        <v>1.7238884897852568E-7</v>
      </c>
      <c r="U180">
        <f t="shared" si="11"/>
        <v>0</v>
      </c>
      <c r="V180">
        <f>IF($G$18=1,+'truth model'!G111,0)</f>
        <v>0</v>
      </c>
    </row>
    <row r="181" spans="6:22" x14ac:dyDescent="0.25">
      <c r="F181" s="13">
        <f>'truth model'!B125</f>
        <v>3240</v>
      </c>
      <c r="G181" s="12">
        <f ca="1">'truth model'!C125</f>
        <v>1.3634013971482238E-41</v>
      </c>
      <c r="H181">
        <f ca="1">'truth model'!M125</f>
        <v>0.97996422758388935</v>
      </c>
      <c r="I181">
        <f t="shared" ca="1" si="6"/>
        <v>1.3360845970431546E-41</v>
      </c>
      <c r="J181" s="12">
        <f>'Game Level 2'!O193</f>
        <v>1.6910998978059366E-24</v>
      </c>
      <c r="K181" s="7">
        <f t="shared" ca="1" si="7"/>
        <v>2.8598188643592489E-48</v>
      </c>
      <c r="N181" s="13">
        <f t="shared" si="10"/>
        <v>2880</v>
      </c>
      <c r="O181" s="12">
        <f t="shared" si="8"/>
        <v>1.1340281202119502E-21</v>
      </c>
      <c r="Q181" s="6"/>
      <c r="R181" s="12">
        <f t="shared" si="9"/>
        <v>1.1725253593244787E-7</v>
      </c>
      <c r="U181">
        <f t="shared" si="11"/>
        <v>0</v>
      </c>
      <c r="V181">
        <f>IF($G$18=1,+'truth model'!G112,0)</f>
        <v>0</v>
      </c>
    </row>
    <row r="182" spans="6:22" x14ac:dyDescent="0.25">
      <c r="F182" s="13">
        <f>'truth model'!B126</f>
        <v>3270</v>
      </c>
      <c r="G182" s="12">
        <f ca="1">'truth model'!C126</f>
        <v>5.3240308200660972E-42</v>
      </c>
      <c r="H182">
        <f ca="1">'truth model'!M126</f>
        <v>1.0463623488574911</v>
      </c>
      <c r="I182">
        <f t="shared" ca="1" si="6"/>
        <v>5.5708653942740365E-42</v>
      </c>
      <c r="J182" s="12">
        <f>'Game Level 2'!O194</f>
        <v>9.8385355569146924E-25</v>
      </c>
      <c r="K182" s="7">
        <f t="shared" ca="1" si="7"/>
        <v>9.6796781904674703E-49</v>
      </c>
      <c r="N182" s="13">
        <f t="shared" si="10"/>
        <v>2910</v>
      </c>
      <c r="O182" s="12">
        <f t="shared" si="8"/>
        <v>6.5889475680454262E-22</v>
      </c>
      <c r="Q182" s="6"/>
      <c r="R182" s="12">
        <f t="shared" si="9"/>
        <v>7.949245520567853E-8</v>
      </c>
      <c r="U182">
        <f t="shared" si="11"/>
        <v>0</v>
      </c>
      <c r="V182">
        <f>IF($G$18=1,+'truth model'!G113,0)</f>
        <v>0</v>
      </c>
    </row>
    <row r="183" spans="6:22" x14ac:dyDescent="0.25">
      <c r="F183" s="13">
        <f>'truth model'!B127</f>
        <v>3300</v>
      </c>
      <c r="G183" s="12">
        <f ca="1">'truth model'!C127</f>
        <v>2.0792110646026535E-42</v>
      </c>
      <c r="H183">
        <f ca="1">'truth model'!M127</f>
        <v>0.87666102129160406</v>
      </c>
      <c r="I183">
        <f t="shared" ca="1" si="6"/>
        <v>1.8227632953753655E-42</v>
      </c>
      <c r="J183" s="12">
        <f>'Game Level 2'!O195</f>
        <v>5.7244577022447876E-25</v>
      </c>
      <c r="K183" s="7">
        <f t="shared" ca="1" si="7"/>
        <v>3.2769415984789675E-49</v>
      </c>
      <c r="N183" s="13">
        <f t="shared" si="10"/>
        <v>2940</v>
      </c>
      <c r="O183" s="12">
        <f t="shared" si="8"/>
        <v>3.8287769195140887E-22</v>
      </c>
      <c r="Q183" s="6"/>
      <c r="R183" s="12">
        <f t="shared" si="9"/>
        <v>5.372366426693895E-8</v>
      </c>
      <c r="U183">
        <f t="shared" si="11"/>
        <v>0</v>
      </c>
      <c r="V183">
        <f>IF($G$18=1,+'truth model'!G114,0)</f>
        <v>0</v>
      </c>
    </row>
    <row r="184" spans="6:22" x14ac:dyDescent="0.25">
      <c r="F184" s="13">
        <f>'truth model'!B128</f>
        <v>3330</v>
      </c>
      <c r="G184" s="12">
        <f ca="1">'truth model'!C128</f>
        <v>8.1207693201488353E-43</v>
      </c>
      <c r="H184">
        <f ca="1">'truth model'!M128</f>
        <v>1.1827697332021936</v>
      </c>
      <c r="I184">
        <f t="shared" ca="1" si="6"/>
        <v>9.6050001621889965E-43</v>
      </c>
      <c r="J184" s="12">
        <f>'Game Level 2'!O196</f>
        <v>3.3310433464003681E-25</v>
      </c>
      <c r="K184" s="7">
        <f t="shared" ca="1" si="7"/>
        <v>1.1095849775598163E-49</v>
      </c>
      <c r="N184" s="13">
        <f t="shared" si="10"/>
        <v>2970</v>
      </c>
      <c r="O184" s="12">
        <f t="shared" si="8"/>
        <v>2.2251280209751924E-22</v>
      </c>
      <c r="Q184" s="6"/>
      <c r="R184" s="12">
        <f t="shared" si="9"/>
        <v>3.6198029627614459E-8</v>
      </c>
      <c r="U184">
        <f t="shared" si="11"/>
        <v>0</v>
      </c>
      <c r="V184">
        <f>IF($G$18=1,+'truth model'!G115,0)</f>
        <v>0</v>
      </c>
    </row>
    <row r="185" spans="6:22" x14ac:dyDescent="0.25">
      <c r="F185" s="13">
        <f>'truth model'!B129</f>
        <v>3360</v>
      </c>
      <c r="G185" s="12">
        <f ca="1">'truth model'!C129</f>
        <v>3.1720187941865855E-43</v>
      </c>
      <c r="H185">
        <f ca="1">'truth model'!M129</f>
        <v>0.76908363333042651</v>
      </c>
      <c r="I185">
        <f t="shared" ca="1" si="6"/>
        <v>2.4395477392254176E-43</v>
      </c>
      <c r="J185" s="12">
        <f>'Game Level 2'!O197</f>
        <v>1.9385081046803182E-25</v>
      </c>
      <c r="K185" s="7">
        <f t="shared" ca="1" si="7"/>
        <v>3.7578136719112792E-50</v>
      </c>
      <c r="N185" s="13">
        <f t="shared" si="10"/>
        <v>3000</v>
      </c>
      <c r="O185" s="12">
        <f t="shared" si="8"/>
        <v>1.2933022523092789E-22</v>
      </c>
      <c r="Q185" s="6"/>
      <c r="R185" s="12">
        <f t="shared" si="9"/>
        <v>2.4317870841199373E-8</v>
      </c>
      <c r="U185">
        <f t="shared" si="11"/>
        <v>0</v>
      </c>
      <c r="V185">
        <f>IF($G$18=1,+'truth model'!G116,0)</f>
        <v>0</v>
      </c>
    </row>
    <row r="186" spans="6:22" x14ac:dyDescent="0.25">
      <c r="F186" s="13">
        <f>'truth model'!B130</f>
        <v>3390</v>
      </c>
      <c r="G186" s="12">
        <f ca="1">'truth model'!C130</f>
        <v>1.2391210223787773E-43</v>
      </c>
      <c r="H186">
        <f ca="1">'truth model'!M130</f>
        <v>0.87632237607588759</v>
      </c>
      <c r="I186">
        <f t="shared" ca="1" si="6"/>
        <v>1.0858694785765532E-43</v>
      </c>
      <c r="J186" s="12">
        <f>'Game Level 2'!O198</f>
        <v>1.1282250461995342E-25</v>
      </c>
      <c r="K186" s="7">
        <f t="shared" ca="1" si="7"/>
        <v>1.2728917548719412E-50</v>
      </c>
      <c r="N186" s="13">
        <f t="shared" si="10"/>
        <v>3030</v>
      </c>
      <c r="O186" s="12">
        <f t="shared" si="8"/>
        <v>7.5178618226953938E-23</v>
      </c>
      <c r="Q186" s="6"/>
      <c r="R186" s="12">
        <f t="shared" si="9"/>
        <v>1.6290239664892427E-8</v>
      </c>
      <c r="U186">
        <f t="shared" si="11"/>
        <v>0</v>
      </c>
      <c r="V186">
        <f>IF($G$18=1,+'truth model'!G117,0)</f>
        <v>0</v>
      </c>
    </row>
    <row r="187" spans="6:22" x14ac:dyDescent="0.25">
      <c r="F187" s="13">
        <f>'truth model'!B131</f>
        <v>3420</v>
      </c>
      <c r="G187" s="12">
        <f ca="1">'truth model'!C131</f>
        <v>4.8409491389819579E-44</v>
      </c>
      <c r="H187">
        <f ca="1">'truth model'!M131</f>
        <v>1.0900217672843087</v>
      </c>
      <c r="I187">
        <f t="shared" ca="1" si="6"/>
        <v>5.2767399358065663E-44</v>
      </c>
      <c r="J187" s="12">
        <f>'Game Level 2'!O199</f>
        <v>6.566954685020131E-26</v>
      </c>
      <c r="K187" s="7">
        <f t="shared" ca="1" si="7"/>
        <v>4.3124893835107847E-51</v>
      </c>
      <c r="N187" s="13">
        <f t="shared" si="10"/>
        <v>3060</v>
      </c>
      <c r="O187" s="12">
        <f t="shared" si="8"/>
        <v>4.3705603330803868E-23</v>
      </c>
      <c r="Q187" s="6"/>
      <c r="R187" s="12">
        <f t="shared" si="9"/>
        <v>1.0882509934582843E-8</v>
      </c>
      <c r="U187">
        <f t="shared" si="11"/>
        <v>0</v>
      </c>
      <c r="V187">
        <f>IF($G$18=1,+'truth model'!G118,0)</f>
        <v>0</v>
      </c>
    </row>
    <row r="188" spans="6:22" x14ac:dyDescent="0.25">
      <c r="F188" s="13">
        <f>'truth model'!B132</f>
        <v>3450</v>
      </c>
      <c r="G188" s="12">
        <f ca="1">'truth model'!C132</f>
        <v>1.8914095332745922E-44</v>
      </c>
      <c r="H188">
        <f ca="1">'truth model'!M132</f>
        <v>0.87289192573846675</v>
      </c>
      <c r="I188">
        <f t="shared" ca="1" si="6"/>
        <v>1.6509961098601534E-44</v>
      </c>
      <c r="J188" s="12">
        <f>'Game Level 2'!O200</f>
        <v>3.8227145629085138E-26</v>
      </c>
      <c r="K188" s="7">
        <f t="shared" ca="1" si="7"/>
        <v>1.4613146629472829E-51</v>
      </c>
      <c r="N188" s="13">
        <f t="shared" si="10"/>
        <v>3090</v>
      </c>
      <c r="O188" s="12">
        <f t="shared" si="8"/>
        <v>2.5411341634783826E-23</v>
      </c>
      <c r="Q188" s="6"/>
      <c r="R188" s="12">
        <f t="shared" si="9"/>
        <v>7.2504865563098694E-9</v>
      </c>
      <c r="U188">
        <f t="shared" si="11"/>
        <v>0</v>
      </c>
      <c r="V188">
        <f>IF($G$18=1,+'truth model'!G119,0)</f>
        <v>0</v>
      </c>
    </row>
    <row r="189" spans="6:22" x14ac:dyDescent="0.25">
      <c r="F189" s="13">
        <f>'truth model'!B133</f>
        <v>3480</v>
      </c>
      <c r="G189" s="12">
        <f ca="1">'truth model'!C133</f>
        <v>7.3905768266391909E-45</v>
      </c>
      <c r="H189">
        <f ca="1">'truth model'!M133</f>
        <v>0.93581030953114597</v>
      </c>
      <c r="I189">
        <f t="shared" ca="1" si="6"/>
        <v>6.9161779877509361E-45</v>
      </c>
      <c r="J189" s="12">
        <f>'Game Level 2'!O201</f>
        <v>2.2254544293775761E-26</v>
      </c>
      <c r="K189" s="7">
        <f t="shared" ca="1" si="7"/>
        <v>4.9526474172362729E-52</v>
      </c>
      <c r="N189" s="13">
        <f t="shared" si="10"/>
        <v>3120</v>
      </c>
      <c r="O189" s="12">
        <f t="shared" si="8"/>
        <v>1.4776276234841179E-23</v>
      </c>
      <c r="Q189" s="6"/>
      <c r="R189" s="12">
        <f t="shared" si="9"/>
        <v>4.8181136979293398E-9</v>
      </c>
      <c r="U189">
        <f t="shared" si="11"/>
        <v>0</v>
      </c>
      <c r="V189">
        <f>IF($G$18=1,+'truth model'!G120,0)</f>
        <v>0</v>
      </c>
    </row>
    <row r="190" spans="6:22" x14ac:dyDescent="0.25">
      <c r="F190" s="13">
        <f>'truth model'!B134</f>
        <v>3510</v>
      </c>
      <c r="G190" s="12">
        <f ca="1">'truth model'!C134</f>
        <v>2.8880736680354386E-45</v>
      </c>
      <c r="H190">
        <f ca="1">'truth model'!M134</f>
        <v>1.0360846829484076</v>
      </c>
      <c r="I190">
        <f t="shared" ca="1" si="6"/>
        <v>2.992288890678142E-45</v>
      </c>
      <c r="J190" s="12">
        <f>'Game Level 2'!O202</f>
        <v>1.2956984822502798E-26</v>
      </c>
      <c r="K190" s="7">
        <f t="shared" ca="1" si="7"/>
        <v>1.6788345569056786E-52</v>
      </c>
      <c r="N190" s="13">
        <f t="shared" si="10"/>
        <v>3150</v>
      </c>
      <c r="O190" s="12">
        <f t="shared" si="8"/>
        <v>8.5930748152298902E-24</v>
      </c>
      <c r="Q190" s="6"/>
      <c r="R190" s="12">
        <f t="shared" si="9"/>
        <v>3.1936894207366716E-9</v>
      </c>
      <c r="U190">
        <f t="shared" si="11"/>
        <v>0</v>
      </c>
      <c r="V190">
        <f>IF($G$18=1,+'truth model'!G121,0)</f>
        <v>0</v>
      </c>
    </row>
    <row r="191" spans="6:22" x14ac:dyDescent="0.25">
      <c r="F191" s="13">
        <f>'truth model'!B135</f>
        <v>3540</v>
      </c>
      <c r="G191" s="12">
        <f ca="1">'truth model'!C135</f>
        <v>1.1286904169088139E-45</v>
      </c>
      <c r="H191">
        <f ca="1">'truth model'!M135</f>
        <v>1.2165039190432259</v>
      </c>
      <c r="I191">
        <f t="shared" ca="1" si="6"/>
        <v>1.3730563155561046E-45</v>
      </c>
      <c r="J191" s="12">
        <f>'Game Level 2'!O203</f>
        <v>7.5444405890542827E-27</v>
      </c>
      <c r="K191" s="7">
        <f t="shared" ca="1" si="7"/>
        <v>5.6918583801769731E-53</v>
      </c>
      <c r="N191" s="13">
        <f t="shared" si="10"/>
        <v>3180</v>
      </c>
      <c r="O191" s="12">
        <f t="shared" si="8"/>
        <v>4.9977858151503913E-24</v>
      </c>
      <c r="Q191" s="6"/>
      <c r="R191" s="12">
        <f t="shared" si="9"/>
        <v>2.1117701796026915E-9</v>
      </c>
      <c r="U191">
        <f t="shared" si="11"/>
        <v>0</v>
      </c>
      <c r="V191">
        <f>IF($G$18=1,+'truth model'!G122,0)</f>
        <v>0</v>
      </c>
    </row>
    <row r="192" spans="6:22" x14ac:dyDescent="0.25">
      <c r="F192" s="13">
        <f>'truth model'!B136</f>
        <v>3570</v>
      </c>
      <c r="G192" s="12">
        <f ca="1">'truth model'!C136</f>
        <v>4.411411085781889E-46</v>
      </c>
      <c r="H192">
        <f ca="1">'truth model'!M136</f>
        <v>0.78735850459417156</v>
      </c>
      <c r="I192">
        <f t="shared" ca="1" si="6"/>
        <v>3.4733620356513788E-46</v>
      </c>
      <c r="J192" s="12">
        <f>'Game Level 2'!O204</f>
        <v>4.3932653458415552E-27</v>
      </c>
      <c r="K192" s="7">
        <f t="shared" ca="1" si="7"/>
        <v>1.930078039897232E-53</v>
      </c>
      <c r="N192" s="13">
        <f t="shared" si="10"/>
        <v>3210</v>
      </c>
      <c r="O192" s="12">
        <f t="shared" si="8"/>
        <v>2.9070428235541416E-24</v>
      </c>
      <c r="Q192" s="6"/>
      <c r="R192" s="12">
        <f t="shared" si="9"/>
        <v>1.393061498543458E-9</v>
      </c>
      <c r="U192">
        <f t="shared" si="11"/>
        <v>0</v>
      </c>
      <c r="V192">
        <f>IF($G$18=1,+'truth model'!G123,0)</f>
        <v>0</v>
      </c>
    </row>
    <row r="193" spans="6:22" x14ac:dyDescent="0.25">
      <c r="F193" s="13">
        <f>'truth model'!B137</f>
        <v>3600</v>
      </c>
      <c r="G193" s="12">
        <f ca="1">'truth model'!C137</f>
        <v>1.7243119445161952E-46</v>
      </c>
      <c r="H193">
        <f ca="1">'truth model'!M137</f>
        <v>0.81891134212282113</v>
      </c>
      <c r="I193">
        <f t="shared" ca="1" si="6"/>
        <v>1.4120586087221689E-46</v>
      </c>
      <c r="J193" s="12">
        <f>'Game Level 2'!O205</f>
        <v>2.5584950871394354E-27</v>
      </c>
      <c r="K193" s="7">
        <f t="shared" ca="1" si="7"/>
        <v>6.545897110916627E-54</v>
      </c>
      <c r="N193" s="13">
        <f t="shared" si="10"/>
        <v>3240</v>
      </c>
      <c r="O193" s="12">
        <f t="shared" si="8"/>
        <v>1.6910998978059366E-24</v>
      </c>
      <c r="Q193" s="6"/>
      <c r="R193" s="12">
        <f t="shared" si="9"/>
        <v>9.1684032367196991E-10</v>
      </c>
      <c r="U193">
        <f t="shared" si="11"/>
        <v>0</v>
      </c>
      <c r="V193">
        <f>IF($G$18=1,+'truth model'!G124,0)</f>
        <v>0</v>
      </c>
    </row>
    <row r="194" spans="6:22" x14ac:dyDescent="0.25">
      <c r="N194" s="13">
        <f t="shared" si="10"/>
        <v>3270</v>
      </c>
      <c r="O194" s="12">
        <f t="shared" si="8"/>
        <v>9.8385355569146924E-25</v>
      </c>
      <c r="Q194" s="6"/>
      <c r="R194" s="12">
        <f t="shared" si="9"/>
        <v>6.0206844760160418E-10</v>
      </c>
      <c r="U194">
        <f t="shared" si="11"/>
        <v>0</v>
      </c>
      <c r="V194">
        <f>IF($G$18=1,+'truth model'!G125,0)</f>
        <v>0</v>
      </c>
    </row>
    <row r="195" spans="6:22" x14ac:dyDescent="0.25">
      <c r="N195" s="13">
        <f t="shared" si="10"/>
        <v>3300</v>
      </c>
      <c r="O195" s="12">
        <f t="shared" si="8"/>
        <v>5.7244577022447876E-25</v>
      </c>
      <c r="Q195" s="6"/>
      <c r="R195" s="12">
        <f t="shared" si="9"/>
        <v>3.9450693708896379E-10</v>
      </c>
      <c r="U195">
        <f t="shared" si="11"/>
        <v>0</v>
      </c>
      <c r="V195">
        <f>IF($G$18=1,+'truth model'!G126,0)</f>
        <v>0</v>
      </c>
    </row>
    <row r="196" spans="6:22" x14ac:dyDescent="0.25">
      <c r="N196" s="13">
        <f t="shared" si="10"/>
        <v>3330</v>
      </c>
      <c r="O196" s="12">
        <f t="shared" si="8"/>
        <v>3.3310433464003681E-25</v>
      </c>
      <c r="Q196" s="6"/>
      <c r="R196" s="12">
        <f t="shared" si="9"/>
        <v>2.5795672723895659E-10</v>
      </c>
      <c r="U196">
        <f t="shared" si="11"/>
        <v>0</v>
      </c>
      <c r="V196">
        <f>IF($G$18=1,+'truth model'!G127,0)</f>
        <v>0</v>
      </c>
    </row>
    <row r="197" spans="6:22" x14ac:dyDescent="0.25">
      <c r="N197" s="13">
        <f t="shared" si="10"/>
        <v>3360</v>
      </c>
      <c r="O197" s="12">
        <f t="shared" si="8"/>
        <v>1.9385081046803182E-25</v>
      </c>
      <c r="Q197" s="6"/>
      <c r="R197" s="12">
        <f t="shared" si="9"/>
        <v>1.6832488858026441E-10</v>
      </c>
      <c r="U197">
        <f t="shared" si="11"/>
        <v>0</v>
      </c>
      <c r="V197">
        <f>IF($G$18=1,+'truth model'!G128,0)</f>
        <v>0</v>
      </c>
    </row>
    <row r="198" spans="6:22" x14ac:dyDescent="0.25">
      <c r="N198" s="13">
        <f t="shared" si="10"/>
        <v>3390</v>
      </c>
      <c r="O198" s="12">
        <f t="shared" si="8"/>
        <v>1.1282250461995342E-25</v>
      </c>
      <c r="Q198" s="6"/>
      <c r="R198" s="12">
        <f t="shared" si="9"/>
        <v>1.0961852419675351E-10</v>
      </c>
      <c r="U198">
        <f t="shared" si="11"/>
        <v>0</v>
      </c>
      <c r="V198">
        <f>IF($G$18=1,+'truth model'!G129,0)</f>
        <v>0</v>
      </c>
    </row>
    <row r="199" spans="6:22" x14ac:dyDescent="0.25">
      <c r="N199" s="13">
        <f t="shared" si="10"/>
        <v>3420</v>
      </c>
      <c r="O199" s="12">
        <f t="shared" si="8"/>
        <v>6.566954685020131E-26</v>
      </c>
      <c r="Q199" s="6"/>
      <c r="R199" s="12">
        <f t="shared" si="9"/>
        <v>7.1248818990683784E-11</v>
      </c>
      <c r="U199">
        <f t="shared" si="11"/>
        <v>0</v>
      </c>
      <c r="V199">
        <f>IF($G$18=1,+'truth model'!G130,0)</f>
        <v>0</v>
      </c>
    </row>
    <row r="200" spans="6:22" x14ac:dyDescent="0.25">
      <c r="N200" s="13">
        <f t="shared" si="10"/>
        <v>3450</v>
      </c>
      <c r="O200" s="12">
        <f t="shared" si="8"/>
        <v>3.8227145629085138E-26</v>
      </c>
      <c r="Q200" s="6"/>
      <c r="R200" s="12">
        <f t="shared" si="9"/>
        <v>4.622241067026165E-11</v>
      </c>
      <c r="U200">
        <f t="shared" si="11"/>
        <v>0</v>
      </c>
      <c r="V200">
        <f>IF($G$18=1,+'truth model'!G131,0)</f>
        <v>0</v>
      </c>
    </row>
    <row r="201" spans="6:22" x14ac:dyDescent="0.25">
      <c r="N201" s="13">
        <f t="shared" si="10"/>
        <v>3480</v>
      </c>
      <c r="O201" s="12">
        <f t="shared" si="8"/>
        <v>2.2254544293775761E-26</v>
      </c>
      <c r="Q201" s="6"/>
      <c r="R201" s="12">
        <f t="shared" si="9"/>
        <v>2.9931672631345127E-11</v>
      </c>
      <c r="U201">
        <f t="shared" si="11"/>
        <v>0</v>
      </c>
      <c r="V201">
        <f>IF($G$18=1,+'truth model'!G132,0)</f>
        <v>0</v>
      </c>
    </row>
    <row r="202" spans="6:22" x14ac:dyDescent="0.25">
      <c r="N202" s="13">
        <f t="shared" si="10"/>
        <v>3510</v>
      </c>
      <c r="O202" s="12">
        <f t="shared" si="8"/>
        <v>1.2956984822502798E-26</v>
      </c>
      <c r="Q202" s="6"/>
      <c r="R202" s="12">
        <f t="shared" si="9"/>
        <v>1.9347922211405928E-11</v>
      </c>
      <c r="U202">
        <f t="shared" si="11"/>
        <v>0</v>
      </c>
      <c r="V202">
        <f>IF($G$18=1,+'truth model'!G133,0)</f>
        <v>0</v>
      </c>
    </row>
    <row r="203" spans="6:22" x14ac:dyDescent="0.25">
      <c r="N203" s="13">
        <f t="shared" si="10"/>
        <v>3540</v>
      </c>
      <c r="O203" s="12">
        <f t="shared" si="8"/>
        <v>7.5444405890542827E-27</v>
      </c>
      <c r="Q203" s="6"/>
      <c r="R203" s="12">
        <f t="shared" si="9"/>
        <v>1.2484850634743402E-11</v>
      </c>
      <c r="U203">
        <f t="shared" si="11"/>
        <v>0</v>
      </c>
      <c r="V203">
        <f>IF($G$18=1,+'truth model'!G134,0)</f>
        <v>0</v>
      </c>
    </row>
    <row r="204" spans="6:22" x14ac:dyDescent="0.25">
      <c r="N204" s="13">
        <f t="shared" si="10"/>
        <v>3570</v>
      </c>
      <c r="O204" s="12">
        <f t="shared" si="8"/>
        <v>4.3932653458415552E-27</v>
      </c>
      <c r="Q204" s="6"/>
      <c r="R204" s="12">
        <f t="shared" si="9"/>
        <v>8.042629052801014E-12</v>
      </c>
      <c r="U204">
        <f t="shared" si="11"/>
        <v>0</v>
      </c>
      <c r="V204">
        <f>IF($G$18=1,+'truth model'!G135,0)</f>
        <v>0</v>
      </c>
    </row>
    <row r="205" spans="6:22" x14ac:dyDescent="0.25">
      <c r="N205" s="13">
        <f t="shared" si="10"/>
        <v>3600</v>
      </c>
      <c r="O205" s="12">
        <f t="shared" si="8"/>
        <v>2.5584950871394354E-27</v>
      </c>
      <c r="Q205" s="6"/>
      <c r="R205" s="12">
        <f t="shared" si="9"/>
        <v>5.1724666442271014E-12</v>
      </c>
      <c r="U205">
        <f t="shared" si="11"/>
        <v>0</v>
      </c>
      <c r="V205">
        <f>IF($G$18=1,+'truth model'!G136,0)</f>
        <v>0</v>
      </c>
    </row>
    <row r="206" spans="6:22" x14ac:dyDescent="0.25">
      <c r="Q206" s="6"/>
      <c r="R206" s="7"/>
      <c r="U206">
        <f t="shared" si="11"/>
        <v>0</v>
      </c>
      <c r="V206">
        <f>IF($G$18=1,+'truth model'!G137,0)</f>
        <v>0</v>
      </c>
    </row>
    <row r="207" spans="6:22" x14ac:dyDescent="0.25">
      <c r="Q207" s="6"/>
      <c r="R207" s="7"/>
    </row>
    <row r="208" spans="6:22" x14ac:dyDescent="0.25">
      <c r="Q208" s="6"/>
      <c r="R208" s="7"/>
    </row>
    <row r="209" spans="17:18" x14ac:dyDescent="0.25">
      <c r="Q209" s="6"/>
      <c r="R209" s="7"/>
    </row>
    <row r="210" spans="17:18" x14ac:dyDescent="0.25">
      <c r="Q210" s="6"/>
      <c r="R210" s="7"/>
    </row>
    <row r="211" spans="17:18" x14ac:dyDescent="0.25">
      <c r="Q211" s="6"/>
      <c r="R211" s="7"/>
    </row>
    <row r="212" spans="17:18" x14ac:dyDescent="0.25">
      <c r="Q212" s="6"/>
      <c r="R212" s="7"/>
    </row>
    <row r="213" spans="17:18" x14ac:dyDescent="0.25">
      <c r="Q213" s="6"/>
      <c r="R213" s="7"/>
    </row>
    <row r="214" spans="17:18" x14ac:dyDescent="0.25">
      <c r="Q214" s="6"/>
      <c r="R214" s="7"/>
    </row>
    <row r="215" spans="17:18" x14ac:dyDescent="0.25">
      <c r="Q215" s="6"/>
      <c r="R215" s="7"/>
    </row>
    <row r="216" spans="17:18" x14ac:dyDescent="0.25">
      <c r="Q216" s="6"/>
      <c r="R216" s="7"/>
    </row>
    <row r="217" spans="17:18" x14ac:dyDescent="0.25">
      <c r="Q217" s="6"/>
      <c r="R217" s="7"/>
    </row>
    <row r="218" spans="17:18" x14ac:dyDescent="0.25">
      <c r="Q218" s="6"/>
      <c r="R218" s="7"/>
    </row>
    <row r="219" spans="17:18" x14ac:dyDescent="0.25">
      <c r="Q219" s="6"/>
      <c r="R219" s="7"/>
    </row>
    <row r="220" spans="17:18" x14ac:dyDescent="0.25">
      <c r="Q220" s="6"/>
      <c r="R220" s="7"/>
    </row>
    <row r="221" spans="17:18" x14ac:dyDescent="0.25">
      <c r="Q221" s="6"/>
      <c r="R221" s="7"/>
    </row>
    <row r="222" spans="17:18" x14ac:dyDescent="0.25">
      <c r="Q222" s="6"/>
      <c r="R222" s="7"/>
    </row>
    <row r="223" spans="17:18" x14ac:dyDescent="0.25">
      <c r="Q223" s="6"/>
      <c r="R223" s="7"/>
    </row>
    <row r="224" spans="17:18" x14ac:dyDescent="0.25">
      <c r="Q224" s="6"/>
      <c r="R224" s="7"/>
    </row>
    <row r="225" spans="17:18" x14ac:dyDescent="0.25">
      <c r="Q225" s="6"/>
      <c r="R225" s="7"/>
    </row>
    <row r="226" spans="17:18" x14ac:dyDescent="0.25">
      <c r="Q226" s="6"/>
      <c r="R226" s="7"/>
    </row>
    <row r="227" spans="17:18" x14ac:dyDescent="0.25">
      <c r="Q227" s="6"/>
      <c r="R227" s="7"/>
    </row>
    <row r="228" spans="17:18" x14ac:dyDescent="0.25">
      <c r="Q228" s="6"/>
      <c r="R228" s="7"/>
    </row>
    <row r="229" spans="17:18" x14ac:dyDescent="0.25">
      <c r="Q229" s="6"/>
      <c r="R229" s="7"/>
    </row>
    <row r="230" spans="17:18" x14ac:dyDescent="0.25">
      <c r="Q230" s="6"/>
      <c r="R230" s="7"/>
    </row>
    <row r="231" spans="17:18" x14ac:dyDescent="0.25">
      <c r="Q231" s="6"/>
      <c r="R231" s="7"/>
    </row>
    <row r="232" spans="17:18" x14ac:dyDescent="0.25">
      <c r="Q232" s="6"/>
      <c r="R232" s="7"/>
    </row>
    <row r="233" spans="17:18" x14ac:dyDescent="0.25">
      <c r="Q233" s="6"/>
      <c r="R233" s="7"/>
    </row>
    <row r="234" spans="17:18" x14ac:dyDescent="0.25">
      <c r="Q234" s="6"/>
      <c r="R234" s="7"/>
    </row>
    <row r="235" spans="17:18" x14ac:dyDescent="0.25">
      <c r="Q235" s="6"/>
      <c r="R235" s="7"/>
    </row>
    <row r="236" spans="17:18" x14ac:dyDescent="0.25">
      <c r="Q236" s="6"/>
      <c r="R236" s="7"/>
    </row>
    <row r="237" spans="17:18" x14ac:dyDescent="0.25">
      <c r="Q237" s="6"/>
      <c r="R237" s="7"/>
    </row>
    <row r="238" spans="17:18" x14ac:dyDescent="0.25">
      <c r="Q238" s="6"/>
      <c r="R238" s="7"/>
    </row>
    <row r="239" spans="17:18" x14ac:dyDescent="0.25">
      <c r="Q239" s="6"/>
      <c r="R239" s="7"/>
    </row>
    <row r="240" spans="17:18" x14ac:dyDescent="0.25">
      <c r="Q240" s="6"/>
      <c r="R240" s="7"/>
    </row>
    <row r="241" spans="17:18" x14ac:dyDescent="0.25">
      <c r="Q241" s="6"/>
      <c r="R241" s="7"/>
    </row>
    <row r="242" spans="17:18" x14ac:dyDescent="0.25">
      <c r="Q242" s="6"/>
      <c r="R242" s="7"/>
    </row>
    <row r="243" spans="17:18" x14ac:dyDescent="0.25">
      <c r="Q243" s="6"/>
      <c r="R243" s="7"/>
    </row>
    <row r="244" spans="17:18" x14ac:dyDescent="0.25">
      <c r="Q244" s="6"/>
      <c r="R244" s="7"/>
    </row>
    <row r="245" spans="17:18" x14ac:dyDescent="0.25">
      <c r="Q245" s="6"/>
      <c r="R245" s="7"/>
    </row>
    <row r="246" spans="17:18" x14ac:dyDescent="0.25">
      <c r="Q246" s="6"/>
      <c r="R246" s="7"/>
    </row>
    <row r="247" spans="17:18" x14ac:dyDescent="0.25">
      <c r="Q247" s="6"/>
      <c r="R247" s="7"/>
    </row>
    <row r="248" spans="17:18" x14ac:dyDescent="0.25">
      <c r="Q248" s="6"/>
      <c r="R248" s="7"/>
    </row>
    <row r="249" spans="17:18" x14ac:dyDescent="0.25">
      <c r="Q249" s="6"/>
      <c r="R249" s="7"/>
    </row>
    <row r="250" spans="17:18" x14ac:dyDescent="0.25">
      <c r="Q250" s="6"/>
      <c r="R250" s="7"/>
    </row>
    <row r="251" spans="17:18" x14ac:dyDescent="0.25">
      <c r="Q251" s="6"/>
      <c r="R251" s="7"/>
    </row>
    <row r="252" spans="17:18" x14ac:dyDescent="0.25">
      <c r="Q252" s="6"/>
      <c r="R252" s="7"/>
    </row>
    <row r="253" spans="17:18" x14ac:dyDescent="0.25">
      <c r="Q253" s="6"/>
      <c r="R253" s="7"/>
    </row>
    <row r="254" spans="17:18" x14ac:dyDescent="0.25">
      <c r="Q254" s="6"/>
      <c r="R254" s="7"/>
    </row>
    <row r="255" spans="17:18" x14ac:dyDescent="0.25">
      <c r="Q255" s="6"/>
      <c r="R255" s="7"/>
    </row>
    <row r="256" spans="17:18" x14ac:dyDescent="0.25">
      <c r="Q256" s="6"/>
      <c r="R256" s="7"/>
    </row>
    <row r="257" spans="17:18" x14ac:dyDescent="0.25">
      <c r="Q257" s="6"/>
      <c r="R257" s="7"/>
    </row>
    <row r="258" spans="17:18" x14ac:dyDescent="0.25">
      <c r="Q258" s="6"/>
      <c r="R258" s="7"/>
    </row>
    <row r="259" spans="17:18" x14ac:dyDescent="0.25">
      <c r="Q259" s="6"/>
      <c r="R259" s="7"/>
    </row>
    <row r="260" spans="17:18" x14ac:dyDescent="0.25">
      <c r="Q260" s="6"/>
      <c r="R260" s="7"/>
    </row>
    <row r="261" spans="17:18" x14ac:dyDescent="0.25">
      <c r="Q261" s="6"/>
      <c r="R261" s="7"/>
    </row>
    <row r="262" spans="17:18" x14ac:dyDescent="0.25">
      <c r="Q262" s="6"/>
      <c r="R262" s="7"/>
    </row>
    <row r="263" spans="17:18" x14ac:dyDescent="0.25">
      <c r="Q263" s="6"/>
      <c r="R263" s="7"/>
    </row>
    <row r="264" spans="17:18" x14ac:dyDescent="0.25">
      <c r="Q264" s="6"/>
      <c r="R264" s="7"/>
    </row>
    <row r="265" spans="17:18" x14ac:dyDescent="0.25">
      <c r="Q265" s="6"/>
      <c r="R265" s="7"/>
    </row>
    <row r="266" spans="17:18" x14ac:dyDescent="0.25">
      <c r="Q266" s="6"/>
      <c r="R266" s="7"/>
    </row>
    <row r="267" spans="17:18" x14ac:dyDescent="0.25">
      <c r="Q267" s="6"/>
      <c r="R267" s="7"/>
    </row>
    <row r="268" spans="17:18" x14ac:dyDescent="0.25">
      <c r="Q268" s="6"/>
      <c r="R268" s="7"/>
    </row>
    <row r="269" spans="17:18" x14ac:dyDescent="0.25">
      <c r="Q269" s="6"/>
      <c r="R269" s="7"/>
    </row>
    <row r="270" spans="17:18" x14ac:dyDescent="0.25">
      <c r="Q270" s="6"/>
      <c r="R270" s="7"/>
    </row>
    <row r="271" spans="17:18" x14ac:dyDescent="0.25">
      <c r="Q271" s="6"/>
      <c r="R271" s="7"/>
    </row>
    <row r="272" spans="17:18" x14ac:dyDescent="0.25">
      <c r="Q272" s="6"/>
      <c r="R272" s="7"/>
    </row>
    <row r="273" spans="17:18" x14ac:dyDescent="0.25">
      <c r="Q273" s="6"/>
      <c r="R273" s="7"/>
    </row>
    <row r="274" spans="17:18" x14ac:dyDescent="0.25">
      <c r="Q274" s="6"/>
      <c r="R274" s="7"/>
    </row>
    <row r="275" spans="17:18" x14ac:dyDescent="0.25">
      <c r="Q275" s="6"/>
      <c r="R275" s="7"/>
    </row>
    <row r="276" spans="17:18" x14ac:dyDescent="0.25">
      <c r="Q276" s="6"/>
      <c r="R276" s="7"/>
    </row>
    <row r="277" spans="17:18" x14ac:dyDescent="0.25">
      <c r="Q277" s="6"/>
      <c r="R277" s="7"/>
    </row>
    <row r="278" spans="17:18" x14ac:dyDescent="0.25">
      <c r="Q278" s="6"/>
      <c r="R278" s="7"/>
    </row>
    <row r="279" spans="17:18" x14ac:dyDescent="0.25">
      <c r="Q279" s="6"/>
      <c r="R279" s="7"/>
    </row>
    <row r="280" spans="17:18" x14ac:dyDescent="0.25">
      <c r="Q280" s="6"/>
      <c r="R280" s="7"/>
    </row>
    <row r="281" spans="17:18" x14ac:dyDescent="0.25">
      <c r="Q281" s="6"/>
      <c r="R281" s="7"/>
    </row>
    <row r="282" spans="17:18" x14ac:dyDescent="0.25">
      <c r="Q282" s="6"/>
      <c r="R282" s="7"/>
    </row>
    <row r="283" spans="17:18" x14ac:dyDescent="0.25">
      <c r="Q283" s="6"/>
      <c r="R283" s="7"/>
    </row>
    <row r="284" spans="17:18" x14ac:dyDescent="0.25">
      <c r="Q284" s="6"/>
      <c r="R284" s="7"/>
    </row>
    <row r="285" spans="17:18" x14ac:dyDescent="0.25">
      <c r="Q285" s="6"/>
      <c r="R285" s="7"/>
    </row>
    <row r="286" spans="17:18" x14ac:dyDescent="0.25">
      <c r="Q286" s="6"/>
      <c r="R286" s="7"/>
    </row>
    <row r="287" spans="17:18" x14ac:dyDescent="0.25">
      <c r="Q287" s="6"/>
      <c r="R287" s="7"/>
    </row>
    <row r="288" spans="17:18" x14ac:dyDescent="0.25">
      <c r="Q288" s="6"/>
      <c r="R288" s="7"/>
    </row>
    <row r="289" spans="17:18" x14ac:dyDescent="0.25">
      <c r="Q289" s="6"/>
      <c r="R289" s="7"/>
    </row>
    <row r="290" spans="17:18" x14ac:dyDescent="0.25">
      <c r="Q290" s="6"/>
      <c r="R290" s="7"/>
    </row>
    <row r="291" spans="17:18" x14ac:dyDescent="0.25">
      <c r="Q291" s="6"/>
      <c r="R291" s="7"/>
    </row>
    <row r="292" spans="17:18" x14ac:dyDescent="0.25">
      <c r="Q292" s="6"/>
      <c r="R292" s="7"/>
    </row>
    <row r="293" spans="17:18" x14ac:dyDescent="0.25">
      <c r="Q293" s="6"/>
      <c r="R293" s="7"/>
    </row>
    <row r="294" spans="17:18" x14ac:dyDescent="0.25">
      <c r="Q294" s="6"/>
      <c r="R294" s="7"/>
    </row>
    <row r="295" spans="17:18" x14ac:dyDescent="0.25">
      <c r="Q295" s="6"/>
      <c r="R295" s="7"/>
    </row>
    <row r="296" spans="17:18" x14ac:dyDescent="0.25">
      <c r="Q296" s="6"/>
      <c r="R296" s="7"/>
    </row>
    <row r="297" spans="17:18" x14ac:dyDescent="0.25">
      <c r="Q297" s="6"/>
      <c r="R297" s="7"/>
    </row>
    <row r="298" spans="17:18" x14ac:dyDescent="0.25">
      <c r="Q298" s="6"/>
      <c r="R298" s="7"/>
    </row>
    <row r="299" spans="17:18" x14ac:dyDescent="0.25">
      <c r="Q299" s="6"/>
      <c r="R299" s="7"/>
    </row>
    <row r="300" spans="17:18" x14ac:dyDescent="0.25">
      <c r="Q300" s="6"/>
      <c r="R300" s="7"/>
    </row>
    <row r="301" spans="17:18" x14ac:dyDescent="0.25">
      <c r="Q301" s="6"/>
      <c r="R301" s="7"/>
    </row>
    <row r="302" spans="17:18" x14ac:dyDescent="0.25">
      <c r="Q302" s="6"/>
      <c r="R302" s="7"/>
    </row>
    <row r="303" spans="17:18" x14ac:dyDescent="0.25">
      <c r="Q303" s="6"/>
      <c r="R303" s="7"/>
    </row>
    <row r="304" spans="17:18" x14ac:dyDescent="0.25">
      <c r="Q304" s="6"/>
      <c r="R304" s="7"/>
    </row>
    <row r="305" spans="17:18" x14ac:dyDescent="0.25">
      <c r="Q305" s="6"/>
      <c r="R305" s="7"/>
    </row>
    <row r="306" spans="17:18" x14ac:dyDescent="0.25">
      <c r="Q306" s="6"/>
      <c r="R306" s="7"/>
    </row>
    <row r="307" spans="17:18" x14ac:dyDescent="0.25">
      <c r="Q307" s="6"/>
      <c r="R307" s="7"/>
    </row>
    <row r="308" spans="17:18" x14ac:dyDescent="0.25">
      <c r="Q308" s="6"/>
      <c r="R308" s="7"/>
    </row>
    <row r="309" spans="17:18" x14ac:dyDescent="0.25">
      <c r="Q309" s="6"/>
      <c r="R309" s="7"/>
    </row>
    <row r="310" spans="17:18" x14ac:dyDescent="0.25">
      <c r="Q310" s="6"/>
      <c r="R310" s="7"/>
    </row>
    <row r="311" spans="17:18" x14ac:dyDescent="0.25">
      <c r="Q311" s="6"/>
      <c r="R311" s="7"/>
    </row>
    <row r="312" spans="17:18" x14ac:dyDescent="0.25">
      <c r="Q312" s="6"/>
      <c r="R312" s="7"/>
    </row>
    <row r="313" spans="17:18" x14ac:dyDescent="0.25">
      <c r="Q313" s="6"/>
      <c r="R313" s="7"/>
    </row>
    <row r="314" spans="17:18" x14ac:dyDescent="0.25">
      <c r="Q314" s="6"/>
      <c r="R314" s="7"/>
    </row>
    <row r="315" spans="17:18" x14ac:dyDescent="0.25">
      <c r="Q315" s="6"/>
      <c r="R315" s="7"/>
    </row>
    <row r="316" spans="17:18" x14ac:dyDescent="0.25">
      <c r="Q316" s="6"/>
      <c r="R316" s="7"/>
    </row>
    <row r="317" spans="17:18" x14ac:dyDescent="0.25">
      <c r="Q317" s="6"/>
      <c r="R317" s="7"/>
    </row>
    <row r="318" spans="17:18" x14ac:dyDescent="0.25">
      <c r="Q318" s="6"/>
      <c r="R318" s="7"/>
    </row>
    <row r="319" spans="17:18" x14ac:dyDescent="0.25">
      <c r="Q319" s="6"/>
      <c r="R319" s="7"/>
    </row>
    <row r="320" spans="17:18" x14ac:dyDescent="0.25">
      <c r="Q320" s="6"/>
      <c r="R320" s="7"/>
    </row>
    <row r="321" spans="17:18" x14ac:dyDescent="0.25">
      <c r="Q321" s="6"/>
      <c r="R321" s="7"/>
    </row>
    <row r="322" spans="17:18" x14ac:dyDescent="0.25">
      <c r="Q322" s="6"/>
      <c r="R322" s="7"/>
    </row>
    <row r="323" spans="17:18" x14ac:dyDescent="0.25">
      <c r="Q323" s="6"/>
      <c r="R323" s="7"/>
    </row>
    <row r="324" spans="17:18" x14ac:dyDescent="0.25">
      <c r="Q324" s="6"/>
      <c r="R324" s="7"/>
    </row>
    <row r="325" spans="17:18" x14ac:dyDescent="0.25">
      <c r="Q325" s="6"/>
      <c r="R325" s="7"/>
    </row>
    <row r="326" spans="17:18" x14ac:dyDescent="0.25">
      <c r="Q326" s="6"/>
      <c r="R326" s="7"/>
    </row>
    <row r="327" spans="17:18" x14ac:dyDescent="0.25">
      <c r="Q327" s="6"/>
      <c r="R327" s="7"/>
    </row>
    <row r="328" spans="17:18" x14ac:dyDescent="0.25">
      <c r="Q328" s="6"/>
      <c r="R328" s="7"/>
    </row>
    <row r="329" spans="17:18" x14ac:dyDescent="0.25">
      <c r="Q329" s="6"/>
      <c r="R329" s="7"/>
    </row>
    <row r="330" spans="17:18" x14ac:dyDescent="0.25">
      <c r="Q330" s="6"/>
      <c r="R330" s="7"/>
    </row>
    <row r="331" spans="17:18" x14ac:dyDescent="0.25">
      <c r="Q331" s="6"/>
      <c r="R331" s="7"/>
    </row>
    <row r="332" spans="17:18" x14ac:dyDescent="0.25">
      <c r="Q332" s="6"/>
      <c r="R332" s="7"/>
    </row>
    <row r="333" spans="17:18" x14ac:dyDescent="0.25">
      <c r="Q333" s="6"/>
      <c r="R333" s="7"/>
    </row>
    <row r="334" spans="17:18" x14ac:dyDescent="0.25">
      <c r="Q334" s="6"/>
      <c r="R334" s="7"/>
    </row>
    <row r="335" spans="17:18" x14ac:dyDescent="0.25">
      <c r="Q335" s="9"/>
      <c r="R335" s="10"/>
    </row>
  </sheetData>
  <mergeCells count="1">
    <mergeCell ref="I2:J2"/>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8675" r:id="rId4" name="Scroll Bar 3">
              <controlPr defaultSize="0" autoPict="0">
                <anchor moveWithCells="1">
                  <from>
                    <xdr:col>22</xdr:col>
                    <xdr:colOff>9525</xdr:colOff>
                    <xdr:row>71</xdr:row>
                    <xdr:rowOff>0</xdr:rowOff>
                  </from>
                  <to>
                    <xdr:col>25</xdr:col>
                    <xdr:colOff>9525</xdr:colOff>
                    <xdr:row>72</xdr:row>
                    <xdr:rowOff>0</xdr:rowOff>
                  </to>
                </anchor>
              </controlPr>
            </control>
          </mc:Choice>
        </mc:AlternateContent>
        <mc:AlternateContent xmlns:mc="http://schemas.openxmlformats.org/markup-compatibility/2006">
          <mc:Choice Requires="x14">
            <control shapeId="28676" r:id="rId5" name="Scroll Bar 4">
              <controlPr defaultSize="0" autoPict="0">
                <anchor moveWithCells="1">
                  <from>
                    <xdr:col>22</xdr:col>
                    <xdr:colOff>0</xdr:colOff>
                    <xdr:row>73</xdr:row>
                    <xdr:rowOff>0</xdr:rowOff>
                  </from>
                  <to>
                    <xdr:col>24</xdr:col>
                    <xdr:colOff>600075</xdr:colOff>
                    <xdr:row>74</xdr:row>
                    <xdr:rowOff>0</xdr:rowOff>
                  </to>
                </anchor>
              </controlPr>
            </control>
          </mc:Choice>
        </mc:AlternateContent>
        <mc:AlternateContent xmlns:mc="http://schemas.openxmlformats.org/markup-compatibility/2006">
          <mc:Choice Requires="x14">
            <control shapeId="28677" r:id="rId6" name="Scroll Bar 5">
              <controlPr defaultSize="0" autoPict="0">
                <anchor moveWithCells="1">
                  <from>
                    <xdr:col>22</xdr:col>
                    <xdr:colOff>0</xdr:colOff>
                    <xdr:row>75</xdr:row>
                    <xdr:rowOff>0</xdr:rowOff>
                  </from>
                  <to>
                    <xdr:col>24</xdr:col>
                    <xdr:colOff>600075</xdr:colOff>
                    <xdr:row>76</xdr:row>
                    <xdr:rowOff>0</xdr:rowOff>
                  </to>
                </anchor>
              </controlPr>
            </control>
          </mc:Choice>
        </mc:AlternateContent>
        <mc:AlternateContent xmlns:mc="http://schemas.openxmlformats.org/markup-compatibility/2006">
          <mc:Choice Requires="x14">
            <control shapeId="28678" r:id="rId7" name="Scroll Bar 6">
              <controlPr defaultSize="0" autoPict="0">
                <anchor moveWithCells="1">
                  <from>
                    <xdr:col>22</xdr:col>
                    <xdr:colOff>0</xdr:colOff>
                    <xdr:row>77</xdr:row>
                    <xdr:rowOff>0</xdr:rowOff>
                  </from>
                  <to>
                    <xdr:col>24</xdr:col>
                    <xdr:colOff>600075</xdr:colOff>
                    <xdr:row>78</xdr:row>
                    <xdr:rowOff>0</xdr:rowOff>
                  </to>
                </anchor>
              </controlPr>
            </control>
          </mc:Choice>
        </mc:AlternateContent>
        <mc:AlternateContent xmlns:mc="http://schemas.openxmlformats.org/markup-compatibility/2006">
          <mc:Choice Requires="x14">
            <control shapeId="28679" r:id="rId8" name="Scroll Bar 7">
              <controlPr defaultSize="0" autoPict="0">
                <anchor moveWithCells="1">
                  <from>
                    <xdr:col>22</xdr:col>
                    <xdr:colOff>0</xdr:colOff>
                    <xdr:row>79</xdr:row>
                    <xdr:rowOff>0</xdr:rowOff>
                  </from>
                  <to>
                    <xdr:col>24</xdr:col>
                    <xdr:colOff>600075</xdr:colOff>
                    <xdr:row>80</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F7E68-348B-4077-8109-B7E809B73721}">
  <dimension ref="A1:Z334"/>
  <sheetViews>
    <sheetView zoomScale="65" zoomScaleNormal="65" workbookViewId="0">
      <selection activeCell="B38" sqref="B38"/>
    </sheetView>
  </sheetViews>
  <sheetFormatPr defaultRowHeight="15" x14ac:dyDescent="0.25"/>
  <cols>
    <col min="1" max="2" width="9.28515625" bestFit="1" customWidth="1"/>
    <col min="3" max="3" width="15.85546875" bestFit="1" customWidth="1"/>
    <col min="4" max="4" width="8" bestFit="1" customWidth="1"/>
    <col min="6" max="6" width="15.42578125" bestFit="1" customWidth="1"/>
    <col min="7" max="7" width="13" bestFit="1" customWidth="1"/>
    <col min="8" max="8" width="9.28515625" bestFit="1" customWidth="1"/>
    <col min="9" max="9" width="6.5703125" customWidth="1"/>
    <col min="10" max="10" width="20" bestFit="1" customWidth="1"/>
    <col min="11" max="11" width="13" bestFit="1" customWidth="1"/>
    <col min="12" max="12" width="15.5703125" bestFit="1" customWidth="1"/>
    <col min="13" max="13" width="9.28515625" bestFit="1" customWidth="1"/>
    <col min="14" max="14" width="15.7109375" bestFit="1" customWidth="1"/>
    <col min="15" max="15" width="13" bestFit="1" customWidth="1"/>
    <col min="17" max="17" width="12.85546875" customWidth="1"/>
    <col min="18" max="18" width="13.140625" customWidth="1"/>
    <col min="21" max="22" width="13" bestFit="1" customWidth="1"/>
    <col min="24" max="24" width="9.28515625" bestFit="1" customWidth="1"/>
    <col min="26" max="26" width="9.28515625" bestFit="1" customWidth="1"/>
    <col min="27" max="27" width="20.5703125" bestFit="1" customWidth="1"/>
  </cols>
  <sheetData>
    <row r="1" spans="1:18" ht="15.75" thickTop="1" x14ac:dyDescent="0.25">
      <c r="A1" s="21"/>
      <c r="B1" s="22"/>
      <c r="C1" s="22"/>
      <c r="D1" s="22"/>
      <c r="E1" s="22"/>
      <c r="F1" s="22"/>
      <c r="G1" s="22"/>
      <c r="H1" s="22"/>
      <c r="I1" s="22"/>
      <c r="J1" s="22"/>
      <c r="K1" s="22"/>
      <c r="L1" s="22"/>
      <c r="M1" s="22"/>
      <c r="N1" s="22"/>
      <c r="O1" s="22"/>
      <c r="P1" s="22"/>
      <c r="Q1" s="22"/>
      <c r="R1" s="23"/>
    </row>
    <row r="2" spans="1:18" x14ac:dyDescent="0.25">
      <c r="A2" s="24"/>
      <c r="B2" s="29" t="s">
        <v>105</v>
      </c>
      <c r="C2" s="29"/>
      <c r="D2" s="6"/>
      <c r="E2" s="6"/>
      <c r="F2" s="6"/>
      <c r="G2" s="6"/>
      <c r="H2" s="6"/>
      <c r="I2" s="74" t="s">
        <v>25</v>
      </c>
      <c r="J2" s="74"/>
      <c r="K2" s="6"/>
      <c r="L2" s="6"/>
      <c r="M2" s="6"/>
      <c r="N2" s="6"/>
      <c r="O2" s="6"/>
      <c r="P2" s="6"/>
      <c r="Q2" s="6"/>
      <c r="R2" s="25"/>
    </row>
    <row r="3" spans="1:18" x14ac:dyDescent="0.25">
      <c r="A3" s="24"/>
      <c r="B3" s="6"/>
      <c r="C3" s="6"/>
      <c r="D3" s="6"/>
      <c r="E3" s="6"/>
      <c r="F3" s="6"/>
      <c r="G3" s="12" t="s">
        <v>23</v>
      </c>
      <c r="H3" s="12" t="s">
        <v>24</v>
      </c>
      <c r="I3" s="6"/>
      <c r="J3" s="6"/>
      <c r="K3" s="6"/>
      <c r="L3" s="6"/>
      <c r="M3" s="6"/>
      <c r="N3" s="6"/>
      <c r="O3" s="6"/>
      <c r="P3" s="6"/>
      <c r="Q3" s="6"/>
      <c r="R3" s="25"/>
    </row>
    <row r="4" spans="1:18" x14ac:dyDescent="0.25">
      <c r="A4" s="24"/>
      <c r="B4" s="6"/>
      <c r="C4" s="6"/>
      <c r="D4" s="6"/>
      <c r="E4" s="6"/>
      <c r="F4" s="6"/>
      <c r="G4" s="12">
        <v>1.05</v>
      </c>
      <c r="H4" s="12">
        <v>2.5</v>
      </c>
      <c r="I4" s="34">
        <v>1.9</v>
      </c>
      <c r="J4" s="12" t="s">
        <v>9</v>
      </c>
      <c r="K4" s="6"/>
      <c r="L4" s="6"/>
      <c r="M4" s="6"/>
      <c r="N4" s="6"/>
      <c r="O4" s="6"/>
      <c r="P4" s="6"/>
      <c r="Q4" s="6"/>
      <c r="R4" s="25"/>
    </row>
    <row r="5" spans="1:18" x14ac:dyDescent="0.25">
      <c r="A5" s="24"/>
      <c r="B5" s="6"/>
      <c r="C5" s="6"/>
      <c r="D5" s="6"/>
      <c r="E5" s="6"/>
      <c r="F5" s="6"/>
      <c r="G5" s="12">
        <v>10</v>
      </c>
      <c r="H5" s="12">
        <v>100</v>
      </c>
      <c r="I5" s="34">
        <f>'Game Level 1'!$I5</f>
        <v>49</v>
      </c>
      <c r="J5" s="12" t="s">
        <v>10</v>
      </c>
      <c r="K5" s="6"/>
      <c r="L5" s="6"/>
      <c r="M5" s="6"/>
      <c r="N5" s="6"/>
      <c r="O5" s="6"/>
      <c r="P5" s="6"/>
      <c r="Q5" s="6"/>
      <c r="R5" s="25"/>
    </row>
    <row r="6" spans="1:18" x14ac:dyDescent="0.25">
      <c r="A6" s="24"/>
      <c r="B6" s="6"/>
      <c r="C6" s="6"/>
      <c r="D6" s="6"/>
      <c r="E6" s="6"/>
      <c r="F6" s="6"/>
      <c r="G6" s="12">
        <v>1.05</v>
      </c>
      <c r="H6" s="12">
        <v>4</v>
      </c>
      <c r="I6" s="34">
        <f>'Game Level 1'!$I6</f>
        <v>2.5</v>
      </c>
      <c r="J6" s="12" t="s">
        <v>26</v>
      </c>
      <c r="K6" s="6"/>
      <c r="L6" s="6"/>
      <c r="M6" s="6"/>
      <c r="N6" s="6"/>
      <c r="O6" s="6"/>
      <c r="P6" s="6"/>
      <c r="Q6" s="6"/>
      <c r="R6" s="25"/>
    </row>
    <row r="7" spans="1:18" x14ac:dyDescent="0.25">
      <c r="A7" s="24"/>
      <c r="B7" s="6"/>
      <c r="C7" s="6"/>
      <c r="D7" s="6"/>
      <c r="E7" s="6"/>
      <c r="F7" s="6"/>
      <c r="G7" s="12">
        <v>5.0000000000000001E-4</v>
      </c>
      <c r="H7" s="12">
        <v>0.01</v>
      </c>
      <c r="I7" s="34">
        <f>'Game Level 1'!$I7</f>
        <v>1.6999999999999999E-3</v>
      </c>
      <c r="J7" s="12" t="s">
        <v>27</v>
      </c>
      <c r="K7" s="6"/>
      <c r="L7" s="6"/>
      <c r="M7" s="6"/>
      <c r="N7" s="6"/>
      <c r="O7" s="6"/>
      <c r="P7" s="6"/>
      <c r="Q7" s="6"/>
      <c r="R7" s="25"/>
    </row>
    <row r="8" spans="1:18" x14ac:dyDescent="0.25">
      <c r="A8" s="24"/>
      <c r="B8" s="6"/>
      <c r="C8" s="6"/>
      <c r="D8" s="6"/>
      <c r="E8" s="6"/>
      <c r="F8" s="6"/>
      <c r="G8" s="6"/>
      <c r="H8" s="6"/>
      <c r="I8" s="6"/>
      <c r="J8" s="6"/>
      <c r="K8" s="6"/>
      <c r="L8" s="6"/>
      <c r="M8" s="6"/>
      <c r="N8" s="6"/>
      <c r="O8" s="6"/>
      <c r="P8" s="6"/>
      <c r="Q8" s="6"/>
      <c r="R8" s="25"/>
    </row>
    <row r="9" spans="1:18" x14ac:dyDescent="0.25">
      <c r="A9" s="24"/>
      <c r="B9" s="6"/>
      <c r="C9" s="6"/>
      <c r="D9" s="6"/>
      <c r="E9" s="6"/>
      <c r="F9" s="6"/>
      <c r="G9" s="6"/>
      <c r="H9" s="6"/>
      <c r="I9" s="6"/>
      <c r="J9" s="6"/>
      <c r="K9" s="6"/>
      <c r="L9" s="6"/>
      <c r="M9" s="6"/>
      <c r="N9" s="6"/>
      <c r="O9" s="6"/>
      <c r="P9" s="6"/>
      <c r="Q9" s="6"/>
      <c r="R9" s="25"/>
    </row>
    <row r="10" spans="1:18" x14ac:dyDescent="0.25">
      <c r="A10" s="24"/>
      <c r="B10" s="6"/>
      <c r="C10" s="6"/>
      <c r="D10" s="6"/>
      <c r="E10" s="6"/>
      <c r="F10" s="6"/>
      <c r="G10" s="6"/>
      <c r="H10" s="6"/>
      <c r="I10" s="6"/>
      <c r="J10" s="6"/>
      <c r="K10" s="6"/>
      <c r="L10" s="6"/>
      <c r="M10" s="6"/>
      <c r="N10" s="6"/>
      <c r="O10" s="6"/>
      <c r="P10" s="6"/>
      <c r="Q10" s="6"/>
      <c r="R10" s="25"/>
    </row>
    <row r="11" spans="1:18" x14ac:dyDescent="0.25">
      <c r="A11" s="24"/>
      <c r="B11" s="6"/>
      <c r="C11" s="6"/>
      <c r="D11" s="6"/>
      <c r="E11" s="6"/>
      <c r="F11" s="6"/>
      <c r="G11" s="6"/>
      <c r="H11" s="6"/>
      <c r="I11" s="6"/>
      <c r="J11" s="6"/>
      <c r="K11" s="6"/>
      <c r="L11" s="6" t="s">
        <v>28</v>
      </c>
      <c r="M11" s="33">
        <f ca="1">'Game Level 3'!I69</f>
        <v>3.4898429760349674E-2</v>
      </c>
      <c r="N11" s="6"/>
      <c r="O11" s="6"/>
      <c r="P11" s="6"/>
      <c r="Q11" s="6"/>
      <c r="R11" s="25"/>
    </row>
    <row r="12" spans="1:18" x14ac:dyDescent="0.25">
      <c r="A12" s="24"/>
      <c r="B12" s="6"/>
      <c r="E12" s="6"/>
      <c r="F12" s="6"/>
      <c r="G12" s="6"/>
      <c r="H12" s="6"/>
      <c r="I12" s="6"/>
      <c r="J12" s="6"/>
      <c r="K12" s="6"/>
      <c r="L12" s="6"/>
      <c r="M12" s="6"/>
      <c r="N12" s="6"/>
      <c r="O12" s="6"/>
      <c r="P12" s="6"/>
      <c r="Q12" s="6"/>
      <c r="R12" s="25"/>
    </row>
    <row r="13" spans="1:18" x14ac:dyDescent="0.25">
      <c r="A13" s="24"/>
      <c r="B13" s="6"/>
      <c r="E13" s="6"/>
      <c r="F13" s="6"/>
      <c r="G13" s="6"/>
      <c r="H13" s="6"/>
      <c r="I13" s="6"/>
      <c r="J13" s="6"/>
      <c r="K13" s="6"/>
      <c r="L13" s="6"/>
      <c r="M13" s="6"/>
      <c r="N13" s="6"/>
      <c r="O13" s="6"/>
      <c r="P13" s="6"/>
      <c r="Q13" s="6"/>
      <c r="R13" s="25"/>
    </row>
    <row r="14" spans="1:18" x14ac:dyDescent="0.25">
      <c r="A14" s="24"/>
      <c r="B14" s="6"/>
      <c r="C14" s="6" t="s">
        <v>33</v>
      </c>
      <c r="D14" s="32">
        <f>'Game Level 0.1'!$D20</f>
        <v>0.01</v>
      </c>
      <c r="E14" s="6"/>
      <c r="F14" s="6"/>
      <c r="G14" s="6"/>
      <c r="H14" s="6"/>
      <c r="I14" s="6"/>
      <c r="J14" s="6"/>
      <c r="K14" s="6"/>
      <c r="L14" s="6"/>
      <c r="M14" s="6"/>
      <c r="N14" s="6"/>
      <c r="O14" s="6"/>
      <c r="P14" s="6"/>
      <c r="Q14" s="6"/>
      <c r="R14" s="25"/>
    </row>
    <row r="15" spans="1:18" x14ac:dyDescent="0.25">
      <c r="A15" s="24"/>
      <c r="B15" s="6"/>
      <c r="C15" s="6" t="s">
        <v>32</v>
      </c>
      <c r="D15" s="32">
        <f>'Game Level 0.1'!$D21</f>
        <v>1E-3</v>
      </c>
      <c r="E15" s="6"/>
      <c r="F15" s="6"/>
      <c r="G15" s="6"/>
      <c r="H15" s="6"/>
      <c r="I15" s="6"/>
      <c r="J15" s="6"/>
      <c r="K15" s="6"/>
      <c r="L15" s="6"/>
      <c r="M15" s="6"/>
      <c r="N15" s="6"/>
      <c r="O15" s="6"/>
      <c r="P15" s="6"/>
      <c r="Q15" s="6"/>
      <c r="R15" s="25"/>
    </row>
    <row r="16" spans="1:18" x14ac:dyDescent="0.25">
      <c r="A16" s="24"/>
      <c r="B16" s="6"/>
      <c r="C16" s="6" t="s">
        <v>36</v>
      </c>
      <c r="D16" s="32">
        <f>'Game Level 0.1'!$D22</f>
        <v>0.9</v>
      </c>
      <c r="E16" s="6"/>
      <c r="F16" s="6"/>
      <c r="G16" s="6"/>
      <c r="H16" s="6"/>
      <c r="I16" s="6"/>
      <c r="J16" s="6"/>
      <c r="K16" s="6"/>
      <c r="L16" s="6"/>
      <c r="M16" s="6"/>
      <c r="N16" s="6"/>
      <c r="O16" s="6"/>
      <c r="P16" s="6"/>
      <c r="Q16" s="6"/>
      <c r="R16" s="25"/>
    </row>
    <row r="17" spans="1:18" x14ac:dyDescent="0.25">
      <c r="A17" s="24"/>
      <c r="B17" s="6"/>
      <c r="C17" s="6"/>
      <c r="D17" s="6"/>
      <c r="E17" s="6"/>
      <c r="F17" s="6"/>
      <c r="G17" s="6"/>
      <c r="H17" s="6"/>
      <c r="I17" s="6"/>
      <c r="J17" s="6"/>
      <c r="K17" s="6"/>
      <c r="L17" s="6"/>
      <c r="M17" s="6"/>
      <c r="N17" s="6"/>
      <c r="O17" s="6"/>
      <c r="P17" s="6"/>
      <c r="Q17" s="6"/>
      <c r="R17" s="25"/>
    </row>
    <row r="18" spans="1:18" x14ac:dyDescent="0.25">
      <c r="A18" s="24"/>
      <c r="B18" s="6"/>
      <c r="C18" s="6"/>
      <c r="D18" s="6"/>
      <c r="E18" s="6" t="s">
        <v>46</v>
      </c>
      <c r="F18" s="6"/>
      <c r="G18" s="34">
        <v>0</v>
      </c>
      <c r="H18" s="6"/>
      <c r="I18" s="6"/>
      <c r="J18" s="6"/>
      <c r="K18" s="6"/>
      <c r="L18" s="6"/>
      <c r="M18" s="6"/>
      <c r="N18" s="6"/>
      <c r="O18" s="6"/>
      <c r="P18" s="6"/>
      <c r="Q18" s="6"/>
      <c r="R18" s="25"/>
    </row>
    <row r="19" spans="1:18" x14ac:dyDescent="0.25">
      <c r="A19" s="24"/>
      <c r="B19" s="6"/>
      <c r="C19" s="6"/>
      <c r="D19" s="6"/>
      <c r="E19" s="6" t="s">
        <v>47</v>
      </c>
      <c r="F19" s="6"/>
      <c r="G19" s="35" t="str">
        <f>IF(G18=0,"",B88)</f>
        <v/>
      </c>
      <c r="H19" s="6"/>
      <c r="I19" s="35">
        <f>'Game Level 3'!B83</f>
        <v>1</v>
      </c>
      <c r="J19" s="6" t="s">
        <v>37</v>
      </c>
      <c r="K19" s="6"/>
      <c r="L19" s="6"/>
      <c r="M19" s="6"/>
      <c r="N19" s="6"/>
      <c r="O19" s="6"/>
      <c r="P19" s="6"/>
      <c r="Q19" s="6"/>
      <c r="R19" s="25"/>
    </row>
    <row r="20" spans="1:18" x14ac:dyDescent="0.25">
      <c r="A20" s="24"/>
      <c r="B20" s="6"/>
      <c r="C20" s="6"/>
      <c r="D20" s="6"/>
      <c r="E20" s="6" t="s">
        <v>40</v>
      </c>
      <c r="F20" s="6"/>
      <c r="G20" s="35" t="str">
        <f>IF(G18=0,"",IF(G19&gt;D16,"NO","YES"))</f>
        <v/>
      </c>
      <c r="H20" s="6"/>
      <c r="I20" s="35" t="str">
        <f>IF(I19&gt;D16,"NO","YES")</f>
        <v>NO</v>
      </c>
      <c r="J20" s="6" t="s">
        <v>40</v>
      </c>
      <c r="K20" s="6"/>
      <c r="L20" s="6"/>
      <c r="M20" s="6"/>
      <c r="N20" s="6"/>
      <c r="O20" s="6"/>
      <c r="P20" s="6"/>
      <c r="Q20" s="6"/>
      <c r="R20" s="25"/>
    </row>
    <row r="21" spans="1:18" x14ac:dyDescent="0.25">
      <c r="A21" s="24"/>
      <c r="B21" s="6"/>
      <c r="C21" s="6"/>
      <c r="D21" s="6"/>
      <c r="E21" s="6"/>
      <c r="F21" s="6"/>
      <c r="G21" s="6"/>
      <c r="H21" s="6"/>
      <c r="I21" s="6"/>
      <c r="J21" s="6"/>
      <c r="K21" s="6"/>
      <c r="L21" s="6"/>
      <c r="M21" s="6"/>
      <c r="N21" s="6"/>
      <c r="O21" s="6"/>
      <c r="P21" s="6"/>
      <c r="Q21" s="6"/>
      <c r="R21" s="25"/>
    </row>
    <row r="22" spans="1:18" x14ac:dyDescent="0.25">
      <c r="A22" s="24"/>
      <c r="B22" s="6"/>
      <c r="C22" s="6"/>
      <c r="D22" s="6"/>
      <c r="E22" s="6"/>
      <c r="F22" s="6"/>
      <c r="G22" s="6"/>
      <c r="H22" s="6"/>
      <c r="I22" s="6"/>
      <c r="J22" s="6"/>
      <c r="K22" s="6"/>
      <c r="L22" s="6"/>
      <c r="M22" s="6"/>
      <c r="N22" s="6"/>
      <c r="O22" s="6"/>
      <c r="P22" s="6"/>
      <c r="Q22" s="6"/>
      <c r="R22" s="25"/>
    </row>
    <row r="23" spans="1:18" x14ac:dyDescent="0.25">
      <c r="A23" s="24"/>
      <c r="B23" s="6"/>
      <c r="C23" s="6"/>
      <c r="D23" s="6"/>
      <c r="E23" s="6"/>
      <c r="F23" s="6"/>
      <c r="G23" s="6"/>
      <c r="H23" s="6"/>
      <c r="I23" s="6"/>
      <c r="J23" s="6"/>
      <c r="K23" s="6"/>
      <c r="L23" s="6"/>
      <c r="M23" s="6"/>
      <c r="N23" s="6"/>
      <c r="O23" s="6"/>
      <c r="P23" s="6"/>
      <c r="Q23" s="6"/>
      <c r="R23" s="25"/>
    </row>
    <row r="24" spans="1:18" x14ac:dyDescent="0.25">
      <c r="A24" s="24"/>
      <c r="B24" s="6"/>
      <c r="C24" s="6"/>
      <c r="D24" s="6"/>
      <c r="F24" s="6" t="s">
        <v>71</v>
      </c>
      <c r="G24" s="6"/>
      <c r="H24" s="6"/>
      <c r="I24" s="6"/>
      <c r="J24" s="6"/>
      <c r="K24" s="6"/>
      <c r="L24" s="6"/>
      <c r="M24" s="6"/>
      <c r="N24" s="6"/>
      <c r="O24" s="6"/>
      <c r="P24" s="6"/>
      <c r="Q24" s="6"/>
      <c r="R24" s="25"/>
    </row>
    <row r="25" spans="1:18" x14ac:dyDescent="0.25">
      <c r="A25" s="24"/>
      <c r="B25" s="6"/>
      <c r="C25" s="6"/>
      <c r="D25" s="6"/>
      <c r="E25" s="44" t="s">
        <v>9</v>
      </c>
      <c r="F25" s="6" t="str">
        <f>IF($G$18=1,'truth model'!E6,"")</f>
        <v/>
      </c>
      <c r="G25" s="6"/>
      <c r="H25" s="6"/>
      <c r="I25" s="6"/>
      <c r="J25" s="6"/>
      <c r="K25" s="6"/>
      <c r="L25" s="6"/>
      <c r="M25" s="6"/>
      <c r="N25" s="6"/>
      <c r="O25" s="6"/>
      <c r="P25" s="6"/>
      <c r="Q25" s="6"/>
      <c r="R25" s="25"/>
    </row>
    <row r="26" spans="1:18" x14ac:dyDescent="0.25">
      <c r="A26" s="24"/>
      <c r="B26" s="6"/>
      <c r="C26" s="6"/>
      <c r="D26" s="6"/>
      <c r="E26" s="44" t="s">
        <v>10</v>
      </c>
      <c r="F26" s="6" t="str">
        <f>IF($G$18=1,'truth model'!E7,"")</f>
        <v/>
      </c>
      <c r="G26" s="6"/>
      <c r="H26" s="6"/>
      <c r="I26" s="6"/>
      <c r="J26" s="6"/>
      <c r="K26" s="6"/>
      <c r="L26" s="6"/>
      <c r="M26" s="6"/>
      <c r="N26" s="6"/>
      <c r="O26" s="6"/>
      <c r="P26" s="6"/>
      <c r="Q26" s="6"/>
      <c r="R26" s="25"/>
    </row>
    <row r="27" spans="1:18" x14ac:dyDescent="0.25">
      <c r="A27" s="24"/>
      <c r="B27" s="6"/>
      <c r="C27" s="6"/>
      <c r="D27" s="6"/>
      <c r="E27" s="44" t="s">
        <v>26</v>
      </c>
      <c r="F27" s="6" t="str">
        <f>IF($G$18=1,'truth model'!E8,"")</f>
        <v/>
      </c>
      <c r="G27" s="6"/>
      <c r="H27" s="6"/>
      <c r="I27" s="6"/>
      <c r="J27" s="6"/>
      <c r="K27" s="6"/>
      <c r="L27" s="6"/>
      <c r="M27" s="6"/>
      <c r="N27" s="6"/>
      <c r="O27" s="6"/>
      <c r="P27" s="6"/>
      <c r="Q27" s="6"/>
      <c r="R27" s="25"/>
    </row>
    <row r="28" spans="1:18" x14ac:dyDescent="0.25">
      <c r="A28" s="24"/>
      <c r="B28" s="6"/>
      <c r="C28" s="6"/>
      <c r="D28" s="6"/>
      <c r="E28" s="44" t="s">
        <v>27</v>
      </c>
      <c r="F28" s="6" t="str">
        <f>IF($G$18=1,'truth model'!E9,"")</f>
        <v/>
      </c>
      <c r="G28" s="6"/>
      <c r="H28" s="6"/>
      <c r="I28" s="6"/>
      <c r="J28" s="6"/>
      <c r="K28" s="6"/>
      <c r="L28" s="6"/>
      <c r="M28" s="6"/>
      <c r="N28" s="6"/>
      <c r="O28" s="6"/>
      <c r="P28" s="6"/>
      <c r="Q28" s="6"/>
      <c r="R28" s="25"/>
    </row>
    <row r="29" spans="1:18" x14ac:dyDescent="0.25">
      <c r="A29" s="24"/>
      <c r="B29" s="6"/>
      <c r="C29" s="6"/>
      <c r="D29" s="6"/>
      <c r="E29" s="6"/>
      <c r="F29" s="6"/>
      <c r="G29" s="6"/>
      <c r="H29" s="6"/>
      <c r="I29" s="6"/>
      <c r="J29" s="6"/>
      <c r="K29" s="6"/>
      <c r="L29" s="6"/>
      <c r="M29" s="6"/>
      <c r="N29" s="6"/>
      <c r="O29" s="6"/>
      <c r="P29" s="6"/>
      <c r="Q29" s="6"/>
      <c r="R29" s="25"/>
    </row>
    <row r="30" spans="1:18" x14ac:dyDescent="0.25">
      <c r="A30" s="24"/>
      <c r="B30" s="6"/>
      <c r="C30" s="6"/>
      <c r="D30" s="6"/>
      <c r="E30" s="6"/>
      <c r="F30" s="6"/>
      <c r="G30" s="6"/>
      <c r="H30" s="6"/>
      <c r="I30" s="6"/>
      <c r="J30" s="6"/>
      <c r="K30" s="6"/>
      <c r="L30" s="6"/>
      <c r="M30" s="6"/>
      <c r="N30" s="6"/>
      <c r="O30" s="6"/>
      <c r="P30" s="6"/>
      <c r="Q30" s="6"/>
      <c r="R30" s="25"/>
    </row>
    <row r="31" spans="1:18" x14ac:dyDescent="0.25">
      <c r="A31" s="24"/>
      <c r="B31" s="6"/>
      <c r="C31" s="6"/>
      <c r="D31" s="6"/>
      <c r="E31" s="6"/>
      <c r="F31" s="6"/>
      <c r="G31" s="6"/>
      <c r="H31" s="6"/>
      <c r="I31" s="6"/>
      <c r="J31" s="6"/>
      <c r="K31" s="6"/>
      <c r="L31" s="6"/>
      <c r="M31" s="6"/>
      <c r="N31" s="6"/>
      <c r="O31" s="6"/>
      <c r="P31" s="6"/>
      <c r="Q31" s="6"/>
      <c r="R31" s="25"/>
    </row>
    <row r="32" spans="1:18" x14ac:dyDescent="0.25">
      <c r="A32" s="24"/>
      <c r="B32" s="6"/>
      <c r="C32" s="6"/>
      <c r="D32" s="6"/>
      <c r="E32" s="6"/>
      <c r="F32" s="6"/>
      <c r="G32" s="6"/>
      <c r="H32" s="6"/>
      <c r="I32" s="6"/>
      <c r="J32" s="6"/>
      <c r="K32" s="6"/>
      <c r="L32" s="6"/>
      <c r="M32" s="6"/>
      <c r="N32" s="6"/>
      <c r="O32" s="6"/>
      <c r="P32" s="6"/>
      <c r="Q32" s="6"/>
      <c r="R32" s="25"/>
    </row>
    <row r="33" spans="1:18" x14ac:dyDescent="0.25">
      <c r="A33" s="24"/>
      <c r="B33" s="6"/>
      <c r="C33" s="6"/>
      <c r="D33" s="6"/>
      <c r="E33" s="6"/>
      <c r="F33" s="6"/>
      <c r="G33" s="6"/>
      <c r="H33" s="6"/>
      <c r="I33" s="6"/>
      <c r="J33" s="6"/>
      <c r="K33" s="6"/>
      <c r="L33" s="6"/>
      <c r="M33" s="6"/>
      <c r="N33" s="6"/>
      <c r="O33" s="6"/>
      <c r="P33" s="6"/>
      <c r="Q33" s="6"/>
      <c r="R33" s="25"/>
    </row>
    <row r="34" spans="1:18" x14ac:dyDescent="0.25">
      <c r="A34" s="24"/>
      <c r="B34" s="6"/>
      <c r="C34" s="6"/>
      <c r="D34" s="6"/>
      <c r="E34" s="6"/>
      <c r="F34" s="6"/>
      <c r="G34" s="6"/>
      <c r="H34" s="6"/>
      <c r="I34" s="6"/>
      <c r="J34" s="6"/>
      <c r="K34" s="6"/>
      <c r="L34" s="6"/>
      <c r="M34" s="6"/>
      <c r="N34" s="6"/>
      <c r="O34" s="6"/>
      <c r="P34" s="6"/>
      <c r="Q34" s="6"/>
      <c r="R34" s="25"/>
    </row>
    <row r="35" spans="1:18" x14ac:dyDescent="0.25">
      <c r="A35" s="24"/>
      <c r="B35" s="6"/>
      <c r="C35" s="6"/>
      <c r="D35" s="6"/>
      <c r="E35" s="6"/>
      <c r="F35" s="6"/>
      <c r="G35" s="6"/>
      <c r="H35" s="6"/>
      <c r="I35" s="6"/>
      <c r="J35" s="6"/>
      <c r="K35" s="6"/>
      <c r="L35" s="6"/>
      <c r="M35" s="6"/>
      <c r="N35" s="6"/>
      <c r="O35" s="6"/>
      <c r="P35" s="6"/>
      <c r="Q35" s="6"/>
      <c r="R35" s="25"/>
    </row>
    <row r="36" spans="1:18" x14ac:dyDescent="0.25">
      <c r="A36" s="24"/>
      <c r="B36" s="6"/>
      <c r="C36" s="6"/>
      <c r="D36" s="6"/>
      <c r="E36" s="6"/>
      <c r="F36" s="6"/>
      <c r="G36" s="6"/>
      <c r="H36" s="6"/>
      <c r="I36" s="6"/>
      <c r="J36" s="6"/>
      <c r="K36" s="6"/>
      <c r="L36" s="6"/>
      <c r="M36" s="6"/>
      <c r="N36" s="6"/>
      <c r="O36" s="6"/>
      <c r="P36" s="6"/>
      <c r="Q36" s="6"/>
      <c r="R36" s="25"/>
    </row>
    <row r="37" spans="1:18" x14ac:dyDescent="0.25">
      <c r="A37" s="24"/>
      <c r="B37" s="6"/>
      <c r="C37" s="6"/>
      <c r="D37" s="6"/>
      <c r="E37" s="6"/>
      <c r="F37" s="6"/>
      <c r="G37" s="6"/>
      <c r="H37" s="6"/>
      <c r="I37" s="6"/>
      <c r="J37" s="6"/>
      <c r="K37" s="6"/>
      <c r="L37" s="6"/>
      <c r="M37" s="6"/>
      <c r="N37" s="6"/>
      <c r="O37" s="6"/>
      <c r="P37" s="6"/>
      <c r="Q37" s="6"/>
      <c r="R37" s="25"/>
    </row>
    <row r="38" spans="1:18" x14ac:dyDescent="0.25">
      <c r="A38" s="24"/>
      <c r="B38" s="20" t="s">
        <v>70</v>
      </c>
      <c r="C38" s="6"/>
      <c r="D38" s="6"/>
      <c r="E38" s="6"/>
      <c r="F38" s="6"/>
      <c r="G38" s="6"/>
      <c r="H38" s="6"/>
      <c r="I38" s="6"/>
      <c r="J38" s="6"/>
      <c r="K38" s="6"/>
      <c r="L38" s="6"/>
      <c r="M38" s="6"/>
      <c r="N38" s="6"/>
      <c r="O38" s="6"/>
      <c r="P38" s="6"/>
      <c r="Q38" s="6"/>
      <c r="R38" s="25"/>
    </row>
    <row r="39" spans="1:18" x14ac:dyDescent="0.25">
      <c r="A39" s="24"/>
      <c r="B39" s="6"/>
      <c r="C39" s="6"/>
      <c r="D39" s="6"/>
      <c r="E39" s="6"/>
      <c r="F39" s="6"/>
      <c r="G39" s="6"/>
      <c r="H39" s="6"/>
      <c r="I39" s="6"/>
      <c r="J39" s="6"/>
      <c r="K39" s="6"/>
      <c r="L39" s="6"/>
      <c r="M39" s="6"/>
      <c r="N39" s="6"/>
      <c r="O39" s="6"/>
      <c r="P39" s="6"/>
      <c r="Q39" s="6"/>
      <c r="R39" s="25"/>
    </row>
    <row r="40" spans="1:18" ht="15.75" thickBot="1" x14ac:dyDescent="0.3">
      <c r="A40" s="26"/>
      <c r="B40" s="27"/>
      <c r="C40" s="27"/>
      <c r="D40" s="27"/>
      <c r="E40" s="27"/>
      <c r="F40" s="27"/>
      <c r="G40" s="27"/>
      <c r="H40" s="27"/>
      <c r="I40" s="27"/>
      <c r="J40" s="27"/>
      <c r="K40" s="27"/>
      <c r="L40" s="27"/>
      <c r="M40" s="27"/>
      <c r="N40" s="27"/>
      <c r="O40" s="27"/>
      <c r="P40" s="27"/>
      <c r="Q40" s="27"/>
      <c r="R40" s="28"/>
    </row>
    <row r="41" spans="1:18" ht="15.75" thickTop="1" x14ac:dyDescent="0.25"/>
    <row r="67" spans="1:26" x14ac:dyDescent="0.25">
      <c r="A67" s="2"/>
      <c r="B67" s="3"/>
      <c r="C67" s="4"/>
      <c r="F67" s="2"/>
      <c r="G67" s="3"/>
      <c r="H67" s="11"/>
      <c r="I67" s="3"/>
      <c r="J67" s="3"/>
      <c r="K67" s="4"/>
      <c r="N67" s="2"/>
      <c r="O67" s="3"/>
      <c r="P67" s="3"/>
      <c r="Q67" s="3"/>
      <c r="R67" s="4"/>
    </row>
    <row r="68" spans="1:26" x14ac:dyDescent="0.25">
      <c r="A68" s="5" t="s">
        <v>41</v>
      </c>
      <c r="B68" s="6"/>
      <c r="C68" s="7"/>
      <c r="F68" s="5" t="s">
        <v>42</v>
      </c>
      <c r="G68" s="6"/>
      <c r="I68" s="6"/>
      <c r="J68" s="6"/>
      <c r="K68" s="7"/>
      <c r="N68" s="5"/>
      <c r="O68" s="6"/>
      <c r="P68" s="6"/>
      <c r="Q68" s="6"/>
      <c r="R68" s="7"/>
    </row>
    <row r="69" spans="1:26" x14ac:dyDescent="0.25">
      <c r="A69" s="5"/>
      <c r="B69" s="6"/>
      <c r="C69" s="7"/>
      <c r="F69" s="5"/>
      <c r="G69" s="6"/>
      <c r="H69" s="6" t="s">
        <v>31</v>
      </c>
      <c r="I69" s="12">
        <f ca="1">(SUM(K72:K84)/COUNT(K72:K84))^0.5</f>
        <v>3.4898429760349674E-2</v>
      </c>
      <c r="J69" s="6"/>
      <c r="K69" s="7"/>
      <c r="N69" s="13" t="s">
        <v>21</v>
      </c>
      <c r="O69" s="12">
        <v>25</v>
      </c>
      <c r="P69" s="6" t="s">
        <v>51</v>
      </c>
      <c r="Q69" s="6"/>
      <c r="R69" s="7"/>
      <c r="V69" t="s">
        <v>0</v>
      </c>
    </row>
    <row r="70" spans="1:26" x14ac:dyDescent="0.25">
      <c r="A70" s="5" t="s">
        <v>34</v>
      </c>
      <c r="B70" s="6" t="s">
        <v>35</v>
      </c>
      <c r="C70" s="7"/>
      <c r="F70" s="5"/>
      <c r="G70" s="6"/>
      <c r="H70" s="6"/>
      <c r="I70" s="6"/>
      <c r="J70" s="6"/>
      <c r="K70" s="7"/>
      <c r="N70" s="13" t="s">
        <v>21</v>
      </c>
      <c r="O70" s="12">
        <f>'truth model'!E3</f>
        <v>1</v>
      </c>
      <c r="P70" s="12" t="s">
        <v>6</v>
      </c>
      <c r="Q70" s="6"/>
      <c r="R70" s="7"/>
    </row>
    <row r="71" spans="1:26" x14ac:dyDescent="0.25">
      <c r="A71" s="5">
        <v>0</v>
      </c>
      <c r="B71" s="6">
        <v>1</v>
      </c>
      <c r="C71" s="7"/>
      <c r="F71" s="13" t="s">
        <v>20</v>
      </c>
      <c r="G71" s="12" t="s">
        <v>19</v>
      </c>
      <c r="H71" s="6" t="s">
        <v>52</v>
      </c>
      <c r="I71" s="18" t="s">
        <v>54</v>
      </c>
      <c r="J71" s="6" t="s">
        <v>29</v>
      </c>
      <c r="K71" s="7" t="s">
        <v>30</v>
      </c>
      <c r="N71" s="13" t="s">
        <v>21</v>
      </c>
      <c r="O71" s="12">
        <f>'truth model'!E4</f>
        <v>50</v>
      </c>
      <c r="P71" s="12" t="s">
        <v>7</v>
      </c>
      <c r="Q71" s="6"/>
      <c r="R71" s="7"/>
      <c r="V71" t="s">
        <v>1</v>
      </c>
      <c r="X71">
        <v>7</v>
      </c>
      <c r="Z71" s="17">
        <f>X71</f>
        <v>7</v>
      </c>
    </row>
    <row r="72" spans="1:26" x14ac:dyDescent="0.25">
      <c r="A72" s="5">
        <f>'Game Level 3'!D15</f>
        <v>1E-3</v>
      </c>
      <c r="B72" s="6">
        <v>1</v>
      </c>
      <c r="C72" s="7"/>
      <c r="F72" s="13">
        <f>'truth model'!B17</f>
        <v>0</v>
      </c>
      <c r="G72" s="12">
        <f>'Game Level 2'!G73</f>
        <v>0</v>
      </c>
      <c r="H72">
        <f ca="1">(2*RAND()-1)*$O$69/100+1</f>
        <v>1.1288998895062194</v>
      </c>
      <c r="I72">
        <f ca="1">'Game Level 2'!I73</f>
        <v>0</v>
      </c>
      <c r="J72" s="12">
        <f>'Game Level 3'!O84</f>
        <v>0</v>
      </c>
      <c r="K72" s="7">
        <f ca="1">(J72-I72)^2</f>
        <v>0</v>
      </c>
      <c r="N72" s="13" t="s">
        <v>21</v>
      </c>
      <c r="O72" s="12">
        <f>'truth model'!E5</f>
        <v>100</v>
      </c>
      <c r="P72" s="12" t="s">
        <v>8</v>
      </c>
      <c r="Q72" s="6"/>
      <c r="R72" s="7"/>
      <c r="Z72" s="17"/>
    </row>
    <row r="73" spans="1:26" x14ac:dyDescent="0.25">
      <c r="A73" s="5">
        <f>'Game Level 3'!D14</f>
        <v>0.01</v>
      </c>
      <c r="B73" s="6">
        <v>0</v>
      </c>
      <c r="C73" s="7"/>
      <c r="F73" s="13"/>
      <c r="G73" s="12"/>
      <c r="J73" s="12"/>
      <c r="K73" s="7"/>
      <c r="N73" s="13" t="s">
        <v>21</v>
      </c>
      <c r="O73" s="12">
        <f>'truth model'!E10</f>
        <v>250</v>
      </c>
      <c r="P73" s="12" t="s">
        <v>13</v>
      </c>
      <c r="Q73" s="6"/>
      <c r="R73" s="7"/>
      <c r="V73" t="s">
        <v>2</v>
      </c>
      <c r="X73">
        <v>5</v>
      </c>
      <c r="Z73" s="17">
        <f>X73</f>
        <v>5</v>
      </c>
    </row>
    <row r="74" spans="1:26" x14ac:dyDescent="0.25">
      <c r="A74" s="5">
        <f>2*A73</f>
        <v>0.02</v>
      </c>
      <c r="B74" s="6">
        <v>0</v>
      </c>
      <c r="C74" s="7"/>
      <c r="F74" s="13"/>
      <c r="G74" s="12"/>
      <c r="J74" s="12"/>
      <c r="K74" s="7"/>
      <c r="N74" s="13" t="s">
        <v>21</v>
      </c>
      <c r="O74" s="12">
        <f>'truth model'!E11</f>
        <v>2000</v>
      </c>
      <c r="P74" s="12" t="s">
        <v>14</v>
      </c>
      <c r="Q74" s="6"/>
      <c r="R74" s="7"/>
      <c r="Z74" s="17"/>
    </row>
    <row r="75" spans="1:26" x14ac:dyDescent="0.25">
      <c r="A75" s="5"/>
      <c r="B75" s="6"/>
      <c r="C75" s="7"/>
      <c r="F75" s="13">
        <f>'truth model'!B20</f>
        <v>90</v>
      </c>
      <c r="G75" s="30">
        <f>'Game Level 2'!G76</f>
        <v>0</v>
      </c>
      <c r="H75">
        <f ca="1">(2*RAND()-1)*$O$69/100+1</f>
        <v>0.830388671178108</v>
      </c>
      <c r="I75">
        <f ca="1">'Game Level 2'!I76</f>
        <v>0</v>
      </c>
      <c r="J75" s="12">
        <f>'Game Level 3'!O87</f>
        <v>0</v>
      </c>
      <c r="K75" s="7">
        <f ca="1">(J75-I75)^2</f>
        <v>0</v>
      </c>
      <c r="N75" s="13" t="s">
        <v>21</v>
      </c>
      <c r="O75" s="12">
        <f>'truth model'!E12</f>
        <v>30</v>
      </c>
      <c r="P75" s="12" t="s">
        <v>15</v>
      </c>
      <c r="Q75" s="6"/>
      <c r="R75" s="7"/>
      <c r="V75" t="s">
        <v>3</v>
      </c>
      <c r="X75">
        <v>2</v>
      </c>
      <c r="Z75" s="17">
        <f>X75</f>
        <v>2</v>
      </c>
    </row>
    <row r="76" spans="1:26" x14ac:dyDescent="0.25">
      <c r="A76" s="5"/>
      <c r="B76" s="6"/>
      <c r="C76" s="7"/>
      <c r="F76" s="13"/>
      <c r="G76" s="12"/>
      <c r="J76" s="12"/>
      <c r="K76" s="7"/>
      <c r="N76" s="13" t="s">
        <v>22</v>
      </c>
      <c r="O76" s="12">
        <f>IF('Game Level 3'!I4&lt;'Game Level 3'!G4,+'Game Level 3'!G4,+IF('Game Level 3'!I4&gt;'Game Level 3'!H4,'Game Level 3'!H4,'Game Level 3'!I4))</f>
        <v>1.9</v>
      </c>
      <c r="P76" s="12" t="s">
        <v>9</v>
      </c>
      <c r="Q76" s="6"/>
      <c r="R76" s="7"/>
      <c r="Z76" s="17"/>
    </row>
    <row r="77" spans="1:26" x14ac:dyDescent="0.25">
      <c r="A77" s="5">
        <v>0</v>
      </c>
      <c r="B77" s="6">
        <f>'Game Level 3'!D16</f>
        <v>0.9</v>
      </c>
      <c r="C77" s="7">
        <f>B83</f>
        <v>1</v>
      </c>
      <c r="F77" s="13"/>
      <c r="G77" s="12"/>
      <c r="J77" s="12"/>
      <c r="K77" s="7"/>
      <c r="N77" s="13" t="s">
        <v>22</v>
      </c>
      <c r="O77" s="12">
        <f>IF('Game Level 3'!I5&lt;'Game Level 3'!G5,+'Game Level 3'!G5,+IF('Game Level 3'!I5&gt;'Game Level 3'!H5,'Game Level 3'!H5,'Game Level 3'!I5))</f>
        <v>49</v>
      </c>
      <c r="P77" s="12" t="s">
        <v>10</v>
      </c>
      <c r="Q77" s="6"/>
      <c r="R77" s="7"/>
      <c r="V77" t="s">
        <v>4</v>
      </c>
      <c r="X77">
        <v>2</v>
      </c>
      <c r="Z77" s="17">
        <f>X77</f>
        <v>2</v>
      </c>
    </row>
    <row r="78" spans="1:26" x14ac:dyDescent="0.25">
      <c r="A78" s="5">
        <f>A74</f>
        <v>0.02</v>
      </c>
      <c r="B78" s="6">
        <f>B77</f>
        <v>0.9</v>
      </c>
      <c r="C78" s="7">
        <f>C77</f>
        <v>1</v>
      </c>
      <c r="F78" s="13">
        <f>'truth model'!B23</f>
        <v>180</v>
      </c>
      <c r="G78" s="30">
        <f ca="1">'Game Level 2'!G79</f>
        <v>8.7843938858711432E-2</v>
      </c>
      <c r="H78">
        <f ca="1">(2*RAND()-1)*$O$69/100+1</f>
        <v>1.2118285905451194</v>
      </c>
      <c r="I78">
        <f ca="1">'Game Level 2'!I79</f>
        <v>8.2763507585222204E-2</v>
      </c>
      <c r="J78" s="12">
        <f>'Game Level 3'!O90</f>
        <v>6.6904804747311017E-2</v>
      </c>
      <c r="K78" s="7">
        <f ca="1">(J78-I78)^2</f>
        <v>2.5149845570117234E-4</v>
      </c>
      <c r="N78" s="13" t="s">
        <v>22</v>
      </c>
      <c r="O78" s="12">
        <f>IF('Game Level 3'!I6&lt;'Game Level 3'!G6,+'Game Level 3'!G6,+IF('Game Level 3'!I6&gt;'Game Level 3'!H6,'Game Level 3'!H6,'Game Level 3'!I6))</f>
        <v>2.5</v>
      </c>
      <c r="P78" s="12" t="s">
        <v>11</v>
      </c>
      <c r="Q78" s="6"/>
      <c r="R78" s="7"/>
      <c r="Z78" s="17"/>
    </row>
    <row r="79" spans="1:26" x14ac:dyDescent="0.25">
      <c r="A79" s="5"/>
      <c r="B79" s="6"/>
      <c r="C79" s="7"/>
      <c r="F79" s="13"/>
      <c r="G79" s="12"/>
      <c r="J79" s="12"/>
      <c r="K79" s="7"/>
      <c r="N79" s="13" t="s">
        <v>22</v>
      </c>
      <c r="O79" s="12">
        <f>IF('Game Level 3'!I7&lt;'Game Level 3'!G7,+'Game Level 3'!G7,+IF('Game Level 3'!I7&gt;'Game Level 3'!H7,'Game Level 3'!H7,'Game Level 3'!I7))</f>
        <v>1.6999999999999999E-3</v>
      </c>
      <c r="P79" s="12" t="s">
        <v>12</v>
      </c>
      <c r="Q79" s="6"/>
      <c r="R79" s="7"/>
      <c r="V79" t="s">
        <v>5</v>
      </c>
      <c r="X79">
        <v>10</v>
      </c>
      <c r="Z79" s="17">
        <f>X79</f>
        <v>10</v>
      </c>
    </row>
    <row r="80" spans="1:26" x14ac:dyDescent="0.25">
      <c r="A80" s="5"/>
      <c r="B80" s="6"/>
      <c r="C80" s="7"/>
      <c r="F80" s="13"/>
      <c r="G80" s="12"/>
      <c r="J80" s="12"/>
      <c r="K80" s="7"/>
      <c r="N80" s="13"/>
      <c r="O80" s="12"/>
      <c r="P80" s="12"/>
      <c r="Q80" s="6"/>
      <c r="R80" s="7"/>
    </row>
    <row r="81" spans="1:22" x14ac:dyDescent="0.25">
      <c r="A81" s="5" t="s">
        <v>38</v>
      </c>
      <c r="B81" s="6"/>
      <c r="C81" s="7"/>
      <c r="F81" s="13">
        <f>'truth model'!B26</f>
        <v>270</v>
      </c>
      <c r="G81" s="30">
        <f ca="1">'Game Level 2'!G82</f>
        <v>0.17883356451710872</v>
      </c>
      <c r="H81">
        <f ca="1">(2*RAND()-1)*$O$69/100+1</f>
        <v>1.1950488759430384</v>
      </c>
      <c r="I81">
        <f ca="1">'Game Level 2'!I82</f>
        <v>0.17423718726052495</v>
      </c>
      <c r="J81" s="12">
        <f>'Game Level 3'!O93</f>
        <v>0.22555335471726021</v>
      </c>
      <c r="K81" s="7">
        <f ca="1">(J81-I81)^2</f>
        <v>2.6333490424476948E-3</v>
      </c>
      <c r="N81" s="13"/>
      <c r="O81" s="12"/>
      <c r="P81" s="12"/>
      <c r="Q81" s="6"/>
      <c r="R81" s="7"/>
    </row>
    <row r="82" spans="1:22" x14ac:dyDescent="0.25">
      <c r="A82" s="5" t="s">
        <v>39</v>
      </c>
      <c r="B82" s="6">
        <f>MAX('Game Level 3'!P84:P334)</f>
        <v>0</v>
      </c>
      <c r="C82" s="7"/>
      <c r="F82" s="13"/>
      <c r="G82" s="12"/>
      <c r="J82" s="12"/>
      <c r="K82" s="7"/>
      <c r="N82" s="13"/>
      <c r="O82" s="12"/>
      <c r="P82" s="12"/>
      <c r="Q82" s="6"/>
      <c r="R82" s="7"/>
    </row>
    <row r="83" spans="1:22" x14ac:dyDescent="0.25">
      <c r="A83" s="5" t="s">
        <v>35</v>
      </c>
      <c r="B83" s="6">
        <f>IF(B82&lt;A72,1,+IF(B82&gt;A73,0,(B82-A72)/(A73-A72)))</f>
        <v>1</v>
      </c>
      <c r="C83" s="7"/>
      <c r="F83" s="13"/>
      <c r="G83" s="12"/>
      <c r="J83" s="12"/>
      <c r="K83" s="7"/>
      <c r="N83" s="13" t="s">
        <v>16</v>
      </c>
      <c r="O83" s="12" t="s">
        <v>17</v>
      </c>
      <c r="Q83" s="6"/>
      <c r="R83" s="12" t="s">
        <v>53</v>
      </c>
      <c r="U83" t="s">
        <v>61</v>
      </c>
    </row>
    <row r="84" spans="1:22" x14ac:dyDescent="0.25">
      <c r="C84" s="7"/>
      <c r="F84" s="13">
        <f>'truth model'!B29</f>
        <v>360</v>
      </c>
      <c r="G84" s="30">
        <f ca="1">'Game Level 2'!G85</f>
        <v>2.4239948308013976E-2</v>
      </c>
      <c r="H84">
        <f ca="1">(2*RAND()-1)*$O$69/100+1</f>
        <v>1.1437100974541445</v>
      </c>
      <c r="I84">
        <f ca="1">'Game Level 2'!I85</f>
        <v>2.097934878803611E-2</v>
      </c>
      <c r="J84" s="12">
        <f>'Game Level 3'!O96</f>
        <v>7.7589016695041452E-2</v>
      </c>
      <c r="K84" s="7">
        <f ca="1">(J84-I84)^2</f>
        <v>3.2046545005414307E-3</v>
      </c>
      <c r="N84" s="13">
        <v>0</v>
      </c>
      <c r="O84" s="12">
        <f t="shared" ref="O84:O147" si="0">IF($N84&lt;=O$72,0,+O$70*O$71*O$73*O$76^0.5/(2*(PI()*O$77*($N84-O$72)^3)^0.5)*EXP(-((O$76*O$73-O$78*($N84-O$72))^2)/(4*O$76*O$77*($N84-O$72)))*EXP(-O$79*($N84-O$72)))</f>
        <v>0</v>
      </c>
      <c r="Q84" s="6"/>
      <c r="R84" s="12">
        <f t="shared" ref="R84:R147" si="1">IF($N84&lt;=O$72,0,+O$70*O$71*O$74*O$76^0.5/(2*(PI()*O$77*($N84-O$72)^3)^0.5)*EXP(-((O$76*O$74-O$78*($N84-O$72))^2)/(4*O$76*O$77*($N84-O$72)))*EXP(-O$79*($N84-O$72)))</f>
        <v>0</v>
      </c>
      <c r="U84" t="s">
        <v>62</v>
      </c>
      <c r="V84" t="s">
        <v>63</v>
      </c>
    </row>
    <row r="85" spans="1:22" x14ac:dyDescent="0.25">
      <c r="C85" s="7"/>
      <c r="F85" s="13"/>
      <c r="G85" s="12"/>
      <c r="J85" s="12"/>
      <c r="K85" s="7"/>
      <c r="N85" s="13">
        <f t="shared" ref="N85:N148" si="2">N84+$O$75</f>
        <v>30</v>
      </c>
      <c r="O85" s="12">
        <f t="shared" si="0"/>
        <v>0</v>
      </c>
      <c r="Q85" s="6"/>
      <c r="R85" s="12">
        <f t="shared" si="1"/>
        <v>0</v>
      </c>
      <c r="U85">
        <f>IF($G$18=1,'truth model'!C17,0)</f>
        <v>0</v>
      </c>
      <c r="V85">
        <f>IF($G$18=1,+'truth model'!G17,0)</f>
        <v>0</v>
      </c>
    </row>
    <row r="86" spans="1:22" x14ac:dyDescent="0.25">
      <c r="A86" s="5" t="s">
        <v>48</v>
      </c>
      <c r="B86" s="6"/>
      <c r="C86" s="7"/>
      <c r="F86" s="13"/>
      <c r="G86" s="12"/>
      <c r="J86" s="12"/>
      <c r="K86" s="7"/>
      <c r="N86" s="13">
        <f t="shared" si="2"/>
        <v>60</v>
      </c>
      <c r="O86" s="12">
        <f t="shared" si="0"/>
        <v>0</v>
      </c>
      <c r="Q86" s="6"/>
      <c r="R86" s="12">
        <f t="shared" si="1"/>
        <v>0</v>
      </c>
      <c r="U86">
        <f>IF($G$18=1,'truth model'!C18,0)</f>
        <v>0</v>
      </c>
      <c r="V86">
        <f>IF($G$18=1,+'truth model'!G18,0)</f>
        <v>0</v>
      </c>
    </row>
    <row r="87" spans="1:22" x14ac:dyDescent="0.25">
      <c r="A87" s="5" t="s">
        <v>39</v>
      </c>
      <c r="B87" s="6">
        <f ca="1">MAX('truth model'!G17:G267)</f>
        <v>1.6198433077799545E-3</v>
      </c>
      <c r="C87" s="7"/>
      <c r="F87" s="13">
        <f>'truth model'!B32</f>
        <v>450</v>
      </c>
      <c r="G87" s="30">
        <f ca="1">'Game Level 2'!G88</f>
        <v>1.9135397686087187E-3</v>
      </c>
      <c r="H87">
        <f ca="1">(2*RAND()-1)*$O$69/100+1</f>
        <v>1.0363956020309577</v>
      </c>
      <c r="I87">
        <f ca="1">'Game Level 2'!I88</f>
        <v>2.1593801783205894E-3</v>
      </c>
      <c r="J87" s="12">
        <f>'Game Level 3'!O99</f>
        <v>1.7137781118232113E-2</v>
      </c>
      <c r="K87" s="7">
        <f ca="1">(J87-I87)^2</f>
        <v>2.2435249471674241E-4</v>
      </c>
      <c r="N87" s="13">
        <f t="shared" si="2"/>
        <v>90</v>
      </c>
      <c r="O87" s="12">
        <f t="shared" si="0"/>
        <v>0</v>
      </c>
      <c r="Q87" s="6"/>
      <c r="R87" s="12">
        <f t="shared" si="1"/>
        <v>0</v>
      </c>
      <c r="U87">
        <f>IF($G$18=1,'truth model'!C19,0)</f>
        <v>0</v>
      </c>
      <c r="V87">
        <f>IF($G$18=1,+'truth model'!G19,0)</f>
        <v>0</v>
      </c>
    </row>
    <row r="88" spans="1:22" x14ac:dyDescent="0.25">
      <c r="A88" s="5" t="s">
        <v>35</v>
      </c>
      <c r="B88" s="6">
        <f ca="1">IF(B87&lt;A72,1,+IF(B87&gt;A73,0,(B87-A72)/(A73-A72)))</f>
        <v>6.8871478642217154E-2</v>
      </c>
      <c r="C88" s="7"/>
      <c r="F88" s="13"/>
      <c r="G88" s="12"/>
      <c r="J88" s="12"/>
      <c r="K88" s="7"/>
      <c r="N88" s="13">
        <f t="shared" si="2"/>
        <v>120</v>
      </c>
      <c r="O88" s="12">
        <f t="shared" si="0"/>
        <v>2.2028769418166845E-10</v>
      </c>
      <c r="Q88" s="6"/>
      <c r="R88" s="12">
        <f t="shared" si="1"/>
        <v>0</v>
      </c>
      <c r="U88">
        <f>IF($G$18=1,'truth model'!C20,0)</f>
        <v>0</v>
      </c>
      <c r="V88">
        <f>IF($G$18=1,+'truth model'!G20,0)</f>
        <v>0</v>
      </c>
    </row>
    <row r="89" spans="1:22" x14ac:dyDescent="0.25">
      <c r="C89" s="7"/>
      <c r="F89" s="13"/>
      <c r="G89" s="12"/>
      <c r="J89" s="12"/>
      <c r="K89" s="7"/>
      <c r="N89" s="13">
        <f t="shared" si="2"/>
        <v>150</v>
      </c>
      <c r="O89" s="12">
        <f t="shared" si="0"/>
        <v>2.5061858011802855E-3</v>
      </c>
      <c r="Q89" s="6"/>
      <c r="R89" s="12">
        <f t="shared" si="1"/>
        <v>0</v>
      </c>
      <c r="U89">
        <f>IF($G$18=1,'truth model'!C21,0)</f>
        <v>0</v>
      </c>
      <c r="V89">
        <f>IF($G$18=1,+'truth model'!G21,0)</f>
        <v>0</v>
      </c>
    </row>
    <row r="90" spans="1:22" x14ac:dyDescent="0.25">
      <c r="C90" s="7"/>
      <c r="F90" s="13">
        <f>'truth model'!B35</f>
        <v>540</v>
      </c>
      <c r="G90" s="30">
        <f ca="1">'Game Level 2'!G91</f>
        <v>1.2614647088076824E-4</v>
      </c>
      <c r="H90">
        <f ca="1">(2*RAND()-1)*$O$69/100+1</f>
        <v>1.1395294555102129</v>
      </c>
      <c r="I90">
        <f ca="1">'Game Level 2'!I91</f>
        <v>1.3977318353374622E-4</v>
      </c>
      <c r="J90" s="12">
        <f>'Game Level 3'!O102</f>
        <v>3.2825770482312832E-3</v>
      </c>
      <c r="K90" s="7">
        <f ca="1">(J90-I90)^2</f>
        <v>9.8772161319577751E-6</v>
      </c>
      <c r="N90" s="13">
        <f t="shared" si="2"/>
        <v>180</v>
      </c>
      <c r="O90" s="12">
        <f t="shared" si="0"/>
        <v>6.6904804747311017E-2</v>
      </c>
      <c r="Q90" s="6"/>
      <c r="R90" s="12">
        <f t="shared" si="1"/>
        <v>8.0515212726008971E-189</v>
      </c>
      <c r="U90">
        <f>IF($G$18=1,'truth model'!C22,0)</f>
        <v>0</v>
      </c>
      <c r="V90">
        <f>IF($G$18=1,+'truth model'!G22,0)</f>
        <v>0</v>
      </c>
    </row>
    <row r="91" spans="1:22" x14ac:dyDescent="0.25">
      <c r="A91" s="8"/>
      <c r="B91" s="9"/>
      <c r="C91" s="10"/>
      <c r="F91" s="13"/>
      <c r="G91" s="12"/>
      <c r="J91" s="12"/>
      <c r="K91" s="7"/>
      <c r="N91" s="13">
        <f t="shared" si="2"/>
        <v>210</v>
      </c>
      <c r="O91" s="12">
        <f t="shared" si="0"/>
        <v>0.18802147447724737</v>
      </c>
      <c r="Q91" s="6"/>
      <c r="R91" s="12">
        <f t="shared" si="1"/>
        <v>7.3564583631314704E-132</v>
      </c>
      <c r="U91">
        <f>IF($G$18=1,'truth model'!C23,0)</f>
        <v>0</v>
      </c>
      <c r="V91">
        <f>IF($G$18=1,+'truth model'!G23,0)</f>
        <v>0</v>
      </c>
    </row>
    <row r="92" spans="1:22" x14ac:dyDescent="0.25">
      <c r="F92" s="13"/>
      <c r="G92" s="12"/>
      <c r="J92" s="12"/>
      <c r="K92" s="7"/>
      <c r="N92" s="13">
        <f t="shared" si="2"/>
        <v>240</v>
      </c>
      <c r="O92" s="12">
        <f t="shared" si="0"/>
        <v>0.24483470085648712</v>
      </c>
      <c r="Q92" s="6"/>
      <c r="R92" s="12">
        <f t="shared" si="1"/>
        <v>1.8790095106617297E-99</v>
      </c>
      <c r="U92">
        <f>IF($G$18=1,'truth model'!C24,0)</f>
        <v>0</v>
      </c>
      <c r="V92">
        <f>IF($G$18=1,+'truth model'!G24,0)</f>
        <v>0</v>
      </c>
    </row>
    <row r="93" spans="1:22" x14ac:dyDescent="0.25">
      <c r="F93" s="13">
        <f>'truth model'!B38</f>
        <v>630</v>
      </c>
      <c r="G93" s="30">
        <f ca="1">'Game Level 2'!G94</f>
        <v>7.717862504727103E-6</v>
      </c>
      <c r="H93">
        <f ca="1">(2*RAND()-1)*$O$69/100+1</f>
        <v>0.90468603164537242</v>
      </c>
      <c r="I93">
        <f ca="1">'Game Level 2'!I94</f>
        <v>8.6730701027185264E-6</v>
      </c>
      <c r="J93" s="12">
        <f>'Game Level 3'!O105</f>
        <v>5.9441834394058553E-4</v>
      </c>
      <c r="K93" s="7">
        <f ca="1">(J93-I93)^2</f>
        <v>3.4309752582339783E-7</v>
      </c>
      <c r="N93" s="13">
        <f t="shared" si="2"/>
        <v>270</v>
      </c>
      <c r="O93" s="12">
        <f t="shared" si="0"/>
        <v>0.22555335471726021</v>
      </c>
      <c r="Q93" s="6"/>
      <c r="R93" s="12">
        <f t="shared" si="1"/>
        <v>1.3599208125158773E-78</v>
      </c>
      <c r="U93">
        <f>IF($G$18=1,'truth model'!C25,0)</f>
        <v>0</v>
      </c>
      <c r="V93">
        <f>IF($G$18=1,+'truth model'!G25,0)</f>
        <v>0</v>
      </c>
    </row>
    <row r="94" spans="1:22" x14ac:dyDescent="0.25">
      <c r="F94" s="13"/>
      <c r="G94" s="12"/>
      <c r="J94" s="12"/>
      <c r="K94" s="7"/>
      <c r="N94" s="13">
        <f t="shared" si="2"/>
        <v>300</v>
      </c>
      <c r="O94" s="12">
        <f t="shared" si="0"/>
        <v>0.17327437286556338</v>
      </c>
      <c r="Q94" s="6"/>
      <c r="R94" s="12">
        <f t="shared" si="1"/>
        <v>4.4222622214096616E-64</v>
      </c>
      <c r="U94">
        <f>IF($G$18=1,'truth model'!C26,0)</f>
        <v>0</v>
      </c>
      <c r="V94">
        <f>IF($G$18=1,+'truth model'!G26,0)</f>
        <v>0</v>
      </c>
    </row>
    <row r="95" spans="1:22" x14ac:dyDescent="0.25">
      <c r="F95" s="13"/>
      <c r="G95" s="12"/>
      <c r="J95" s="12"/>
      <c r="K95" s="7"/>
      <c r="N95" s="13">
        <f t="shared" si="2"/>
        <v>330</v>
      </c>
      <c r="O95" s="12">
        <f t="shared" si="0"/>
        <v>0.11980595632351809</v>
      </c>
      <c r="Q95" s="6"/>
      <c r="R95" s="12">
        <f t="shared" si="1"/>
        <v>1.9787350827870007E-53</v>
      </c>
      <c r="U95">
        <f>IF($G$18=1,'truth model'!C27,0)</f>
        <v>0</v>
      </c>
      <c r="V95">
        <f>IF($G$18=1,+'truth model'!G27,0)</f>
        <v>0</v>
      </c>
    </row>
    <row r="96" spans="1:22" x14ac:dyDescent="0.25">
      <c r="F96" s="13">
        <f>'truth model'!B41</f>
        <v>720</v>
      </c>
      <c r="G96" s="30">
        <f ca="1">'Game Level 2'!G97</f>
        <v>4.562086414340276E-7</v>
      </c>
      <c r="H96">
        <f ca="1">(2*RAND()-1)*$O$69/100+1</f>
        <v>0.80706535750203523</v>
      </c>
      <c r="I96">
        <f ca="1">'Game Level 2'!I97</f>
        <v>4.4648444036185165E-7</v>
      </c>
      <c r="J96" s="12">
        <f>'Game Level 3'!O108</f>
        <v>1.0508689466985842E-4</v>
      </c>
      <c r="K96" s="7">
        <f ca="1">(J96-I96)^2</f>
        <v>1.0949615452997331E-8</v>
      </c>
      <c r="N96" s="13">
        <f t="shared" si="2"/>
        <v>360</v>
      </c>
      <c r="O96" s="12">
        <f t="shared" si="0"/>
        <v>7.7589016695041452E-2</v>
      </c>
      <c r="Q96" s="6"/>
      <c r="R96" s="12">
        <f t="shared" si="1"/>
        <v>2.6537660676282619E-45</v>
      </c>
      <c r="U96">
        <f>IF($G$18=1,'truth model'!C28,0)</f>
        <v>0</v>
      </c>
      <c r="V96">
        <f>IF($G$18=1,+'truth model'!G28,0)</f>
        <v>0</v>
      </c>
    </row>
    <row r="97" spans="6:22" x14ac:dyDescent="0.25">
      <c r="F97" s="13"/>
      <c r="G97" s="12"/>
      <c r="J97" s="12"/>
      <c r="K97" s="7"/>
      <c r="N97" s="13">
        <f t="shared" si="2"/>
        <v>390</v>
      </c>
      <c r="O97" s="12">
        <f t="shared" si="0"/>
        <v>4.8144039983234341E-2</v>
      </c>
      <c r="Q97" s="6"/>
      <c r="R97" s="12">
        <f t="shared" si="1"/>
        <v>6.4889534025589879E-39</v>
      </c>
      <c r="U97">
        <f>IF($G$18=1,'truth model'!C29,0)</f>
        <v>0</v>
      </c>
      <c r="V97">
        <f>IF($G$18=1,+'truth model'!G29,0)</f>
        <v>0</v>
      </c>
    </row>
    <row r="98" spans="6:22" x14ac:dyDescent="0.25">
      <c r="F98" s="13"/>
      <c r="G98" s="12"/>
      <c r="J98" s="12"/>
      <c r="K98" s="7"/>
      <c r="N98" s="13">
        <f t="shared" si="2"/>
        <v>420</v>
      </c>
      <c r="O98" s="12">
        <f t="shared" si="0"/>
        <v>2.9017777517391683E-2</v>
      </c>
      <c r="Q98" s="6"/>
      <c r="R98" s="12">
        <f t="shared" si="1"/>
        <v>8.9371013138970724E-34</v>
      </c>
      <c r="U98">
        <f>IF($G$18=1,'truth model'!C30,0)</f>
        <v>0</v>
      </c>
      <c r="V98">
        <f>IF($G$18=1,+'truth model'!G30,0)</f>
        <v>0</v>
      </c>
    </row>
    <row r="99" spans="6:22" x14ac:dyDescent="0.25">
      <c r="F99" s="13">
        <f>'truth model'!B44</f>
        <v>810</v>
      </c>
      <c r="G99" s="30">
        <f ca="1">'Game Level 2'!G100</f>
        <v>2.6523025142752964E-8</v>
      </c>
      <c r="H99">
        <f ca="1">(2*RAND()-1)*$O$69/100+1</f>
        <v>0.9606239733656684</v>
      </c>
      <c r="I99">
        <f ca="1">'Game Level 2'!I100</f>
        <v>2.4893656029489489E-8</v>
      </c>
      <c r="J99" s="12">
        <f>'Game Level 3'!O111</f>
        <v>1.8391118078203699E-5</v>
      </c>
      <c r="K99" s="7">
        <f ca="1">(J99-I99)^2</f>
        <v>3.373181995256684E-10</v>
      </c>
      <c r="N99" s="13">
        <f t="shared" si="2"/>
        <v>450</v>
      </c>
      <c r="O99" s="12">
        <f t="shared" si="0"/>
        <v>1.7137781118232113E-2</v>
      </c>
      <c r="Q99" s="6"/>
      <c r="R99" s="12">
        <f t="shared" si="1"/>
        <v>1.4545173128609581E-29</v>
      </c>
      <c r="U99">
        <f>IF($G$18=1,'truth model'!C31,0)</f>
        <v>0</v>
      </c>
      <c r="V99">
        <f>IF($G$18=1,+'truth model'!G31,0)</f>
        <v>0</v>
      </c>
    </row>
    <row r="100" spans="6:22" x14ac:dyDescent="0.25">
      <c r="F100" s="13"/>
      <c r="G100" s="12"/>
      <c r="J100" s="12"/>
      <c r="K100" s="7"/>
      <c r="N100" s="13">
        <f t="shared" si="2"/>
        <v>480</v>
      </c>
      <c r="O100" s="12">
        <f t="shared" si="0"/>
        <v>9.9751723281935791E-3</v>
      </c>
      <c r="Q100" s="6"/>
      <c r="R100" s="12">
        <f t="shared" si="1"/>
        <v>4.6433054338742065E-26</v>
      </c>
      <c r="U100">
        <f>IF($G$18=1,'truth model'!C32,0)</f>
        <v>0</v>
      </c>
      <c r="V100">
        <f>IF($G$18=1,+'truth model'!G32,0)</f>
        <v>0</v>
      </c>
    </row>
    <row r="101" spans="6:22" x14ac:dyDescent="0.25">
      <c r="F101" s="13"/>
      <c r="G101" s="12"/>
      <c r="J101" s="12"/>
      <c r="K101" s="7"/>
      <c r="N101" s="13">
        <f t="shared" si="2"/>
        <v>510</v>
      </c>
      <c r="O101" s="12">
        <f t="shared" si="0"/>
        <v>5.7447823576831326E-3</v>
      </c>
      <c r="Q101" s="6"/>
      <c r="R101" s="12">
        <f t="shared" si="1"/>
        <v>4.1603644381080387E-23</v>
      </c>
      <c r="U101">
        <f>IF($G$18=1,'truth model'!C33,0)</f>
        <v>0</v>
      </c>
      <c r="V101">
        <f>IF($G$18=1,+'truth model'!G33,0)</f>
        <v>0</v>
      </c>
    </row>
    <row r="102" spans="6:22" x14ac:dyDescent="0.25">
      <c r="F102" s="13">
        <f>'truth model'!B47</f>
        <v>900</v>
      </c>
      <c r="G102" s="30">
        <f ca="1">'Game Level 2'!G103</f>
        <v>1.5299216831075069E-9</v>
      </c>
      <c r="H102">
        <f ca="1">(2*RAND()-1)*$O$69/100+1</f>
        <v>1.2207902355707103</v>
      </c>
      <c r="I102">
        <f ca="1">'Game Level 2'!I103</f>
        <v>1.28333192546163E-9</v>
      </c>
      <c r="J102" s="12">
        <f>'Game Level 3'!O114</f>
        <v>3.2071259588846519E-6</v>
      </c>
      <c r="K102" s="7">
        <f ca="1">(J102-I102)^2</f>
        <v>1.0277426948828602E-11</v>
      </c>
      <c r="N102" s="13">
        <f t="shared" si="2"/>
        <v>540</v>
      </c>
      <c r="O102" s="12">
        <f t="shared" si="0"/>
        <v>3.2825770482312832E-3</v>
      </c>
      <c r="Q102" s="6"/>
      <c r="R102" s="12">
        <f t="shared" si="1"/>
        <v>1.3575556318491949E-20</v>
      </c>
      <c r="U102">
        <f>IF($G$18=1,'truth model'!C34,0)</f>
        <v>0</v>
      </c>
      <c r="V102">
        <f>IF($G$18=1,+'truth model'!G34,0)</f>
        <v>0</v>
      </c>
    </row>
    <row r="103" spans="6:22" x14ac:dyDescent="0.25">
      <c r="F103" s="13"/>
      <c r="G103" s="12"/>
      <c r="J103" s="12"/>
      <c r="K103" s="7"/>
      <c r="N103" s="13">
        <f t="shared" si="2"/>
        <v>570</v>
      </c>
      <c r="O103" s="12">
        <f t="shared" si="0"/>
        <v>1.8646861580964246E-3</v>
      </c>
      <c r="Q103" s="6"/>
      <c r="R103" s="12">
        <f t="shared" si="1"/>
        <v>1.9584664813243977E-18</v>
      </c>
      <c r="U103">
        <f>IF($G$18=1,'truth model'!C35,0)</f>
        <v>0</v>
      </c>
      <c r="V103">
        <f>IF($G$18=1,+'truth model'!G35,0)</f>
        <v>0</v>
      </c>
    </row>
    <row r="104" spans="6:22" x14ac:dyDescent="0.25">
      <c r="F104" s="13"/>
      <c r="G104" s="12"/>
      <c r="J104" s="12"/>
      <c r="K104" s="7"/>
      <c r="N104" s="13">
        <f t="shared" si="2"/>
        <v>600</v>
      </c>
      <c r="O104" s="12">
        <f t="shared" si="0"/>
        <v>1.0545704748454508E-3</v>
      </c>
      <c r="Q104" s="6"/>
      <c r="R104" s="12">
        <f t="shared" si="1"/>
        <v>1.4473766780913039E-16</v>
      </c>
      <c r="U104">
        <f>IF($G$18=1,'truth model'!C36,0)</f>
        <v>0</v>
      </c>
      <c r="V104">
        <f>IF($G$18=1,+'truth model'!G36,0)</f>
        <v>0</v>
      </c>
    </row>
    <row r="105" spans="6:22" x14ac:dyDescent="0.25">
      <c r="F105" s="13">
        <f>'truth model'!B50</f>
        <v>990</v>
      </c>
      <c r="G105" s="30">
        <f ca="1">'Game Level 2'!G106</f>
        <v>8.7959689975476151E-11</v>
      </c>
      <c r="H105">
        <f ca="1">(2*RAND()-1)*$O$69/100+1</f>
        <v>1.2446487463542759</v>
      </c>
      <c r="I105">
        <f ca="1">'Game Level 2'!I106</f>
        <v>6.704732216627824E-11</v>
      </c>
      <c r="J105" s="12">
        <f>'Game Level 3'!O117</f>
        <v>5.5909959190873704E-7</v>
      </c>
      <c r="K105" s="7">
        <f ca="1">(J105-I105)^2</f>
        <v>3.1251738590693629E-13</v>
      </c>
      <c r="N105" s="13">
        <f t="shared" si="2"/>
        <v>630</v>
      </c>
      <c r="O105" s="12">
        <f t="shared" si="0"/>
        <v>5.9441834394058553E-4</v>
      </c>
      <c r="Q105" s="6"/>
      <c r="R105" s="12">
        <f t="shared" si="1"/>
        <v>6.1407925006845519E-15</v>
      </c>
      <c r="U105">
        <f>IF($G$18=1,'truth model'!C37,0)</f>
        <v>0</v>
      </c>
      <c r="V105">
        <f>IF($G$18=1,+'truth model'!G37,0)</f>
        <v>0</v>
      </c>
    </row>
    <row r="106" spans="6:22" x14ac:dyDescent="0.25">
      <c r="F106" s="13"/>
      <c r="G106" s="12"/>
      <c r="J106" s="12"/>
      <c r="K106" s="7"/>
      <c r="N106" s="13">
        <f t="shared" si="2"/>
        <v>660</v>
      </c>
      <c r="O106" s="12">
        <f t="shared" si="0"/>
        <v>3.3420105713512276E-4</v>
      </c>
      <c r="Q106" s="6"/>
      <c r="R106" s="12">
        <f t="shared" si="1"/>
        <v>1.6356832127957927E-13</v>
      </c>
      <c r="U106">
        <f>IF($G$18=1,'truth model'!C38,0)</f>
        <v>0</v>
      </c>
      <c r="V106">
        <f>IF($G$18=1,+'truth model'!G38,0)</f>
        <v>0</v>
      </c>
    </row>
    <row r="107" spans="6:22" x14ac:dyDescent="0.25">
      <c r="F107" s="13"/>
      <c r="G107" s="12"/>
      <c r="J107" s="12"/>
      <c r="K107" s="7"/>
      <c r="N107" s="13">
        <f t="shared" si="2"/>
        <v>690</v>
      </c>
      <c r="O107" s="12">
        <f t="shared" si="0"/>
        <v>1.8753874196028326E-4</v>
      </c>
      <c r="Q107" s="6"/>
      <c r="R107" s="12">
        <f t="shared" si="1"/>
        <v>2.9372822909229589E-12</v>
      </c>
      <c r="U107">
        <f>IF($G$18=1,'truth model'!C39,0)</f>
        <v>0</v>
      </c>
      <c r="V107">
        <f>IF($G$18=1,+'truth model'!G39,0)</f>
        <v>0</v>
      </c>
    </row>
    <row r="108" spans="6:22" x14ac:dyDescent="0.25">
      <c r="F108" s="13">
        <f>'truth model'!B53</f>
        <v>1080</v>
      </c>
      <c r="G108" s="30">
        <f ca="1">'Game Level 2'!G109</f>
        <v>5.0529556502312501E-12</v>
      </c>
      <c r="H108">
        <f ca="1">(2*RAND()-1)*$O$69/100+1</f>
        <v>1.1775763931921501</v>
      </c>
      <c r="I108">
        <f ca="1">'Game Level 2'!I109</f>
        <v>5.7677918738769317E-12</v>
      </c>
      <c r="J108" s="12">
        <f>'Game Level 3'!O120</f>
        <v>9.7599872393000576E-8</v>
      </c>
      <c r="K108" s="7">
        <f ca="1">(J108-I108)^2</f>
        <v>9.5246092528956592E-15</v>
      </c>
      <c r="N108" s="13">
        <f t="shared" si="2"/>
        <v>720</v>
      </c>
      <c r="O108" s="12">
        <f t="shared" si="0"/>
        <v>1.0508689466985842E-4</v>
      </c>
      <c r="Q108" s="6"/>
      <c r="R108" s="12">
        <f t="shared" si="1"/>
        <v>3.7662192000159117E-11</v>
      </c>
      <c r="U108">
        <f>IF($G$18=1,'truth model'!C40,0)</f>
        <v>0</v>
      </c>
      <c r="V108">
        <f>IF($G$18=1,+'truth model'!G40,0)</f>
        <v>0</v>
      </c>
    </row>
    <row r="109" spans="6:22" x14ac:dyDescent="0.25">
      <c r="F109" s="13"/>
      <c r="G109" s="12"/>
      <c r="J109" s="12"/>
      <c r="K109" s="7"/>
      <c r="N109" s="13">
        <f t="shared" si="2"/>
        <v>750</v>
      </c>
      <c r="O109" s="12">
        <f t="shared" si="0"/>
        <v>5.8822190107918137E-5</v>
      </c>
      <c r="Q109" s="6"/>
      <c r="R109" s="12">
        <f t="shared" si="1"/>
        <v>3.6133334892256449E-10</v>
      </c>
      <c r="U109">
        <f>IF($G$18=1,'truth model'!C41,0)</f>
        <v>0</v>
      </c>
      <c r="V109">
        <f>IF($G$18=1,+'truth model'!G41,0)</f>
        <v>0</v>
      </c>
    </row>
    <row r="110" spans="6:22" x14ac:dyDescent="0.25">
      <c r="F110" s="13"/>
      <c r="G110" s="12"/>
      <c r="J110" s="12"/>
      <c r="K110" s="7"/>
      <c r="N110" s="13">
        <f t="shared" si="2"/>
        <v>780</v>
      </c>
      <c r="O110" s="12">
        <f t="shared" si="0"/>
        <v>3.289990800827716E-5</v>
      </c>
      <c r="Q110" s="6"/>
      <c r="R110" s="12">
        <f t="shared" si="1"/>
        <v>2.6958029324148278E-9</v>
      </c>
      <c r="U110">
        <f>IF($G$18=1,'truth model'!C42,0)</f>
        <v>0</v>
      </c>
      <c r="V110">
        <f>IF($G$18=1,+'truth model'!G42,0)</f>
        <v>0</v>
      </c>
    </row>
    <row r="111" spans="6:22" x14ac:dyDescent="0.25">
      <c r="F111" s="13">
        <f>'truth model'!B56</f>
        <v>1170</v>
      </c>
      <c r="G111" s="30">
        <f ca="1">'Game Level 2'!G112</f>
        <v>2.904389363201493E-13</v>
      </c>
      <c r="H111">
        <f ca="1">(2*RAND()-1)*$O$69/100+1</f>
        <v>0.92539022613721345</v>
      </c>
      <c r="I111">
        <f ca="1">'Game Level 2'!I112</f>
        <v>2.2706176053980222E-13</v>
      </c>
      <c r="J111" s="12">
        <f>'Game Level 3'!O123</f>
        <v>1.7074948058574107E-8</v>
      </c>
      <c r="K111" s="7">
        <f ca="1">(J111-I111)^2</f>
        <v>2.9154609711902612E-16</v>
      </c>
      <c r="N111" s="13">
        <f t="shared" si="2"/>
        <v>810</v>
      </c>
      <c r="O111" s="12">
        <f t="shared" si="0"/>
        <v>1.8391118078203699E-5</v>
      </c>
      <c r="Q111" s="6"/>
      <c r="R111" s="12">
        <f t="shared" si="1"/>
        <v>1.6149053421456584E-8</v>
      </c>
      <c r="U111">
        <f>IF($G$18=1,'truth model'!C43,0)</f>
        <v>0</v>
      </c>
      <c r="V111">
        <f>IF($G$18=1,+'truth model'!G43,0)</f>
        <v>0</v>
      </c>
    </row>
    <row r="112" spans="6:22" x14ac:dyDescent="0.25">
      <c r="F112" s="13"/>
      <c r="G112" s="12"/>
      <c r="J112" s="12"/>
      <c r="K112" s="7"/>
      <c r="N112" s="13">
        <f t="shared" si="2"/>
        <v>840</v>
      </c>
      <c r="O112" s="12">
        <f t="shared" si="0"/>
        <v>1.0276849807352691E-5</v>
      </c>
      <c r="Q112" s="6"/>
      <c r="R112" s="12">
        <f t="shared" si="1"/>
        <v>7.9786098260035457E-8</v>
      </c>
      <c r="U112">
        <f>IF($G$18=1,'truth model'!C44,0)</f>
        <v>0</v>
      </c>
      <c r="V112">
        <f>IF($G$18=1,+'truth model'!G44,0)</f>
        <v>0</v>
      </c>
    </row>
    <row r="113" spans="6:22" x14ac:dyDescent="0.25">
      <c r="F113" s="13"/>
      <c r="G113" s="12"/>
      <c r="J113" s="12"/>
      <c r="K113" s="7"/>
      <c r="N113" s="13">
        <f t="shared" si="2"/>
        <v>870</v>
      </c>
      <c r="O113" s="12">
        <f t="shared" si="0"/>
        <v>5.7413326868957329E-6</v>
      </c>
      <c r="Q113" s="6"/>
      <c r="R113" s="12">
        <f t="shared" si="1"/>
        <v>3.3254679026045437E-7</v>
      </c>
      <c r="U113">
        <f>IF($G$18=1,'truth model'!C45,0)</f>
        <v>0</v>
      </c>
      <c r="V113">
        <f>IF($G$18=1,+'truth model'!G45,0)</f>
        <v>0</v>
      </c>
    </row>
    <row r="114" spans="6:22" x14ac:dyDescent="0.25">
      <c r="F114" s="13">
        <f>'truth model'!B59</f>
        <v>1260</v>
      </c>
      <c r="G114" s="30">
        <f ca="1">'Game Level 2'!G115</f>
        <v>1.6716527433450145E-14</v>
      </c>
      <c r="H114">
        <f ca="1">(2*RAND()-1)*$O$69/100+1</f>
        <v>0.95243811288152136</v>
      </c>
      <c r="I114">
        <f ca="1">'Game Level 2'!I115</f>
        <v>1.3746673595131716E-14</v>
      </c>
      <c r="J114" s="12">
        <f>'Game Level 3'!O126</f>
        <v>2.9949557198843404E-9</v>
      </c>
      <c r="K114" s="7">
        <f ca="1">(J114-I114)^2</f>
        <v>8.9696774228994718E-18</v>
      </c>
      <c r="N114" s="13">
        <f t="shared" si="2"/>
        <v>900</v>
      </c>
      <c r="O114" s="12">
        <f t="shared" si="0"/>
        <v>3.2071259588846519E-6</v>
      </c>
      <c r="Q114" s="6"/>
      <c r="R114" s="12">
        <f t="shared" si="1"/>
        <v>1.1919853869320568E-6</v>
      </c>
      <c r="U114">
        <f>IF($G$18=1,'truth model'!C46,0)</f>
        <v>0</v>
      </c>
      <c r="V114">
        <f>IF($G$18=1,+'truth model'!G46,0)</f>
        <v>0</v>
      </c>
    </row>
    <row r="115" spans="6:22" x14ac:dyDescent="0.25">
      <c r="F115" s="13"/>
      <c r="G115" s="12"/>
      <c r="J115" s="12"/>
      <c r="K115" s="7"/>
      <c r="N115" s="13">
        <f t="shared" si="2"/>
        <v>930</v>
      </c>
      <c r="O115" s="12">
        <f t="shared" si="0"/>
        <v>1.7914706794873935E-6</v>
      </c>
      <c r="Q115" s="6"/>
      <c r="R115" s="12">
        <f t="shared" si="1"/>
        <v>3.7352474239004947E-6</v>
      </c>
      <c r="U115">
        <f>IF($G$18=1,'truth model'!C47,0)</f>
        <v>0</v>
      </c>
      <c r="V115">
        <f>IF($G$18=1,+'truth model'!G47,0)</f>
        <v>0</v>
      </c>
    </row>
    <row r="116" spans="6:22" x14ac:dyDescent="0.25">
      <c r="F116" s="13"/>
      <c r="G116" s="12"/>
      <c r="J116" s="12"/>
      <c r="K116" s="7"/>
      <c r="N116" s="13">
        <f t="shared" si="2"/>
        <v>960</v>
      </c>
      <c r="O116" s="12">
        <f t="shared" si="0"/>
        <v>1.0007500134884749E-6</v>
      </c>
      <c r="Q116" s="6"/>
      <c r="R116" s="12">
        <f t="shared" si="1"/>
        <v>1.0378566530970205E-5</v>
      </c>
      <c r="U116">
        <f>IF($G$18=1,'truth model'!C48,0)</f>
        <v>0</v>
      </c>
      <c r="V116">
        <f>IF($G$18=1,+'truth model'!G48,0)</f>
        <v>0</v>
      </c>
    </row>
    <row r="117" spans="6:22" x14ac:dyDescent="0.25">
      <c r="F117" s="13">
        <f>'truth model'!B62</f>
        <v>1350</v>
      </c>
      <c r="G117" s="30">
        <f ca="1">'Game Level 2'!G118</f>
        <v>9.6383031393986252E-16</v>
      </c>
      <c r="H117">
        <f ca="1">(2*RAND()-1)*$O$69/100+1</f>
        <v>1.0497983646998337</v>
      </c>
      <c r="I117">
        <f ca="1">'Game Level 2'!I118</f>
        <v>7.8235962674625428E-16</v>
      </c>
      <c r="J117" s="12">
        <f>'Game Level 3'!O129</f>
        <v>5.2675332019517985E-10</v>
      </c>
      <c r="K117" s="7">
        <f ca="1">(J117-I117)^2</f>
        <v>2.774682361161958E-19</v>
      </c>
      <c r="N117" s="13">
        <f t="shared" si="2"/>
        <v>990</v>
      </c>
      <c r="O117" s="12">
        <f t="shared" si="0"/>
        <v>5.5909959190873704E-7</v>
      </c>
      <c r="Q117" s="6"/>
      <c r="R117" s="12">
        <f t="shared" si="1"/>
        <v>2.5884177077078269E-5</v>
      </c>
      <c r="U117">
        <f>IF($G$18=1,'truth model'!C49,0)</f>
        <v>0</v>
      </c>
      <c r="V117">
        <f>IF($G$18=1,+'truth model'!G49,0)</f>
        <v>0</v>
      </c>
    </row>
    <row r="118" spans="6:22" x14ac:dyDescent="0.25">
      <c r="F118" s="13"/>
      <c r="G118" s="12"/>
      <c r="J118" s="12"/>
      <c r="K118" s="7"/>
      <c r="N118" s="13">
        <f t="shared" si="2"/>
        <v>1020</v>
      </c>
      <c r="O118" s="12">
        <f t="shared" si="0"/>
        <v>3.1240699256150118E-7</v>
      </c>
      <c r="Q118" s="6"/>
      <c r="R118" s="12">
        <f t="shared" si="1"/>
        <v>5.8563285363871884E-5</v>
      </c>
      <c r="U118">
        <f>IF($G$18=1,'truth model'!C50,0)</f>
        <v>0</v>
      </c>
      <c r="V118">
        <f>IF($G$18=1,+'truth model'!G50,0)</f>
        <v>0</v>
      </c>
    </row>
    <row r="119" spans="6:22" x14ac:dyDescent="0.25">
      <c r="F119" s="13"/>
      <c r="G119" s="12"/>
      <c r="J119" s="12"/>
      <c r="K119" s="7"/>
      <c r="N119" s="13">
        <f t="shared" si="2"/>
        <v>1050</v>
      </c>
      <c r="O119" s="12">
        <f t="shared" si="0"/>
        <v>1.7459688827730083E-7</v>
      </c>
      <c r="Q119" s="6"/>
      <c r="R119" s="12">
        <f t="shared" si="1"/>
        <v>1.2132244042501063E-4</v>
      </c>
      <c r="U119">
        <f>IF($G$18=1,'truth model'!C51,0)</f>
        <v>0</v>
      </c>
      <c r="V119">
        <f>IF($G$18=1,+'truth model'!G51,0)</f>
        <v>0</v>
      </c>
    </row>
    <row r="120" spans="6:22" x14ac:dyDescent="0.25">
      <c r="F120" s="13">
        <f>'truth model'!B65</f>
        <v>1440</v>
      </c>
      <c r="G120" s="30">
        <f ca="1">'Game Level 2'!G121</f>
        <v>5.568134171935246E-17</v>
      </c>
      <c r="H120">
        <f ca="1">(2*RAND()-1)*$O$69/100+1</f>
        <v>1.123539313288429</v>
      </c>
      <c r="I120">
        <f ca="1">'Game Level 2'!I121</f>
        <v>5.7935641291573173E-17</v>
      </c>
      <c r="J120" s="12">
        <f>'Game Level 3'!O132</f>
        <v>9.2900099621225445E-11</v>
      </c>
      <c r="K120" s="7">
        <f ca="1">(J120-I120)^2</f>
        <v>8.6304177451832724E-21</v>
      </c>
      <c r="N120" s="13">
        <f t="shared" si="2"/>
        <v>1080</v>
      </c>
      <c r="O120" s="12">
        <f t="shared" si="0"/>
        <v>9.7599872393000576E-8</v>
      </c>
      <c r="Q120" s="6"/>
      <c r="R120" s="12">
        <f t="shared" si="1"/>
        <v>2.320155583275415E-4</v>
      </c>
      <c r="U120">
        <f>IF($G$18=1,'truth model'!C52,0)</f>
        <v>0</v>
      </c>
      <c r="V120">
        <f>IF($G$18=1,+'truth model'!G52,0)</f>
        <v>0</v>
      </c>
    </row>
    <row r="121" spans="6:22" x14ac:dyDescent="0.25">
      <c r="F121" s="13"/>
      <c r="G121" s="12"/>
      <c r="J121" s="12"/>
      <c r="K121" s="7"/>
      <c r="N121" s="13">
        <f t="shared" si="2"/>
        <v>1110</v>
      </c>
      <c r="O121" s="12">
        <f t="shared" si="0"/>
        <v>5.4571899277499036E-8</v>
      </c>
      <c r="Q121" s="6"/>
      <c r="R121" s="12">
        <f t="shared" si="1"/>
        <v>4.1254153410331409E-4</v>
      </c>
      <c r="U121">
        <f>IF($G$18=1,'truth model'!C53,0)</f>
        <v>0</v>
      </c>
      <c r="V121">
        <f>IF($G$18=1,+'truth model'!G53,0)</f>
        <v>0</v>
      </c>
    </row>
    <row r="122" spans="6:22" x14ac:dyDescent="0.25">
      <c r="F122" s="13"/>
      <c r="G122" s="12"/>
      <c r="J122" s="12"/>
      <c r="K122" s="7"/>
      <c r="N122" s="13">
        <f t="shared" si="2"/>
        <v>1140</v>
      </c>
      <c r="O122" s="12">
        <f t="shared" si="0"/>
        <v>3.0521353249652918E-8</v>
      </c>
      <c r="Q122" s="6"/>
      <c r="R122" s="12">
        <f t="shared" si="1"/>
        <v>6.8635176991128607E-4</v>
      </c>
      <c r="U122">
        <f>IF($G$18=1,'truth model'!C54,0)</f>
        <v>0</v>
      </c>
      <c r="V122">
        <f>IF($G$18=1,+'truth model'!G54,0)</f>
        <v>0</v>
      </c>
    </row>
    <row r="123" spans="6:22" x14ac:dyDescent="0.25">
      <c r="F123" s="13">
        <f>'truth model'!B68</f>
        <v>1530</v>
      </c>
      <c r="G123" s="30">
        <f ca="1">'Game Level 2'!G124</f>
        <v>3.2233746694804629E-18</v>
      </c>
      <c r="H123">
        <f ca="1">(2*RAND()-1)*$O$69/100+1</f>
        <v>1.0310556114338536</v>
      </c>
      <c r="I123">
        <f ca="1">'Game Level 2'!I124</f>
        <v>2.6332412368352179E-18</v>
      </c>
      <c r="J123" s="12">
        <f>'Game Level 3'!O135</f>
        <v>1.6428230293661271E-11</v>
      </c>
      <c r="K123" s="7">
        <f ca="1">(J123-I123)^2</f>
        <v>2.698866640625899E-22</v>
      </c>
      <c r="N123" s="13">
        <f t="shared" si="2"/>
        <v>1170</v>
      </c>
      <c r="O123" s="12">
        <f t="shared" si="0"/>
        <v>1.7074948058574107E-8</v>
      </c>
      <c r="Q123" s="6"/>
      <c r="R123" s="12">
        <f t="shared" si="1"/>
        <v>1.074480267070779E-3</v>
      </c>
      <c r="U123">
        <f>IF($G$18=1,'truth model'!C55,0)</f>
        <v>0</v>
      </c>
      <c r="V123">
        <f>IF($G$18=1,+'truth model'!G55,0)</f>
        <v>0</v>
      </c>
    </row>
    <row r="124" spans="6:22" x14ac:dyDescent="0.25">
      <c r="F124" s="13"/>
      <c r="G124" s="12"/>
      <c r="J124" s="12"/>
      <c r="K124" s="10"/>
      <c r="N124" s="13">
        <f t="shared" si="2"/>
        <v>1200</v>
      </c>
      <c r="O124" s="12">
        <f t="shared" si="0"/>
        <v>9.5552129539001527E-9</v>
      </c>
      <c r="Q124" s="6"/>
      <c r="R124" s="12">
        <f t="shared" si="1"/>
        <v>1.5907405563490259E-3</v>
      </c>
      <c r="U124">
        <f>IF($G$18=1,'truth model'!C56,0)</f>
        <v>0</v>
      </c>
      <c r="V124">
        <f>IF($G$18=1,+'truth model'!G56,0)</f>
        <v>0</v>
      </c>
    </row>
    <row r="125" spans="6:22" x14ac:dyDescent="0.25">
      <c r="F125" s="13"/>
      <c r="G125" s="12"/>
      <c r="J125" s="12"/>
      <c r="K125" s="10"/>
      <c r="N125" s="13">
        <f t="shared" si="2"/>
        <v>1230</v>
      </c>
      <c r="O125" s="12">
        <f t="shared" si="0"/>
        <v>5.3487212768502778E-9</v>
      </c>
      <c r="Q125" s="6"/>
      <c r="R125" s="12">
        <f t="shared" si="1"/>
        <v>2.2371453122093784E-3</v>
      </c>
      <c r="U125">
        <f>IF($G$18=1,'truth model'!C57,0)</f>
        <v>0</v>
      </c>
      <c r="V125">
        <f>IF($G$18=1,+'truth model'!G57,0)</f>
        <v>0</v>
      </c>
    </row>
    <row r="126" spans="6:22" x14ac:dyDescent="0.25">
      <c r="F126" s="13">
        <f>'truth model'!B71</f>
        <v>1620</v>
      </c>
      <c r="G126" s="30">
        <f ca="1">'Game Level 2'!G127</f>
        <v>1.8698588443925867E-19</v>
      </c>
      <c r="H126">
        <f ca="1">(2*RAND()-1)*$O$69/100+1</f>
        <v>0.84370951393570315</v>
      </c>
      <c r="I126">
        <f ca="1">'Game Level 2'!I127</f>
        <v>1.4677557311794797E-19</v>
      </c>
      <c r="J126" s="12">
        <f>'Game Level 3'!O138</f>
        <v>2.9126440852676822E-12</v>
      </c>
      <c r="K126" s="7">
        <f ca="1">(J126-I126)^2</f>
        <v>8.4834947124348237E-24</v>
      </c>
      <c r="N126" s="13">
        <f t="shared" si="2"/>
        <v>1260</v>
      </c>
      <c r="O126" s="12">
        <f t="shared" si="0"/>
        <v>2.9949557198843404E-9</v>
      </c>
      <c r="Q126" s="6"/>
      <c r="R126" s="12">
        <f t="shared" si="1"/>
        <v>3.0007223449397139E-3</v>
      </c>
      <c r="U126">
        <f>IF($G$18=1,'truth model'!C58,0)</f>
        <v>0</v>
      </c>
      <c r="V126">
        <f>IF($G$18=1,+'truth model'!G58,0)</f>
        <v>0</v>
      </c>
    </row>
    <row r="127" spans="6:22" x14ac:dyDescent="0.25">
      <c r="F127" s="13"/>
      <c r="G127" s="12"/>
      <c r="J127" s="12"/>
      <c r="K127" s="7"/>
      <c r="N127" s="13">
        <f t="shared" si="2"/>
        <v>1290</v>
      </c>
      <c r="O127" s="12">
        <f t="shared" si="0"/>
        <v>1.6775020911269226E-9</v>
      </c>
      <c r="Q127" s="6"/>
      <c r="R127" s="12">
        <f t="shared" si="1"/>
        <v>3.8526600467460089E-3</v>
      </c>
      <c r="U127">
        <f>IF($G$18=1,'truth model'!C59,0)</f>
        <v>0</v>
      </c>
      <c r="V127">
        <f>IF($G$18=1,+'truth model'!G59,0)</f>
        <v>0</v>
      </c>
    </row>
    <row r="128" spans="6:22" x14ac:dyDescent="0.25">
      <c r="F128" s="13"/>
      <c r="G128" s="12"/>
      <c r="J128" s="12"/>
      <c r="K128" s="7"/>
      <c r="N128" s="13">
        <f t="shared" si="2"/>
        <v>1320</v>
      </c>
      <c r="O128" s="12">
        <f t="shared" si="0"/>
        <v>9.3987187502962585E-10</v>
      </c>
      <c r="Q128" s="6"/>
      <c r="R128" s="12">
        <f t="shared" si="1"/>
        <v>4.7501866145557708E-3</v>
      </c>
      <c r="U128">
        <f>IF($G$18=1,'truth model'!C60,0)</f>
        <v>0</v>
      </c>
      <c r="V128">
        <f>IF($G$18=1,+'truth model'!G60,0)</f>
        <v>0</v>
      </c>
    </row>
    <row r="129" spans="6:22" x14ac:dyDescent="0.25">
      <c r="F129" s="13">
        <f>'truth model'!B74</f>
        <v>1710</v>
      </c>
      <c r="G129" s="30">
        <f ca="1">'Game Level 2'!G130</f>
        <v>1.0868993660717193E-20</v>
      </c>
      <c r="H129">
        <f ca="1">(2*RAND()-1)*$O$69/100+1</f>
        <v>0.84809470300442724</v>
      </c>
      <c r="I129">
        <f ca="1">'Game Level 2'!I130</f>
        <v>9.7911825153978655E-21</v>
      </c>
      <c r="J129" s="12">
        <f>'Game Level 3'!O141</f>
        <v>5.1767105321429881E-13</v>
      </c>
      <c r="K129" s="7">
        <f ca="1">(J129-I129)^2</f>
        <v>2.6798330919877794E-25</v>
      </c>
      <c r="N129" s="13">
        <f t="shared" si="2"/>
        <v>1350</v>
      </c>
      <c r="O129" s="12">
        <f t="shared" si="0"/>
        <v>5.2675332019517985E-10</v>
      </c>
      <c r="Q129" s="6"/>
      <c r="R129" s="12">
        <f t="shared" si="1"/>
        <v>5.6409411249285146E-3</v>
      </c>
      <c r="U129">
        <f>IF($G$18=1,'truth model'!C61,0)</f>
        <v>0</v>
      </c>
      <c r="V129">
        <f>IF($G$18=1,+'truth model'!G61,0)</f>
        <v>0</v>
      </c>
    </row>
    <row r="130" spans="6:22" x14ac:dyDescent="0.25">
      <c r="F130" s="13"/>
      <c r="G130" s="12"/>
      <c r="J130" s="12"/>
      <c r="K130" s="7"/>
      <c r="N130" s="13">
        <f t="shared" si="2"/>
        <v>1380</v>
      </c>
      <c r="O130" s="12">
        <f t="shared" si="0"/>
        <v>2.9531031202125602E-10</v>
      </c>
      <c r="Q130" s="6"/>
      <c r="R130" s="12">
        <f t="shared" si="1"/>
        <v>6.4690293500355486E-3</v>
      </c>
      <c r="U130">
        <f>IF($G$18=1,'truth model'!C62,0)</f>
        <v>0</v>
      </c>
      <c r="V130">
        <f>IF($G$18=1,+'truth model'!G62,0)</f>
        <v>0</v>
      </c>
    </row>
    <row r="131" spans="6:22" x14ac:dyDescent="0.25">
      <c r="F131" s="13"/>
      <c r="G131" s="12"/>
      <c r="J131" s="12"/>
      <c r="K131" s="7"/>
      <c r="N131" s="13">
        <f t="shared" si="2"/>
        <v>1410</v>
      </c>
      <c r="O131" s="12">
        <f t="shared" si="0"/>
        <v>1.6560823293474999E-10</v>
      </c>
      <c r="Q131" s="6"/>
      <c r="R131" s="12">
        <f t="shared" si="1"/>
        <v>7.1816262316872128E-3</v>
      </c>
      <c r="U131">
        <f>IF($G$18=1,'truth model'!C63,0)</f>
        <v>0</v>
      </c>
      <c r="V131">
        <f>IF($G$18=1,+'truth model'!G63,0)</f>
        <v>0</v>
      </c>
    </row>
    <row r="132" spans="6:22" x14ac:dyDescent="0.25">
      <c r="F132" s="13">
        <f>'truth model'!B77</f>
        <v>1800</v>
      </c>
      <c r="G132" s="30">
        <f ca="1">'Game Level 2'!G133</f>
        <v>6.3303323259574041E-22</v>
      </c>
      <c r="H132">
        <f ca="1">(2*RAND()-1)*$O$69/100+1</f>
        <v>1.0465864260471509</v>
      </c>
      <c r="I132">
        <f ca="1">'Game Level 2'!I133</f>
        <v>7.1101948212611093E-22</v>
      </c>
      <c r="J132" s="12">
        <f>'Game Level 3'!O144</f>
        <v>9.2222013042704696E-14</v>
      </c>
      <c r="K132" s="7">
        <f ca="1">(J132-I132)^2</f>
        <v>8.5048995585055003E-27</v>
      </c>
      <c r="N132" s="13">
        <f t="shared" si="2"/>
        <v>1440</v>
      </c>
      <c r="O132" s="12">
        <f t="shared" si="0"/>
        <v>9.2900099621225445E-11</v>
      </c>
      <c r="Q132" s="6"/>
      <c r="R132" s="12">
        <f t="shared" si="1"/>
        <v>7.7349534307092835E-3</v>
      </c>
      <c r="U132">
        <f>IF($G$18=1,'truth model'!C64,0)</f>
        <v>0</v>
      </c>
      <c r="V132">
        <f>IF($G$18=1,+'truth model'!G64,0)</f>
        <v>0</v>
      </c>
    </row>
    <row r="133" spans="6:22" x14ac:dyDescent="0.25">
      <c r="F133" s="13"/>
      <c r="G133" s="12"/>
      <c r="J133" s="12"/>
      <c r="K133" s="7"/>
      <c r="N133" s="13">
        <f t="shared" si="2"/>
        <v>1470</v>
      </c>
      <c r="O133" s="12">
        <f t="shared" si="0"/>
        <v>5.2129084204738116E-11</v>
      </c>
      <c r="Q133" s="6"/>
      <c r="R133" s="12">
        <f t="shared" si="1"/>
        <v>8.0986930620150013E-3</v>
      </c>
      <c r="U133">
        <f>IF($G$18=1,'truth model'!C65,0)</f>
        <v>0</v>
      </c>
      <c r="V133">
        <f>IF($G$18=1,+'truth model'!G65,0)</f>
        <v>0</v>
      </c>
    </row>
    <row r="134" spans="6:22" x14ac:dyDescent="0.25">
      <c r="F134" s="13"/>
      <c r="G134" s="12"/>
      <c r="J134" s="12"/>
      <c r="K134" s="7"/>
      <c r="N134" s="13">
        <f t="shared" si="2"/>
        <v>1500</v>
      </c>
      <c r="O134" s="12">
        <f t="shared" si="0"/>
        <v>2.9259855719354955E-11</v>
      </c>
      <c r="Q134" s="6"/>
      <c r="R134" s="12">
        <f t="shared" si="1"/>
        <v>8.2582995435375155E-3</v>
      </c>
      <c r="U134">
        <f>IF($G$18=1,'truth model'!C66,0)</f>
        <v>0</v>
      </c>
      <c r="V134">
        <f>IF($G$18=1,+'truth model'!G66,0)</f>
        <v>0</v>
      </c>
    </row>
    <row r="135" spans="6:22" x14ac:dyDescent="0.25">
      <c r="F135" s="13">
        <f>'truth model'!B80</f>
        <v>1890</v>
      </c>
      <c r="G135" s="30">
        <f ca="1">'Game Level 2'!G136</f>
        <v>3.6939261348142394E-23</v>
      </c>
      <c r="H135">
        <f ca="1">(2*RAND()-1)*$O$69/100+1</f>
        <v>1.142655727902848</v>
      </c>
      <c r="I135">
        <f ca="1">'Game Level 2'!I136</f>
        <v>4.5076829838771556E-23</v>
      </c>
      <c r="J135" s="12">
        <f>'Game Level 3'!O147</f>
        <v>1.6465452052355707E-14</v>
      </c>
      <c r="K135" s="7">
        <f ca="1">(J135-I135)^2</f>
        <v>2.7111110980400397E-28</v>
      </c>
      <c r="N135" s="13">
        <f t="shared" si="2"/>
        <v>1530</v>
      </c>
      <c r="O135" s="12">
        <f t="shared" si="0"/>
        <v>1.6428230293661271E-11</v>
      </c>
      <c r="Q135" s="6"/>
      <c r="R135" s="12">
        <f t="shared" si="1"/>
        <v>8.2151180372710825E-3</v>
      </c>
      <c r="U135">
        <f>IF($G$18=1,'truth model'!C67,0)</f>
        <v>0</v>
      </c>
      <c r="V135">
        <f>IF($G$18=1,+'truth model'!G67,0)</f>
        <v>0</v>
      </c>
    </row>
    <row r="136" spans="6:22" x14ac:dyDescent="0.25">
      <c r="F136" s="13"/>
      <c r="G136" s="30"/>
      <c r="J136" s="12"/>
      <c r="K136" s="7"/>
      <c r="N136" s="13">
        <f t="shared" si="2"/>
        <v>1560</v>
      </c>
      <c r="O136" s="12">
        <f t="shared" si="0"/>
        <v>9.2264391360028079E-12</v>
      </c>
      <c r="Q136" s="6"/>
      <c r="R136" s="12">
        <f t="shared" si="1"/>
        <v>7.9846027524788088E-3</v>
      </c>
      <c r="U136">
        <f>IF($G$18=1,'truth model'!C68,0)</f>
        <v>0</v>
      </c>
      <c r="V136">
        <f>IF($G$18=1,+'truth model'!G68,0)</f>
        <v>0</v>
      </c>
    </row>
    <row r="137" spans="6:22" x14ac:dyDescent="0.25">
      <c r="F137" s="13"/>
      <c r="G137" s="30"/>
      <c r="J137" s="12"/>
      <c r="K137" s="7"/>
      <c r="N137" s="13">
        <f t="shared" si="2"/>
        <v>1590</v>
      </c>
      <c r="O137" s="12">
        <f t="shared" si="0"/>
        <v>5.1832280594028633E-12</v>
      </c>
      <c r="Q137" s="6"/>
      <c r="R137" s="12">
        <f t="shared" si="1"/>
        <v>7.5931833412006215E-3</v>
      </c>
      <c r="U137">
        <f>IF($G$18=1,'truth model'!C69,0)</f>
        <v>0</v>
      </c>
      <c r="V137">
        <f>IF($G$18=1,+'truth model'!G69,0)</f>
        <v>0</v>
      </c>
    </row>
    <row r="138" spans="6:22" x14ac:dyDescent="0.25">
      <c r="F138" s="13">
        <f>'truth model'!B83</f>
        <v>1980</v>
      </c>
      <c r="G138" s="30">
        <f ca="1">'Game Level 2'!G139</f>
        <v>2.159430017275822E-24</v>
      </c>
      <c r="H138">
        <f ca="1">(2*RAND()-1)*$O$69/100+1</f>
        <v>0.92176437952091173</v>
      </c>
      <c r="I138">
        <f ca="1">'Game Level 2'!I139</f>
        <v>2.5260606269648494E-24</v>
      </c>
      <c r="J138" s="12">
        <f>'Game Level 3'!O150</f>
        <v>2.9458901750691932E-15</v>
      </c>
      <c r="K138" s="7">
        <f ca="1">(J138-I138)^2</f>
        <v>8.678268908686206E-30</v>
      </c>
      <c r="N138" s="13">
        <f t="shared" si="2"/>
        <v>1620</v>
      </c>
      <c r="O138" s="12">
        <f t="shared" si="0"/>
        <v>2.9126440852676822E-12</v>
      </c>
      <c r="Q138" s="6"/>
      <c r="R138" s="12">
        <f t="shared" si="1"/>
        <v>7.074430840622082E-3</v>
      </c>
      <c r="U138">
        <f>IF($G$18=1,'truth model'!C70,0)</f>
        <v>0</v>
      </c>
      <c r="V138">
        <f>IF($G$18=1,+'truth model'!G70,0)</f>
        <v>0</v>
      </c>
    </row>
    <row r="139" spans="6:22" x14ac:dyDescent="0.25">
      <c r="F139" s="13"/>
      <c r="G139" s="30"/>
      <c r="J139" s="12"/>
      <c r="K139" s="7"/>
      <c r="N139" s="13">
        <f t="shared" si="2"/>
        <v>1650</v>
      </c>
      <c r="O139" s="12">
        <f t="shared" si="0"/>
        <v>1.6371686293990392E-12</v>
      </c>
      <c r="Q139" s="6"/>
      <c r="R139" s="12">
        <f t="shared" si="1"/>
        <v>6.4651428963336212E-3</v>
      </c>
      <c r="U139">
        <f>IF($G$18=1,'truth model'!C71,0)</f>
        <v>0</v>
      </c>
      <c r="V139">
        <f>IF($G$18=1,+'truth model'!G71,0)</f>
        <v>0</v>
      </c>
    </row>
    <row r="140" spans="6:22" x14ac:dyDescent="0.25">
      <c r="F140" s="13"/>
      <c r="G140" s="30"/>
      <c r="J140" s="12"/>
      <c r="K140" s="7"/>
      <c r="N140" s="13">
        <f t="shared" si="2"/>
        <v>1680</v>
      </c>
      <c r="O140" s="12">
        <f t="shared" si="0"/>
        <v>9.2048403092706598E-13</v>
      </c>
      <c r="Q140" s="6"/>
      <c r="R140" s="12">
        <f t="shared" si="1"/>
        <v>5.8018417633649176E-3</v>
      </c>
      <c r="U140">
        <f>IF($G$18=1,'truth model'!C72,0)</f>
        <v>0</v>
      </c>
      <c r="V140">
        <f>IF($G$18=1,+'truth model'!G72,0)</f>
        <v>0</v>
      </c>
    </row>
    <row r="141" spans="6:22" x14ac:dyDescent="0.25">
      <c r="F141" s="13">
        <f>'truth model'!B86</f>
        <v>2070</v>
      </c>
      <c r="G141" s="30">
        <f ca="1">'Game Level 2'!G142</f>
        <v>1.2645699117253878E-25</v>
      </c>
      <c r="H141">
        <f ca="1">(2*RAND()-1)*$O$69/100+1</f>
        <v>1.1436346413588874</v>
      </c>
      <c r="I141">
        <f ca="1">'Game Level 2'!I142</f>
        <v>1.5481611300984212E-25</v>
      </c>
      <c r="J141" s="12">
        <f>'Game Level 3'!O153</f>
        <v>5.2809386725889833E-16</v>
      </c>
      <c r="K141" s="7">
        <f ca="1">(J141-I141)^2</f>
        <v>2.7888313247294404E-31</v>
      </c>
      <c r="N141" s="13">
        <f t="shared" si="2"/>
        <v>1710</v>
      </c>
      <c r="O141" s="12">
        <f t="shared" si="0"/>
        <v>5.1767105321429881E-13</v>
      </c>
      <c r="Q141" s="6"/>
      <c r="R141" s="12">
        <f t="shared" si="1"/>
        <v>5.1180057971981965E-3</v>
      </c>
      <c r="U141">
        <f>IF($G$18=1,'truth model'!C73,0)</f>
        <v>0</v>
      </c>
      <c r="V141">
        <f>IF($G$18=1,+'truth model'!G73,0)</f>
        <v>0</v>
      </c>
    </row>
    <row r="142" spans="6:22" x14ac:dyDescent="0.25">
      <c r="F142" s="13"/>
      <c r="G142" s="30"/>
      <c r="J142" s="12"/>
      <c r="K142" s="10"/>
      <c r="N142" s="13">
        <f t="shared" si="2"/>
        <v>1740</v>
      </c>
      <c r="O142" s="12">
        <f t="shared" si="0"/>
        <v>2.9120860238909974E-13</v>
      </c>
      <c r="Q142" s="6"/>
      <c r="R142" s="12">
        <f t="shared" si="1"/>
        <v>4.4421786889347632E-3</v>
      </c>
      <c r="U142">
        <f>IF($G$18=1,'truth model'!C74,0)</f>
        <v>0</v>
      </c>
      <c r="V142">
        <f>IF($G$18=1,+'truth model'!G74,0)</f>
        <v>0</v>
      </c>
    </row>
    <row r="143" spans="6:22" x14ac:dyDescent="0.25">
      <c r="F143" s="13"/>
      <c r="G143" s="30"/>
      <c r="J143" s="12"/>
      <c r="K143" s="10"/>
      <c r="N143" s="13">
        <f t="shared" si="2"/>
        <v>1770</v>
      </c>
      <c r="O143" s="12">
        <f t="shared" si="0"/>
        <v>1.6385704989203895E-13</v>
      </c>
      <c r="Q143" s="6"/>
      <c r="R143" s="12">
        <f t="shared" si="1"/>
        <v>3.7969510984733911E-3</v>
      </c>
      <c r="U143">
        <f>IF($G$18=1,'truth model'!C75,0)</f>
        <v>0</v>
      </c>
      <c r="V143">
        <f>IF($G$18=1,+'truth model'!G75,0)</f>
        <v>0</v>
      </c>
    </row>
    <row r="144" spans="6:22" x14ac:dyDescent="0.25">
      <c r="F144" s="13">
        <f>'truth model'!B89</f>
        <v>2160</v>
      </c>
      <c r="G144" s="30">
        <f ca="1">'Game Level 2'!G145</f>
        <v>7.4175927636867428E-27</v>
      </c>
      <c r="H144">
        <f ca="1">(2*RAND()-1)*$O$69/100+1</f>
        <v>0.9879005875500666</v>
      </c>
      <c r="I144">
        <f ca="1">'Game Level 2'!I145</f>
        <v>5.9994417822804193E-27</v>
      </c>
      <c r="J144" s="12">
        <f>'Game Level 3'!O156</f>
        <v>9.4843606782630386E-17</v>
      </c>
      <c r="K144" s="7">
        <f ca="1">(J144-I144)^2</f>
        <v>8.9953097464001936E-33</v>
      </c>
      <c r="N144" s="13">
        <f t="shared" si="2"/>
        <v>1800</v>
      </c>
      <c r="O144" s="12">
        <f t="shared" si="0"/>
        <v>9.2222013042704696E-14</v>
      </c>
      <c r="Q144" s="6"/>
      <c r="R144" s="12">
        <f t="shared" si="1"/>
        <v>3.1987027321639851E-3</v>
      </c>
      <c r="U144">
        <f>IF($G$18=1,'truth model'!C76,0)</f>
        <v>0</v>
      </c>
      <c r="V144">
        <f>IF($G$18=1,+'truth model'!G76,0)</f>
        <v>0</v>
      </c>
    </row>
    <row r="145" spans="6:22" x14ac:dyDescent="0.25">
      <c r="F145" s="13"/>
      <c r="G145" s="30"/>
      <c r="J145" s="12"/>
      <c r="K145" s="7"/>
      <c r="N145" s="13">
        <f t="shared" si="2"/>
        <v>1830</v>
      </c>
      <c r="O145" s="12">
        <f t="shared" si="0"/>
        <v>5.1917113037136546E-14</v>
      </c>
      <c r="Q145" s="6"/>
      <c r="R145" s="12">
        <f t="shared" si="1"/>
        <v>2.657932756201417E-3</v>
      </c>
      <c r="U145">
        <f>IF($G$18=1,'truth model'!C77,0)</f>
        <v>0</v>
      </c>
      <c r="V145">
        <f>IF($G$18=1,+'truth model'!G77,0)</f>
        <v>0</v>
      </c>
    </row>
    <row r="146" spans="6:22" x14ac:dyDescent="0.25">
      <c r="F146" s="13"/>
      <c r="G146" s="30"/>
      <c r="J146" s="12"/>
      <c r="K146" s="7"/>
      <c r="N146" s="13">
        <f t="shared" si="2"/>
        <v>1860</v>
      </c>
      <c r="O146" s="12">
        <f t="shared" si="0"/>
        <v>2.923417859072921E-14</v>
      </c>
      <c r="Q146" s="6"/>
      <c r="R146" s="12">
        <f t="shared" si="1"/>
        <v>2.1799872216217695E-3</v>
      </c>
      <c r="U146">
        <f>IF($G$18=1,'truth model'!C78,0)</f>
        <v>0</v>
      </c>
      <c r="V146">
        <f>IF($G$18=1,+'truth model'!G78,0)</f>
        <v>0</v>
      </c>
    </row>
    <row r="147" spans="6:22" x14ac:dyDescent="0.25">
      <c r="F147" s="13">
        <f>'truth model'!B92</f>
        <v>2250</v>
      </c>
      <c r="G147" s="30">
        <f ca="1">'Game Level 2'!G148</f>
        <v>4.3577676738468938E-28</v>
      </c>
      <c r="H147">
        <f ca="1">(2*RAND()-1)*$O$69/100+1</f>
        <v>0.84988151712761995</v>
      </c>
      <c r="I147">
        <f ca="1">'Game Level 2'!I148</f>
        <v>3.7684911030829196E-28</v>
      </c>
      <c r="J147" s="12">
        <f>'Game Level 3'!O159</f>
        <v>1.7063223724399669E-17</v>
      </c>
      <c r="K147" s="7">
        <f ca="1">(J147-I147)^2</f>
        <v>2.9115360385605515E-34</v>
      </c>
      <c r="N147" s="13">
        <f t="shared" si="2"/>
        <v>1890</v>
      </c>
      <c r="O147" s="12">
        <f t="shared" si="0"/>
        <v>1.6465452052355707E-14</v>
      </c>
      <c r="Q147" s="6"/>
      <c r="R147" s="12">
        <f t="shared" si="1"/>
        <v>1.7660035532127351E-3</v>
      </c>
      <c r="U147">
        <f>IF($G$18=1,'truth model'!C79,0)</f>
        <v>0</v>
      </c>
      <c r="V147">
        <f>IF($G$18=1,+'truth model'!G79,0)</f>
        <v>0</v>
      </c>
    </row>
    <row r="148" spans="6:22" x14ac:dyDescent="0.25">
      <c r="F148" s="13"/>
      <c r="G148" s="30"/>
      <c r="J148" s="12"/>
      <c r="K148" s="7"/>
      <c r="N148" s="13">
        <f t="shared" si="2"/>
        <v>1920</v>
      </c>
      <c r="O148" s="12">
        <f t="shared" ref="O148:O204" si="3">IF($N148&lt;=O$72,0,+O$70*O$71*O$73*O$76^0.5/(2*(PI()*O$77*($N148-O$72)^3)^0.5)*EXP(-((O$76*O$73-O$78*($N148-O$72))^2)/(4*O$76*O$77*($N148-O$72)))*EXP(-O$79*($N148-O$72)))</f>
        <v>9.2759164331835911E-15</v>
      </c>
      <c r="Q148" s="6"/>
      <c r="R148" s="12">
        <f t="shared" ref="R148:R204" si="4">IF($N148&lt;=O$72,0,+O$70*O$71*O$74*O$76^0.5/(2*(PI()*O$77*($N148-O$72)^3)^0.5)*EXP(-((O$76*O$74-O$78*($N148-O$72))^2)/(4*O$76*O$77*($N148-O$72)))*EXP(-O$79*($N148-O$72)))</f>
        <v>1.4139224744429914E-3</v>
      </c>
      <c r="U148">
        <f>IF($G$18=1,'truth model'!C80,0)</f>
        <v>0</v>
      </c>
      <c r="V148">
        <f>IF($G$18=1,+'truth model'!G80,0)</f>
        <v>0</v>
      </c>
    </row>
    <row r="149" spans="6:22" x14ac:dyDescent="0.25">
      <c r="F149" s="13"/>
      <c r="G149" s="30"/>
      <c r="J149" s="12"/>
      <c r="K149" s="7"/>
      <c r="N149" s="13">
        <f t="shared" ref="N149:N204" si="5">N148+$O$75</f>
        <v>1950</v>
      </c>
      <c r="O149" s="12">
        <f t="shared" si="3"/>
        <v>5.2268307374210122E-15</v>
      </c>
      <c r="Q149" s="6"/>
      <c r="R149" s="12">
        <f t="shared" si="4"/>
        <v>1.1194565039734034E-3</v>
      </c>
      <c r="U149">
        <f>IF($G$18=1,'truth model'!C81,0)</f>
        <v>0</v>
      </c>
      <c r="V149">
        <f>IF($G$18=1,+'truth model'!G81,0)</f>
        <v>0</v>
      </c>
    </row>
    <row r="150" spans="6:22" x14ac:dyDescent="0.25">
      <c r="F150" s="13">
        <f>'truth model'!B95</f>
        <v>2340</v>
      </c>
      <c r="G150" s="30">
        <f ca="1">'Game Level 2'!G151</f>
        <v>2.5639640909282363E-29</v>
      </c>
      <c r="H150">
        <f ca="1">(2*RAND()-1)*$O$69/100+1</f>
        <v>1.0590112438235764</v>
      </c>
      <c r="I150">
        <f ca="1">'Game Level 2'!I151</f>
        <v>2.1518660947612359E-29</v>
      </c>
      <c r="J150" s="12">
        <f>'Game Level 3'!O162</f>
        <v>3.0748715077531381E-18</v>
      </c>
      <c r="K150" s="7">
        <f ca="1">(J150-I150)^2</f>
        <v>9.4548347890597213E-36</v>
      </c>
      <c r="N150" s="13">
        <f t="shared" si="5"/>
        <v>1980</v>
      </c>
      <c r="O150" s="12">
        <f t="shared" si="3"/>
        <v>2.9458901750691932E-15</v>
      </c>
      <c r="Q150" s="6"/>
      <c r="R150" s="12">
        <f t="shared" si="4"/>
        <v>8.7694332436347383E-4</v>
      </c>
      <c r="U150">
        <f>IF($G$18=1,'truth model'!C82,0)</f>
        <v>0</v>
      </c>
      <c r="V150">
        <f>IF($G$18=1,+'truth model'!G82,0)</f>
        <v>0</v>
      </c>
    </row>
    <row r="151" spans="6:22" x14ac:dyDescent="0.25">
      <c r="F151" s="13"/>
      <c r="G151" s="30"/>
      <c r="J151" s="12"/>
      <c r="K151" s="7"/>
      <c r="N151" s="13">
        <f t="shared" si="5"/>
        <v>2010</v>
      </c>
      <c r="O151" s="12">
        <f t="shared" si="3"/>
        <v>1.6606926933775883E-15</v>
      </c>
      <c r="Q151" s="6"/>
      <c r="R151" s="12">
        <f t="shared" si="4"/>
        <v>6.8004667815430248E-4</v>
      </c>
      <c r="U151">
        <f>IF($G$18=1,'truth model'!C83,0)</f>
        <v>0</v>
      </c>
      <c r="V151">
        <f>IF($G$18=1,+'truth model'!G83,0)</f>
        <v>0</v>
      </c>
    </row>
    <row r="152" spans="6:22" x14ac:dyDescent="0.25">
      <c r="F152" s="13"/>
      <c r="G152" s="30"/>
      <c r="J152" s="12"/>
      <c r="K152" s="7"/>
      <c r="N152" s="13">
        <f t="shared" si="5"/>
        <v>2040</v>
      </c>
      <c r="O152" s="12">
        <f t="shared" si="3"/>
        <v>9.3638563217310986E-16</v>
      </c>
      <c r="Q152" s="6"/>
      <c r="R152" s="12">
        <f t="shared" si="4"/>
        <v>5.2229435254553982E-4</v>
      </c>
      <c r="U152">
        <f>IF($G$18=1,'truth model'!C84,0)</f>
        <v>0</v>
      </c>
      <c r="V152">
        <f>IF($G$18=1,+'truth model'!G84,0)</f>
        <v>0</v>
      </c>
    </row>
    <row r="153" spans="6:22" x14ac:dyDescent="0.25">
      <c r="F153" s="13">
        <f>'truth model'!B98</f>
        <v>2430</v>
      </c>
      <c r="G153" s="30">
        <f ca="1">'Game Level 2'!G154</f>
        <v>1.5106852586097227E-30</v>
      </c>
      <c r="H153">
        <f ca="1">(2*RAND()-1)*$O$69/100+1</f>
        <v>1.0236686783482145</v>
      </c>
      <c r="I153">
        <f ca="1">'Game Level 2'!I154</f>
        <v>1.8151140726565143E-30</v>
      </c>
      <c r="J153" s="12">
        <f>'Game Level 3'!O165</f>
        <v>5.549648456182289E-19</v>
      </c>
      <c r="K153" s="7">
        <f ca="1">(J153-I153)^2</f>
        <v>3.0798597987005E-37</v>
      </c>
      <c r="N153" s="13">
        <f t="shared" si="5"/>
        <v>2070</v>
      </c>
      <c r="O153" s="12">
        <f t="shared" si="3"/>
        <v>5.2809386725889833E-16</v>
      </c>
      <c r="Q153" s="6"/>
      <c r="R153" s="12">
        <f t="shared" si="4"/>
        <v>3.9746162495379184E-4</v>
      </c>
      <c r="U153">
        <f>IF($G$18=1,'truth model'!C85,0)</f>
        <v>0</v>
      </c>
      <c r="V153">
        <f>IF($G$18=1,+'truth model'!G85,0)</f>
        <v>0</v>
      </c>
    </row>
    <row r="154" spans="6:22" x14ac:dyDescent="0.25">
      <c r="F154" s="13"/>
      <c r="G154" s="30"/>
      <c r="J154" s="12"/>
      <c r="K154" s="7"/>
      <c r="N154" s="13">
        <f t="shared" si="5"/>
        <v>2100</v>
      </c>
      <c r="O154" s="12">
        <f t="shared" si="3"/>
        <v>2.9789048626488699E-16</v>
      </c>
      <c r="Q154" s="6"/>
      <c r="R154" s="12">
        <f t="shared" si="4"/>
        <v>2.9981993063956264E-4</v>
      </c>
      <c r="U154">
        <f>IF($G$18=1,'truth model'!C86,0)</f>
        <v>0</v>
      </c>
      <c r="V154">
        <f>IF($G$18=1,+'truth model'!G86,0)</f>
        <v>0</v>
      </c>
    </row>
    <row r="155" spans="6:22" x14ac:dyDescent="0.25">
      <c r="F155" s="13"/>
      <c r="G155" s="30"/>
      <c r="J155" s="12"/>
      <c r="K155" s="7"/>
      <c r="N155" s="13">
        <f t="shared" si="5"/>
        <v>2130</v>
      </c>
      <c r="O155" s="12">
        <f t="shared" si="3"/>
        <v>1.6806973570388662E-16</v>
      </c>
      <c r="Q155" s="6"/>
      <c r="R155" s="12">
        <f t="shared" si="4"/>
        <v>2.2427586241342636E-4</v>
      </c>
      <c r="U155">
        <f>IF($G$18=1,'truth model'!C87,0)</f>
        <v>0</v>
      </c>
      <c r="V155">
        <f>IF($G$18=1,+'truth model'!G87,0)</f>
        <v>0</v>
      </c>
    </row>
    <row r="156" spans="6:22" x14ac:dyDescent="0.25">
      <c r="F156" s="13">
        <f>'truth model'!B101</f>
        <v>2520</v>
      </c>
      <c r="G156" s="30">
        <f ca="1">'Game Level 2'!G157</f>
        <v>8.9129061880028932E-32</v>
      </c>
      <c r="H156">
        <f ca="1">(2*RAND()-1)*$O$69/100+1</f>
        <v>1.083385081216627</v>
      </c>
      <c r="I156">
        <f ca="1">'Game Level 2'!I157</f>
        <v>9.2335654686113591E-32</v>
      </c>
      <c r="J156" s="12">
        <f>'Game Level 3'!O168</f>
        <v>1.0030883210478824E-19</v>
      </c>
      <c r="K156" s="7">
        <f ca="1">(J156-I156)^2</f>
        <v>1.0061861798208072E-38</v>
      </c>
      <c r="N156" s="13">
        <f t="shared" si="5"/>
        <v>2160</v>
      </c>
      <c r="O156" s="12">
        <f t="shared" si="3"/>
        <v>9.4843606782630386E-17</v>
      </c>
      <c r="Q156" s="6"/>
      <c r="R156" s="12">
        <f t="shared" si="4"/>
        <v>1.6642654085404323E-4</v>
      </c>
      <c r="U156">
        <f>IF($G$18=1,'truth model'!C88,0)</f>
        <v>0</v>
      </c>
      <c r="V156">
        <f>IF($G$18=1,+'truth model'!G88,0)</f>
        <v>0</v>
      </c>
    </row>
    <row r="157" spans="6:22" x14ac:dyDescent="0.25">
      <c r="F157" s="13"/>
      <c r="G157" s="30"/>
      <c r="J157" s="12"/>
      <c r="K157" s="7"/>
      <c r="N157" s="13">
        <f t="shared" si="5"/>
        <v>2190</v>
      </c>
      <c r="O157" s="12">
        <f t="shared" si="3"/>
        <v>5.3531645071944069E-17</v>
      </c>
      <c r="Q157" s="6"/>
      <c r="R157" s="12">
        <f t="shared" si="4"/>
        <v>1.2255544395807917E-4</v>
      </c>
      <c r="U157">
        <f>IF($G$18=1,'truth model'!C89,0)</f>
        <v>0</v>
      </c>
      <c r="V157">
        <f>IF($G$18=1,+'truth model'!G89,0)</f>
        <v>0</v>
      </c>
    </row>
    <row r="158" spans="6:22" x14ac:dyDescent="0.25">
      <c r="F158" s="13"/>
      <c r="G158" s="30"/>
      <c r="J158" s="12"/>
      <c r="K158" s="7"/>
      <c r="N158" s="13">
        <f t="shared" si="5"/>
        <v>2220</v>
      </c>
      <c r="O158" s="12">
        <f t="shared" si="3"/>
        <v>3.0220069902317358E-17</v>
      </c>
      <c r="Q158" s="6"/>
      <c r="R158" s="12">
        <f t="shared" si="4"/>
        <v>8.9589248740386319E-5</v>
      </c>
      <c r="U158">
        <f>IF($G$18=1,'truth model'!C90,0)</f>
        <v>0</v>
      </c>
      <c r="V158">
        <f>IF($G$18=1,+'truth model'!G90,0)</f>
        <v>0</v>
      </c>
    </row>
    <row r="159" spans="6:22" x14ac:dyDescent="0.25">
      <c r="F159" s="13">
        <f>'truth model'!B104</f>
        <v>2610</v>
      </c>
      <c r="G159" s="30">
        <f ca="1">'Game Level 2'!G160</f>
        <v>5.26524767961071E-33</v>
      </c>
      <c r="H159">
        <f ca="1">(2*RAND()-1)*$O$69/100+1</f>
        <v>0.88216133464524904</v>
      </c>
      <c r="I159">
        <f ca="1">'Game Level 2'!I160</f>
        <v>4.9793017600000359E-33</v>
      </c>
      <c r="J159" s="12">
        <f>'Game Level 3'!O171</f>
        <v>1.8155713655226237E-20</v>
      </c>
      <c r="K159" s="7">
        <f ca="1">(J159-I159)^2</f>
        <v>3.296299383303876E-40</v>
      </c>
      <c r="N159" s="13">
        <f t="shared" si="5"/>
        <v>2250</v>
      </c>
      <c r="O159" s="12">
        <f t="shared" si="3"/>
        <v>1.7063223724399669E-17</v>
      </c>
      <c r="Q159" s="6"/>
      <c r="R159" s="12">
        <f t="shared" si="4"/>
        <v>6.5032087218090833E-5</v>
      </c>
      <c r="U159">
        <f>IF($G$18=1,'truth model'!C91,0)</f>
        <v>0</v>
      </c>
      <c r="V159">
        <f>IF($G$18=1,+'truth model'!G91,0)</f>
        <v>0</v>
      </c>
    </row>
    <row r="160" spans="6:22" x14ac:dyDescent="0.25">
      <c r="F160" s="13"/>
      <c r="G160" s="30"/>
      <c r="J160" s="12"/>
      <c r="K160" s="10"/>
      <c r="N160" s="13">
        <f t="shared" si="5"/>
        <v>2280</v>
      </c>
      <c r="O160" s="12">
        <f t="shared" si="3"/>
        <v>9.6362018379689332E-18</v>
      </c>
      <c r="Q160" s="6"/>
      <c r="R160" s="12">
        <f t="shared" si="4"/>
        <v>4.6889516161105832E-5</v>
      </c>
      <c r="U160">
        <f>IF($G$18=1,'truth model'!C92,0)</f>
        <v>0</v>
      </c>
      <c r="V160">
        <f>IF($G$18=1,+'truth model'!G92,0)</f>
        <v>0</v>
      </c>
    </row>
    <row r="161" spans="6:22" x14ac:dyDescent="0.25">
      <c r="F161" s="13"/>
      <c r="G161" s="30"/>
      <c r="J161" s="12"/>
      <c r="K161" s="10"/>
      <c r="N161" s="13">
        <f t="shared" si="5"/>
        <v>2310</v>
      </c>
      <c r="O161" s="12">
        <f t="shared" si="3"/>
        <v>5.442874832890109E-18</v>
      </c>
      <c r="Q161" s="6"/>
      <c r="R161" s="12">
        <f t="shared" si="4"/>
        <v>3.359083769891556E-5</v>
      </c>
      <c r="U161">
        <f>IF($G$18=1,'truth model'!C93,0)</f>
        <v>0</v>
      </c>
      <c r="V161">
        <f>IF($G$18=1,+'truth model'!G93,0)</f>
        <v>0</v>
      </c>
    </row>
    <row r="162" spans="6:22" x14ac:dyDescent="0.25">
      <c r="F162" s="13">
        <f>'truth model'!B107</f>
        <v>2700</v>
      </c>
      <c r="G162" s="30">
        <f ca="1">'Game Level 2'!G163</f>
        <v>3.1141888688039746E-34</v>
      </c>
      <c r="H162">
        <f ca="1">(2*RAND()-1)*$O$69/100+1</f>
        <v>0.79380504033505805</v>
      </c>
      <c r="I162">
        <f ca="1">'Game Level 2'!I163</f>
        <v>3.4098829910710761E-34</v>
      </c>
      <c r="J162" s="12">
        <f>'Game Level 3'!O174</f>
        <v>3.290452770903683E-21</v>
      </c>
      <c r="K162" s="7">
        <f ca="1">(J162-I162)^2</f>
        <v>1.0827079437545481E-41</v>
      </c>
      <c r="N162" s="13">
        <f t="shared" si="5"/>
        <v>2340</v>
      </c>
      <c r="O162" s="12">
        <f t="shared" si="3"/>
        <v>3.0748715077531381E-18</v>
      </c>
      <c r="Q162" s="6"/>
      <c r="R162" s="12">
        <f t="shared" si="4"/>
        <v>2.391537482541049E-5</v>
      </c>
      <c r="U162">
        <f>IF($G$18=1,'truth model'!C94,0)</f>
        <v>0</v>
      </c>
      <c r="V162">
        <f>IF($G$18=1,+'truth model'!G94,0)</f>
        <v>0</v>
      </c>
    </row>
    <row r="163" spans="6:22" x14ac:dyDescent="0.25">
      <c r="F163" s="13"/>
      <c r="G163" s="30"/>
      <c r="J163" s="12"/>
      <c r="K163" s="7"/>
      <c r="N163" s="13">
        <f t="shared" si="5"/>
        <v>2370</v>
      </c>
      <c r="O163" s="12">
        <f t="shared" si="3"/>
        <v>1.7374019670706592E-18</v>
      </c>
      <c r="Q163" s="6"/>
      <c r="R163" s="12">
        <f t="shared" si="4"/>
        <v>1.6925947537649235E-5</v>
      </c>
      <c r="U163">
        <f>IF($G$18=1,'truth model'!C95,0)</f>
        <v>0</v>
      </c>
      <c r="V163">
        <f>IF($G$18=1,+'truth model'!G95,0)</f>
        <v>0</v>
      </c>
    </row>
    <row r="164" spans="6:22" x14ac:dyDescent="0.25">
      <c r="F164" s="13"/>
      <c r="G164" s="30"/>
      <c r="J164" s="12"/>
      <c r="K164" s="7"/>
      <c r="N164" s="13">
        <f t="shared" si="5"/>
        <v>2400</v>
      </c>
      <c r="O164" s="12">
        <f t="shared" si="3"/>
        <v>9.8185405401953124E-19</v>
      </c>
      <c r="Q164" s="6"/>
      <c r="R164" s="12">
        <f t="shared" si="4"/>
        <v>1.191106823194762E-5</v>
      </c>
      <c r="U164">
        <f>IF($G$18=1,'truth model'!C96,0)</f>
        <v>0</v>
      </c>
      <c r="V164">
        <f>IF($G$18=1,+'truth model'!G96,0)</f>
        <v>0</v>
      </c>
    </row>
    <row r="165" spans="6:22" x14ac:dyDescent="0.25">
      <c r="F165" s="13">
        <f>'truth model'!B110</f>
        <v>2790</v>
      </c>
      <c r="G165" s="30">
        <f ca="1">'Game Level 2'!G166</f>
        <v>1.8440469297885432E-35</v>
      </c>
      <c r="H165">
        <f ca="1">(2*RAND()-1)*$O$69/100+1</f>
        <v>0.76613172051326983</v>
      </c>
      <c r="I165">
        <f ca="1">'Game Level 2'!I166</f>
        <v>2.0282363923805555E-35</v>
      </c>
      <c r="J165" s="12">
        <f>'Game Level 3'!O177</f>
        <v>5.9708508687481766E-22</v>
      </c>
      <c r="K165" s="7">
        <f ca="1">(J165-I165)^2</f>
        <v>3.5651060096828428E-43</v>
      </c>
      <c r="N165" s="13">
        <f t="shared" si="5"/>
        <v>2430</v>
      </c>
      <c r="O165" s="12">
        <f t="shared" si="3"/>
        <v>5.549648456182289E-19</v>
      </c>
      <c r="Q165" s="6"/>
      <c r="R165" s="12">
        <f t="shared" si="4"/>
        <v>8.3361884490498147E-6</v>
      </c>
      <c r="U165">
        <f>IF($G$18=1,'truth model'!C97,0)</f>
        <v>0</v>
      </c>
      <c r="V165">
        <f>IF($G$18=1,+'truth model'!G97,0)</f>
        <v>0</v>
      </c>
    </row>
    <row r="166" spans="6:22" x14ac:dyDescent="0.25">
      <c r="F166" s="13"/>
      <c r="G166" s="30"/>
      <c r="J166" s="12"/>
      <c r="K166" s="7"/>
      <c r="N166" s="13">
        <f t="shared" si="5"/>
        <v>2460</v>
      </c>
      <c r="O166" s="12">
        <f t="shared" si="3"/>
        <v>3.1372892769414675E-19</v>
      </c>
      <c r="Q166" s="6"/>
      <c r="R166" s="12">
        <f t="shared" si="4"/>
        <v>5.8035751524584408E-6</v>
      </c>
      <c r="U166">
        <f>IF($G$18=1,'truth model'!C98,0)</f>
        <v>0</v>
      </c>
      <c r="V166">
        <f>IF($G$18=1,+'truth model'!G98,0)</f>
        <v>0</v>
      </c>
    </row>
    <row r="167" spans="6:22" x14ac:dyDescent="0.25">
      <c r="F167" s="13"/>
      <c r="G167" s="30"/>
      <c r="J167" s="12"/>
      <c r="K167" s="7"/>
      <c r="N167" s="13">
        <f t="shared" si="5"/>
        <v>2490</v>
      </c>
      <c r="O167" s="12">
        <f t="shared" si="3"/>
        <v>1.7738336692310454E-19</v>
      </c>
      <c r="Q167" s="6"/>
      <c r="R167" s="12">
        <f t="shared" si="4"/>
        <v>4.0199671457338094E-6</v>
      </c>
      <c r="U167">
        <f>IF($G$18=1,'truth model'!C99,0)</f>
        <v>0</v>
      </c>
      <c r="V167">
        <f>IF($G$18=1,+'truth model'!G99,0)</f>
        <v>0</v>
      </c>
    </row>
    <row r="168" spans="6:22" x14ac:dyDescent="0.25">
      <c r="F168" s="13">
        <f>'truth model'!B113</f>
        <v>2880</v>
      </c>
      <c r="G168" s="30">
        <f ca="1">'Game Level 2'!G169</f>
        <v>1.0931396871400748E-36</v>
      </c>
      <c r="H168">
        <f ca="1">(2*RAND()-1)*$O$69/100+1</f>
        <v>1.051169780908944</v>
      </c>
      <c r="I168">
        <f ca="1">'Game Level 2'!I169</f>
        <v>1.0070431516051311E-36</v>
      </c>
      <c r="J168" s="12">
        <f>'Game Level 3'!O180</f>
        <v>1.0847438026479984E-22</v>
      </c>
      <c r="K168" s="7">
        <f ca="1">(J168-I168)^2</f>
        <v>1.1766691173832176E-44</v>
      </c>
      <c r="N168" s="13">
        <f t="shared" si="5"/>
        <v>2520</v>
      </c>
      <c r="O168" s="12">
        <f t="shared" si="3"/>
        <v>1.0030883210478824E-19</v>
      </c>
      <c r="Q168" s="6"/>
      <c r="R168" s="12">
        <f t="shared" si="4"/>
        <v>2.7709669662180022E-6</v>
      </c>
      <c r="U168">
        <f>IF($G$18=1,'truth model'!C100,0)</f>
        <v>0</v>
      </c>
      <c r="V168">
        <f>IF($G$18=1,+'truth model'!G100,0)</f>
        <v>0</v>
      </c>
    </row>
    <row r="169" spans="6:22" x14ac:dyDescent="0.25">
      <c r="F169" s="13"/>
      <c r="G169" s="30"/>
      <c r="J169" s="12"/>
      <c r="K169" s="7"/>
      <c r="N169" s="13">
        <f t="shared" si="5"/>
        <v>2550</v>
      </c>
      <c r="O169" s="12">
        <f t="shared" si="3"/>
        <v>5.6732529827090469E-20</v>
      </c>
      <c r="Q169" s="6"/>
      <c r="R169" s="12">
        <f t="shared" si="4"/>
        <v>1.9010835060937983E-6</v>
      </c>
      <c r="U169">
        <f>IF($G$18=1,'truth model'!C101,0)</f>
        <v>0</v>
      </c>
      <c r="V169">
        <f>IF($G$18=1,+'truth model'!G101,0)</f>
        <v>0</v>
      </c>
    </row>
    <row r="170" spans="6:22" x14ac:dyDescent="0.25">
      <c r="F170" s="13"/>
      <c r="G170" s="30"/>
      <c r="J170" s="12"/>
      <c r="K170" s="7"/>
      <c r="N170" s="13">
        <f t="shared" si="5"/>
        <v>2580</v>
      </c>
      <c r="O170" s="12">
        <f t="shared" si="3"/>
        <v>3.2091542957139116E-20</v>
      </c>
      <c r="Q170" s="6"/>
      <c r="R170" s="12">
        <f t="shared" si="4"/>
        <v>1.2983961898662369E-6</v>
      </c>
      <c r="U170">
        <f>IF($G$18=1,'truth model'!C102,0)</f>
        <v>0</v>
      </c>
      <c r="V170">
        <f>IF($G$18=1,+'truth model'!G102,0)</f>
        <v>0</v>
      </c>
    </row>
    <row r="171" spans="6:22" x14ac:dyDescent="0.25">
      <c r="F171" s="13">
        <f>'truth model'!B116</f>
        <v>2970</v>
      </c>
      <c r="G171" s="30">
        <f ca="1">'Game Level 2'!G172</f>
        <v>6.4868420182836853E-38</v>
      </c>
      <c r="H171">
        <f ca="1">(2*RAND()-1)*$O$69/100+1</f>
        <v>1.0097723067014148</v>
      </c>
      <c r="I171">
        <f ca="1">'Game Level 2'!I172</f>
        <v>5.4440009777865764E-38</v>
      </c>
      <c r="J171" s="12">
        <f>'Game Level 3'!O183</f>
        <v>1.9728889718566021E-23</v>
      </c>
      <c r="K171" s="7">
        <f ca="1">(J171-I171)^2</f>
        <v>3.8922908952733787E-46</v>
      </c>
      <c r="N171" s="13">
        <f t="shared" si="5"/>
        <v>2610</v>
      </c>
      <c r="O171" s="12">
        <f t="shared" si="3"/>
        <v>1.8155713655226237E-20</v>
      </c>
      <c r="Q171" s="6"/>
      <c r="R171" s="12">
        <f t="shared" si="4"/>
        <v>8.8291934548921291E-7</v>
      </c>
      <c r="U171">
        <f>IF($G$18=1,'truth model'!C103,0)</f>
        <v>0</v>
      </c>
      <c r="V171">
        <f>IF($G$18=1,+'truth model'!G103,0)</f>
        <v>0</v>
      </c>
    </row>
    <row r="172" spans="6:22" x14ac:dyDescent="0.25">
      <c r="F172" s="13"/>
      <c r="G172" s="30"/>
      <c r="J172" s="12"/>
      <c r="K172" s="7"/>
      <c r="N172" s="13">
        <f t="shared" si="5"/>
        <v>2640</v>
      </c>
      <c r="O172" s="12">
        <f t="shared" si="3"/>
        <v>1.0273044364948336E-20</v>
      </c>
      <c r="Q172" s="6"/>
      <c r="R172" s="12">
        <f t="shared" si="4"/>
        <v>5.9787549727428661E-7</v>
      </c>
      <c r="U172">
        <f>IF($G$18=1,'truth model'!C104,0)</f>
        <v>0</v>
      </c>
      <c r="V172">
        <f>IF($G$18=1,+'truth model'!G104,0)</f>
        <v>0</v>
      </c>
    </row>
    <row r="173" spans="6:22" x14ac:dyDescent="0.25">
      <c r="F173" s="13"/>
      <c r="G173" s="30"/>
      <c r="J173" s="12"/>
      <c r="K173" s="7"/>
      <c r="N173" s="13">
        <f t="shared" si="5"/>
        <v>2670</v>
      </c>
      <c r="O173" s="12">
        <f t="shared" si="3"/>
        <v>5.8136245207268862E-21</v>
      </c>
      <c r="Q173" s="6"/>
      <c r="R173" s="12">
        <f t="shared" si="4"/>
        <v>4.03219337232262E-7</v>
      </c>
      <c r="U173">
        <f>IF($G$18=1,'truth model'!C105,0)</f>
        <v>0</v>
      </c>
      <c r="V173">
        <f>IF($G$18=1,+'truth model'!G105,0)</f>
        <v>0</v>
      </c>
    </row>
    <row r="174" spans="6:22" x14ac:dyDescent="0.25">
      <c r="F174" s="13">
        <f>'truth model'!B119</f>
        <v>3060</v>
      </c>
      <c r="G174" s="30">
        <f ca="1">'Game Level 2'!G175</f>
        <v>3.8532186790555174E-39</v>
      </c>
      <c r="H174">
        <f ca="1">(2*RAND()-1)*$O$69/100+1</f>
        <v>0.96928056149006858</v>
      </c>
      <c r="I174">
        <f ca="1">'Game Level 2'!I175</f>
        <v>3.7259685565915737E-39</v>
      </c>
      <c r="J174" s="12">
        <f>'Game Level 3'!O186</f>
        <v>3.5920183803076527E-24</v>
      </c>
      <c r="K174" s="7">
        <f ca="1">(J174-I174)^2</f>
        <v>1.2902596044467985E-47</v>
      </c>
      <c r="N174" s="13">
        <f t="shared" si="5"/>
        <v>2700</v>
      </c>
      <c r="O174" s="12">
        <f t="shared" si="3"/>
        <v>3.290452770903683E-21</v>
      </c>
      <c r="Q174" s="6"/>
      <c r="R174" s="12">
        <f t="shared" si="4"/>
        <v>2.7087863415488286E-7</v>
      </c>
      <c r="U174">
        <f>IF($G$18=1,'truth model'!C106,0)</f>
        <v>0</v>
      </c>
      <c r="V174">
        <f>IF($G$18=1,+'truth model'!G106,0)</f>
        <v>0</v>
      </c>
    </row>
    <row r="175" spans="6:22" x14ac:dyDescent="0.25">
      <c r="F175" s="13"/>
      <c r="G175" s="30"/>
      <c r="J175" s="12"/>
      <c r="K175" s="7"/>
      <c r="N175" s="13">
        <f t="shared" si="5"/>
        <v>2730</v>
      </c>
      <c r="O175" s="12">
        <f t="shared" si="3"/>
        <v>1.8626194324347758E-21</v>
      </c>
      <c r="Q175" s="6"/>
      <c r="R175" s="12">
        <f t="shared" si="4"/>
        <v>1.8128840729313213E-7</v>
      </c>
      <c r="U175">
        <f>IF($G$18=1,'truth model'!C107,0)</f>
        <v>0</v>
      </c>
      <c r="V175">
        <f>IF($G$18=1,+'truth model'!G107,0)</f>
        <v>0</v>
      </c>
    </row>
    <row r="176" spans="6:22" x14ac:dyDescent="0.25">
      <c r="F176" s="13"/>
      <c r="G176" s="30"/>
      <c r="J176" s="12"/>
      <c r="K176" s="7"/>
      <c r="N176" s="13">
        <f t="shared" si="5"/>
        <v>2760</v>
      </c>
      <c r="O176" s="12">
        <f t="shared" si="3"/>
        <v>1.0545115166391219E-21</v>
      </c>
      <c r="Q176" s="6"/>
      <c r="R176" s="12">
        <f t="shared" si="4"/>
        <v>1.2088811096040277E-7</v>
      </c>
      <c r="U176">
        <f>IF($G$18=1,'truth model'!C108,0)</f>
        <v>0</v>
      </c>
      <c r="V176">
        <f>IF($G$18=1,+'truth model'!G108,0)</f>
        <v>0</v>
      </c>
    </row>
    <row r="177" spans="6:22" x14ac:dyDescent="0.25">
      <c r="F177" s="13">
        <f>'truth model'!B122</f>
        <v>3150</v>
      </c>
      <c r="G177" s="30">
        <f ca="1">'Game Level 2'!G178</f>
        <v>2.2910085187191658E-40</v>
      </c>
      <c r="H177">
        <f ca="1">(2*RAND()-1)*$O$69/100+1</f>
        <v>1.2057236316286151</v>
      </c>
      <c r="I177">
        <f ca="1">'Game Level 2'!I178</f>
        <v>2.3196064013926685E-40</v>
      </c>
      <c r="J177" s="12">
        <f>'Game Level 3'!O189</f>
        <v>6.546549713974772E-25</v>
      </c>
      <c r="K177" s="7">
        <f ca="1">(J177-I177)^2</f>
        <v>4.2857313157543133E-49</v>
      </c>
      <c r="N177" s="13">
        <f t="shared" si="5"/>
        <v>2790</v>
      </c>
      <c r="O177" s="12">
        <f t="shared" si="3"/>
        <v>5.9708508687481766E-22</v>
      </c>
      <c r="Q177" s="6"/>
      <c r="R177" s="12">
        <f t="shared" si="4"/>
        <v>8.0328430009712716E-8</v>
      </c>
      <c r="U177">
        <f>IF($G$18=1,'truth model'!C109,0)</f>
        <v>0</v>
      </c>
      <c r="V177">
        <f>IF($G$18=1,+'truth model'!G109,0)</f>
        <v>0</v>
      </c>
    </row>
    <row r="178" spans="6:22" x14ac:dyDescent="0.25">
      <c r="F178" s="13"/>
      <c r="G178" s="30"/>
      <c r="J178" s="12"/>
      <c r="K178" s="10"/>
      <c r="N178" s="13">
        <f t="shared" si="5"/>
        <v>2820</v>
      </c>
      <c r="O178" s="12">
        <f t="shared" si="3"/>
        <v>3.3812541471233576E-22</v>
      </c>
      <c r="Q178" s="6"/>
      <c r="R178" s="12">
        <f t="shared" si="4"/>
        <v>5.3195948262034339E-8</v>
      </c>
      <c r="U178">
        <f>IF($G$18=1,'truth model'!C110,0)</f>
        <v>0</v>
      </c>
      <c r="V178">
        <f>IF($G$18=1,+'truth model'!G110,0)</f>
        <v>0</v>
      </c>
    </row>
    <row r="179" spans="6:22" x14ac:dyDescent="0.25">
      <c r="F179" s="13"/>
      <c r="G179" s="30"/>
      <c r="J179" s="12"/>
      <c r="K179" s="10"/>
      <c r="N179" s="13">
        <f t="shared" si="5"/>
        <v>2850</v>
      </c>
      <c r="O179" s="12">
        <f t="shared" si="3"/>
        <v>1.9150279585331205E-22</v>
      </c>
      <c r="Q179" s="6"/>
      <c r="R179" s="12">
        <f t="shared" si="4"/>
        <v>3.5112407850739879E-8</v>
      </c>
      <c r="U179">
        <f>IF($G$18=1,'truth model'!C111,0)</f>
        <v>0</v>
      </c>
      <c r="V179">
        <f>IF($G$18=1,+'truth model'!G111,0)</f>
        <v>0</v>
      </c>
    </row>
    <row r="180" spans="6:22" x14ac:dyDescent="0.25">
      <c r="F180" s="13">
        <f>'truth model'!B125</f>
        <v>3240</v>
      </c>
      <c r="G180" s="30">
        <f ca="1">'Game Level 2'!G181</f>
        <v>1.3634013971482238E-41</v>
      </c>
      <c r="H180">
        <f ca="1">(2*RAND()-1)*$O$69/100+1</f>
        <v>1.1392322772717409</v>
      </c>
      <c r="I180">
        <f ca="1">'Game Level 2'!I181</f>
        <v>1.3360845970431546E-41</v>
      </c>
      <c r="J180" s="12">
        <f>'Game Level 3'!O192</f>
        <v>1.1942726906149587E-25</v>
      </c>
      <c r="K180" s="7">
        <f ca="1">(J180-I180)^2</f>
        <v>1.4262872595486922E-50</v>
      </c>
      <c r="N180" s="13">
        <f t="shared" si="5"/>
        <v>2880</v>
      </c>
      <c r="O180" s="12">
        <f t="shared" si="3"/>
        <v>1.0847438026479984E-22</v>
      </c>
      <c r="Q180" s="6"/>
      <c r="R180" s="12">
        <f t="shared" si="4"/>
        <v>2.3102687423679396E-8</v>
      </c>
      <c r="U180">
        <f>IF($G$18=1,'truth model'!C112,0)</f>
        <v>0</v>
      </c>
      <c r="V180">
        <f>IF($G$18=1,+'truth model'!G112,0)</f>
        <v>0</v>
      </c>
    </row>
    <row r="181" spans="6:22" x14ac:dyDescent="0.25">
      <c r="F181" s="13"/>
      <c r="G181" s="30"/>
      <c r="J181" s="12"/>
      <c r="K181" s="7"/>
      <c r="N181" s="13">
        <f t="shared" si="5"/>
        <v>2910</v>
      </c>
      <c r="O181" s="12">
        <f t="shared" si="3"/>
        <v>6.1451580396686498E-23</v>
      </c>
      <c r="Q181" s="6"/>
      <c r="R181" s="12">
        <f t="shared" si="4"/>
        <v>1.5154068558041899E-8</v>
      </c>
      <c r="U181">
        <f>IF($G$18=1,'truth model'!C113,0)</f>
        <v>0</v>
      </c>
      <c r="V181">
        <f>IF($G$18=1,+'truth model'!G113,0)</f>
        <v>0</v>
      </c>
    </row>
    <row r="182" spans="6:22" x14ac:dyDescent="0.25">
      <c r="F182" s="13"/>
      <c r="G182" s="30"/>
      <c r="J182" s="12"/>
      <c r="K182" s="7"/>
      <c r="N182" s="13">
        <f t="shared" si="5"/>
        <v>2940</v>
      </c>
      <c r="O182" s="12">
        <f t="shared" si="3"/>
        <v>3.481703969855043E-23</v>
      </c>
      <c r="Q182" s="6"/>
      <c r="R182" s="12">
        <f t="shared" si="4"/>
        <v>9.9106913872783305E-9</v>
      </c>
      <c r="U182">
        <f>IF($G$18=1,'truth model'!C114,0)</f>
        <v>0</v>
      </c>
      <c r="V182">
        <f>IF($G$18=1,+'truth model'!G114,0)</f>
        <v>0</v>
      </c>
    </row>
    <row r="183" spans="6:22" x14ac:dyDescent="0.25">
      <c r="F183" s="13">
        <f>'truth model'!B128</f>
        <v>3330</v>
      </c>
      <c r="G183" s="30">
        <f ca="1">'Game Level 2'!G184</f>
        <v>8.1207693201488353E-43</v>
      </c>
      <c r="H183">
        <f ca="1">(2*RAND()-1)*$O$69/100+1</f>
        <v>0.77350948138666265</v>
      </c>
      <c r="I183">
        <f ca="1">'Game Level 2'!I184</f>
        <v>9.6050001621889965E-43</v>
      </c>
      <c r="J183" s="12">
        <f>'Game Level 3'!O195</f>
        <v>2.18068098025083E-26</v>
      </c>
      <c r="K183" s="7">
        <f ca="1">(J183-I183)^2</f>
        <v>4.7553695376277212E-52</v>
      </c>
      <c r="N183" s="13">
        <f t="shared" si="5"/>
        <v>2970</v>
      </c>
      <c r="O183" s="12">
        <f t="shared" si="3"/>
        <v>1.9728889718566021E-23</v>
      </c>
      <c r="Q183" s="6"/>
      <c r="R183" s="12">
        <f t="shared" si="4"/>
        <v>6.4629069341469452E-9</v>
      </c>
      <c r="U183">
        <f>IF($G$18=1,'truth model'!C115,0)</f>
        <v>0</v>
      </c>
      <c r="V183">
        <f>IF($G$18=1,+'truth model'!G115,0)</f>
        <v>0</v>
      </c>
    </row>
    <row r="184" spans="6:22" x14ac:dyDescent="0.25">
      <c r="F184" s="13"/>
      <c r="G184" s="30"/>
      <c r="J184" s="12"/>
      <c r="K184" s="7"/>
      <c r="N184" s="13">
        <f t="shared" si="5"/>
        <v>3000</v>
      </c>
      <c r="O184" s="12">
        <f t="shared" si="3"/>
        <v>1.1180586702570993E-23</v>
      </c>
      <c r="Q184" s="6"/>
      <c r="R184" s="12">
        <f t="shared" si="4"/>
        <v>4.2028187075641926E-9</v>
      </c>
      <c r="U184">
        <f>IF($G$18=1,'truth model'!C116,0)</f>
        <v>0</v>
      </c>
      <c r="V184">
        <f>IF($G$18=1,+'truth model'!G116,0)</f>
        <v>0</v>
      </c>
    </row>
    <row r="185" spans="6:22" x14ac:dyDescent="0.25">
      <c r="F185" s="13"/>
      <c r="G185" s="30"/>
      <c r="J185" s="12"/>
      <c r="K185" s="7"/>
      <c r="N185" s="13">
        <f t="shared" si="5"/>
        <v>3030</v>
      </c>
      <c r="O185" s="12">
        <f t="shared" si="3"/>
        <v>6.3368997818501562E-24</v>
      </c>
      <c r="Q185" s="6"/>
      <c r="R185" s="12">
        <f t="shared" si="4"/>
        <v>2.7257131016893777E-9</v>
      </c>
      <c r="U185">
        <f>IF($G$18=1,'truth model'!C117,0)</f>
        <v>0</v>
      </c>
      <c r="V185">
        <f>IF($G$18=1,+'truth model'!G117,0)</f>
        <v>0</v>
      </c>
    </row>
    <row r="186" spans="6:22" x14ac:dyDescent="0.25">
      <c r="F186" s="13">
        <f>'truth model'!B131</f>
        <v>3420</v>
      </c>
      <c r="G186" s="30">
        <f ca="1">'Game Level 2'!G187</f>
        <v>4.8409491389819579E-44</v>
      </c>
      <c r="H186">
        <f ca="1">(2*RAND()-1)*$O$69/100+1</f>
        <v>0.85431996240413721</v>
      </c>
      <c r="I186">
        <f ca="1">'Game Level 2'!I187</f>
        <v>5.2767399358065663E-44</v>
      </c>
      <c r="J186" s="12">
        <f>'Game Level 3'!O198</f>
        <v>3.9852919983000105E-27</v>
      </c>
      <c r="K186" s="7">
        <f ca="1">(J186-I186)^2</f>
        <v>1.5882552311714091E-53</v>
      </c>
      <c r="N186" s="13">
        <f t="shared" si="5"/>
        <v>3060</v>
      </c>
      <c r="O186" s="12">
        <f t="shared" si="3"/>
        <v>3.5920183803076527E-24</v>
      </c>
      <c r="Q186" s="6"/>
      <c r="R186" s="12">
        <f t="shared" si="4"/>
        <v>1.7631234844035345E-9</v>
      </c>
      <c r="U186">
        <f>IF($G$18=1,'truth model'!C118,0)</f>
        <v>0</v>
      </c>
      <c r="V186">
        <f>IF($G$18=1,+'truth model'!G118,0)</f>
        <v>0</v>
      </c>
    </row>
    <row r="187" spans="6:22" x14ac:dyDescent="0.25">
      <c r="F187" s="13"/>
      <c r="G187" s="30"/>
      <c r="J187" s="12"/>
      <c r="K187" s="7"/>
      <c r="N187" s="13">
        <f t="shared" si="5"/>
        <v>3090</v>
      </c>
      <c r="O187" s="12">
        <f t="shared" si="3"/>
        <v>2.0363335544826256E-24</v>
      </c>
      <c r="Q187" s="6"/>
      <c r="R187" s="12">
        <f t="shared" si="4"/>
        <v>1.1375835974129637E-9</v>
      </c>
      <c r="U187">
        <f>IF($G$18=1,'truth model'!C119,0)</f>
        <v>0</v>
      </c>
      <c r="V187">
        <f>IF($G$18=1,+'truth model'!G119,0)</f>
        <v>0</v>
      </c>
    </row>
    <row r="188" spans="6:22" x14ac:dyDescent="0.25">
      <c r="F188" s="13"/>
      <c r="G188" s="30"/>
      <c r="J188" s="12"/>
      <c r="K188" s="7"/>
      <c r="N188" s="13">
        <f t="shared" si="5"/>
        <v>3120</v>
      </c>
      <c r="O188" s="12">
        <f t="shared" si="3"/>
        <v>1.1545351212223838E-24</v>
      </c>
      <c r="Q188" s="6"/>
      <c r="R188" s="12">
        <f t="shared" si="4"/>
        <v>7.321758743841667E-10</v>
      </c>
      <c r="U188">
        <f>IF($G$18=1,'truth model'!C120,0)</f>
        <v>0</v>
      </c>
      <c r="V188">
        <f>IF($G$18=1,+'truth model'!G120,0)</f>
        <v>0</v>
      </c>
    </row>
    <row r="189" spans="6:22" x14ac:dyDescent="0.25">
      <c r="F189" s="13">
        <f>'truth model'!B134</f>
        <v>3510</v>
      </c>
      <c r="G189" s="30">
        <f ca="1">'Game Level 2'!G190</f>
        <v>2.8880736680354386E-45</v>
      </c>
      <c r="H189">
        <f ca="1">(2*RAND()-1)*$O$69/100+1</f>
        <v>0.78426348970861259</v>
      </c>
      <c r="I189">
        <f ca="1">'Game Level 2'!I190</f>
        <v>2.992288890678142E-45</v>
      </c>
      <c r="J189" s="12">
        <f>'Game Level 3'!O201</f>
        <v>7.2893782930205249E-28</v>
      </c>
      <c r="K189" s="7">
        <f ca="1">(J189-I189)^2</f>
        <v>5.313503589875882E-55</v>
      </c>
      <c r="N189" s="13">
        <f t="shared" si="5"/>
        <v>3150</v>
      </c>
      <c r="O189" s="12">
        <f t="shared" si="3"/>
        <v>6.546549713974772E-25</v>
      </c>
      <c r="Q189" s="6"/>
      <c r="R189" s="12">
        <f t="shared" si="4"/>
        <v>4.7012265225636429E-10</v>
      </c>
      <c r="U189">
        <f>IF($G$18=1,'truth model'!C121,0)</f>
        <v>0</v>
      </c>
      <c r="V189">
        <f>IF($G$18=1,+'truth model'!G121,0)</f>
        <v>0</v>
      </c>
    </row>
    <row r="190" spans="6:22" x14ac:dyDescent="0.25">
      <c r="F190" s="13"/>
      <c r="G190" s="30"/>
      <c r="J190" s="12"/>
      <c r="K190" s="7"/>
      <c r="N190" s="13">
        <f t="shared" si="5"/>
        <v>3180</v>
      </c>
      <c r="O190" s="12">
        <f t="shared" si="3"/>
        <v>3.7124800272859532E-25</v>
      </c>
      <c r="Q190" s="6"/>
      <c r="R190" s="12">
        <f t="shared" si="4"/>
        <v>3.0116292955029602E-10</v>
      </c>
      <c r="U190">
        <f>IF($G$18=1,'truth model'!C122,0)</f>
        <v>0</v>
      </c>
      <c r="V190">
        <f>IF($G$18=1,+'truth model'!G122,0)</f>
        <v>0</v>
      </c>
    </row>
    <row r="191" spans="6:22" x14ac:dyDescent="0.25">
      <c r="F191" s="13"/>
      <c r="G191" s="30"/>
      <c r="J191" s="12"/>
      <c r="K191" s="7"/>
      <c r="N191" s="13">
        <f t="shared" si="5"/>
        <v>3210</v>
      </c>
      <c r="O191" s="12">
        <f t="shared" si="3"/>
        <v>2.1055297248732105E-25</v>
      </c>
      <c r="Q191" s="6"/>
      <c r="R191" s="12">
        <f t="shared" si="4"/>
        <v>1.9249352209105056E-10</v>
      </c>
      <c r="U191">
        <f>IF($G$18=1,'truth model'!C123,0)</f>
        <v>0</v>
      </c>
      <c r="V191">
        <f>IF($G$18=1,+'truth model'!G123,0)</f>
        <v>0</v>
      </c>
    </row>
    <row r="192" spans="6:22" x14ac:dyDescent="0.25">
      <c r="F192" s="13">
        <f>'truth model'!B137</f>
        <v>3600</v>
      </c>
      <c r="G192" s="30">
        <f ca="1">'Game Level 2'!G193</f>
        <v>1.7243119445161952E-46</v>
      </c>
      <c r="H192">
        <f ca="1">(2*RAND()-1)*$O$69/100+1</f>
        <v>1.1794182505686353</v>
      </c>
      <c r="I192">
        <f ca="1">'Game Level 2'!I193</f>
        <v>1.4120586087221689E-46</v>
      </c>
      <c r="J192" s="12">
        <f>'Game Level 3'!O204</f>
        <v>1.334342133947008E-28</v>
      </c>
      <c r="K192" s="7">
        <f ca="1">(J192-I192)^2</f>
        <v>1.7804689304262552E-56</v>
      </c>
      <c r="N192" s="13">
        <f t="shared" si="5"/>
        <v>3240</v>
      </c>
      <c r="O192" s="12">
        <f t="shared" si="3"/>
        <v>1.1942726906149587E-25</v>
      </c>
      <c r="Q192" s="6"/>
      <c r="R192" s="12">
        <f t="shared" si="4"/>
        <v>1.2276753808907406E-10</v>
      </c>
      <c r="U192">
        <f>IF($G$18=1,'truth model'!C124,0)</f>
        <v>0</v>
      </c>
      <c r="V192">
        <f>IF($G$18=1,+'truth model'!G124,0)</f>
        <v>0</v>
      </c>
    </row>
    <row r="193" spans="7:22" x14ac:dyDescent="0.25">
      <c r="G193" s="30"/>
      <c r="J193" s="12"/>
      <c r="K193" s="7"/>
      <c r="N193" s="13">
        <f t="shared" si="5"/>
        <v>3270</v>
      </c>
      <c r="O193" s="12">
        <f t="shared" si="3"/>
        <v>6.7746957116029152E-26</v>
      </c>
      <c r="Q193" s="6"/>
      <c r="R193" s="12">
        <f t="shared" si="4"/>
        <v>7.813241648824234E-11</v>
      </c>
      <c r="U193">
        <f>IF($G$18=1,'truth model'!C125,0)</f>
        <v>0</v>
      </c>
      <c r="V193">
        <f>IF($G$18=1,+'truth model'!G125,0)</f>
        <v>0</v>
      </c>
    </row>
    <row r="194" spans="7:22" x14ac:dyDescent="0.25">
      <c r="G194" s="30"/>
      <c r="J194" s="12"/>
      <c r="K194" s="7"/>
      <c r="N194" s="13">
        <f t="shared" si="5"/>
        <v>3300</v>
      </c>
      <c r="O194" s="12">
        <f t="shared" si="3"/>
        <v>3.8434351981587846E-26</v>
      </c>
      <c r="Q194" s="6"/>
      <c r="R194" s="12">
        <f t="shared" si="4"/>
        <v>4.9623302869333444E-11</v>
      </c>
      <c r="U194">
        <f>IF($G$18=1,'truth model'!C126,0)</f>
        <v>0</v>
      </c>
      <c r="V194">
        <f>IF($G$18=1,+'truth model'!G126,0)</f>
        <v>0</v>
      </c>
    </row>
    <row r="195" spans="7:22" x14ac:dyDescent="0.25">
      <c r="J195" s="12"/>
      <c r="K195" s="7"/>
      <c r="N195" s="13">
        <f t="shared" si="5"/>
        <v>3330</v>
      </c>
      <c r="O195" s="12">
        <f t="shared" si="3"/>
        <v>2.18068098025083E-26</v>
      </c>
      <c r="Q195" s="6"/>
      <c r="R195" s="12">
        <f t="shared" si="4"/>
        <v>3.1453733745503004E-11</v>
      </c>
      <c r="U195">
        <f>IF($G$18=1,'truth model'!C127,0)</f>
        <v>0</v>
      </c>
      <c r="V195">
        <f>IF($G$18=1,+'truth model'!G127,0)</f>
        <v>0</v>
      </c>
    </row>
    <row r="196" spans="7:22" x14ac:dyDescent="0.25">
      <c r="N196" s="13">
        <f t="shared" si="5"/>
        <v>3360</v>
      </c>
      <c r="O196" s="12">
        <f t="shared" si="3"/>
        <v>1.2373907114959947E-26</v>
      </c>
      <c r="Q196" s="6"/>
      <c r="R196" s="12">
        <f t="shared" si="4"/>
        <v>1.989827165014201E-11</v>
      </c>
      <c r="U196">
        <f>IF($G$18=1,'truth model'!C128,0)</f>
        <v>0</v>
      </c>
      <c r="V196">
        <f>IF($G$18=1,+'truth model'!G128,0)</f>
        <v>0</v>
      </c>
    </row>
    <row r="197" spans="7:22" x14ac:dyDescent="0.25">
      <c r="N197" s="13">
        <f t="shared" si="5"/>
        <v>3390</v>
      </c>
      <c r="O197" s="12">
        <f t="shared" si="3"/>
        <v>7.0220362291814773E-27</v>
      </c>
      <c r="Q197" s="6"/>
      <c r="R197" s="12">
        <f t="shared" si="4"/>
        <v>1.2564311476957337E-11</v>
      </c>
      <c r="U197">
        <f>IF($G$18=1,'truth model'!C129,0)</f>
        <v>0</v>
      </c>
      <c r="V197">
        <f>IF($G$18=1,+'truth model'!G129,0)</f>
        <v>0</v>
      </c>
    </row>
    <row r="198" spans="7:22" x14ac:dyDescent="0.25">
      <c r="N198" s="13">
        <f t="shared" si="5"/>
        <v>3420</v>
      </c>
      <c r="O198" s="12">
        <f t="shared" si="3"/>
        <v>3.9852919983000105E-27</v>
      </c>
      <c r="Q198" s="6"/>
      <c r="R198" s="12">
        <f t="shared" si="4"/>
        <v>7.9189014854977929E-12</v>
      </c>
      <c r="U198">
        <f>IF($G$18=1,'truth model'!C130,0)</f>
        <v>0</v>
      </c>
      <c r="V198">
        <f>IF($G$18=1,+'truth model'!G130,0)</f>
        <v>0</v>
      </c>
    </row>
    <row r="199" spans="7:22" x14ac:dyDescent="0.25">
      <c r="N199" s="13">
        <f t="shared" si="5"/>
        <v>3450</v>
      </c>
      <c r="O199" s="12">
        <f t="shared" si="3"/>
        <v>2.2620254071615074E-27</v>
      </c>
      <c r="Q199" s="6"/>
      <c r="R199" s="12">
        <f t="shared" si="4"/>
        <v>4.982140701866605E-12</v>
      </c>
      <c r="U199">
        <f>IF($G$18=1,'truth model'!C131,0)</f>
        <v>0</v>
      </c>
      <c r="V199">
        <f>IF($G$18=1,+'truth model'!G131,0)</f>
        <v>0</v>
      </c>
    </row>
    <row r="200" spans="7:22" x14ac:dyDescent="0.25">
      <c r="N200" s="13">
        <f t="shared" si="5"/>
        <v>3480</v>
      </c>
      <c r="O200" s="12">
        <f t="shared" si="3"/>
        <v>1.2840278876395367E-27</v>
      </c>
      <c r="Q200" s="6"/>
      <c r="R200" s="12">
        <f t="shared" si="4"/>
        <v>3.1290532078460013E-12</v>
      </c>
      <c r="U200">
        <f>IF($G$18=1,'truth model'!C132,0)</f>
        <v>0</v>
      </c>
      <c r="V200">
        <f>IF($G$18=1,+'truth model'!G132,0)</f>
        <v>0</v>
      </c>
    </row>
    <row r="201" spans="7:22" x14ac:dyDescent="0.25">
      <c r="N201" s="13">
        <f t="shared" si="5"/>
        <v>3510</v>
      </c>
      <c r="O201" s="12">
        <f t="shared" si="3"/>
        <v>7.2893782930205249E-28</v>
      </c>
      <c r="Q201" s="6"/>
      <c r="R201" s="12">
        <f t="shared" si="4"/>
        <v>1.9618968850660463E-12</v>
      </c>
      <c r="U201">
        <f>IF($G$18=1,'truth model'!C133,0)</f>
        <v>0</v>
      </c>
      <c r="V201">
        <f>IF($G$18=1,+'truth model'!G133,0)</f>
        <v>0</v>
      </c>
    </row>
    <row r="202" spans="7:22" x14ac:dyDescent="0.25">
      <c r="N202" s="13">
        <f t="shared" si="5"/>
        <v>3540</v>
      </c>
      <c r="O202" s="12">
        <f t="shared" si="3"/>
        <v>4.1385194374518787E-28</v>
      </c>
      <c r="Q202" s="6"/>
      <c r="R202" s="12">
        <f t="shared" si="4"/>
        <v>1.2280762059263714E-12</v>
      </c>
      <c r="U202">
        <f>IF($G$18=1,'truth model'!C134,0)</f>
        <v>0</v>
      </c>
      <c r="V202">
        <f>IF($G$18=1,+'truth model'!G134,0)</f>
        <v>0</v>
      </c>
    </row>
    <row r="203" spans="7:22" x14ac:dyDescent="0.25">
      <c r="N203" s="13">
        <f t="shared" si="5"/>
        <v>3570</v>
      </c>
      <c r="O203" s="12">
        <f t="shared" si="3"/>
        <v>2.3498352845883304E-28</v>
      </c>
      <c r="Q203" s="6"/>
      <c r="R203" s="12">
        <f t="shared" si="4"/>
        <v>7.6750165258401727E-13</v>
      </c>
      <c r="U203">
        <f>IF($G$18=1,'truth model'!C135,0)</f>
        <v>0</v>
      </c>
      <c r="V203">
        <f>IF($G$18=1,+'truth model'!G135,0)</f>
        <v>0</v>
      </c>
    </row>
    <row r="204" spans="7:22" x14ac:dyDescent="0.25">
      <c r="N204" s="13">
        <f t="shared" si="5"/>
        <v>3600</v>
      </c>
      <c r="O204" s="12">
        <f t="shared" si="3"/>
        <v>1.334342133947008E-28</v>
      </c>
      <c r="Q204" s="6"/>
      <c r="R204" s="12">
        <f t="shared" si="4"/>
        <v>4.7891283957788098E-13</v>
      </c>
      <c r="U204">
        <f>IF($G$18=1,'truth model'!C136,0)</f>
        <v>0</v>
      </c>
      <c r="V204">
        <f>IF($G$18=1,+'truth model'!G136,0)</f>
        <v>0</v>
      </c>
    </row>
    <row r="205" spans="7:22" x14ac:dyDescent="0.25">
      <c r="Q205" s="6"/>
      <c r="R205" s="7"/>
      <c r="U205">
        <f>IF($G$18=1,'truth model'!C137,0)</f>
        <v>0</v>
      </c>
      <c r="V205">
        <f>IF($G$18=1,+'truth model'!G137,0)</f>
        <v>0</v>
      </c>
    </row>
    <row r="206" spans="7:22" x14ac:dyDescent="0.25">
      <c r="Q206" s="6"/>
      <c r="R206" s="7"/>
    </row>
    <row r="207" spans="7:22" x14ac:dyDescent="0.25">
      <c r="Q207" s="6"/>
      <c r="R207" s="7"/>
    </row>
    <row r="208" spans="7:22" x14ac:dyDescent="0.25">
      <c r="Q208" s="6"/>
      <c r="R208" s="7"/>
    </row>
    <row r="209" spans="17:18" x14ac:dyDescent="0.25">
      <c r="Q209" s="6"/>
      <c r="R209" s="7"/>
    </row>
    <row r="210" spans="17:18" x14ac:dyDescent="0.25">
      <c r="Q210" s="6"/>
      <c r="R210" s="7"/>
    </row>
    <row r="211" spans="17:18" x14ac:dyDescent="0.25">
      <c r="Q211" s="6"/>
      <c r="R211" s="7"/>
    </row>
    <row r="212" spans="17:18" x14ac:dyDescent="0.25">
      <c r="Q212" s="6"/>
      <c r="R212" s="7"/>
    </row>
    <row r="213" spans="17:18" x14ac:dyDescent="0.25">
      <c r="Q213" s="6"/>
      <c r="R213" s="7"/>
    </row>
    <row r="214" spans="17:18" x14ac:dyDescent="0.25">
      <c r="Q214" s="6"/>
      <c r="R214" s="7"/>
    </row>
    <row r="215" spans="17:18" x14ac:dyDescent="0.25">
      <c r="Q215" s="6"/>
      <c r="R215" s="7"/>
    </row>
    <row r="216" spans="17:18" x14ac:dyDescent="0.25">
      <c r="Q216" s="6"/>
      <c r="R216" s="7"/>
    </row>
    <row r="217" spans="17:18" x14ac:dyDescent="0.25">
      <c r="Q217" s="6"/>
      <c r="R217" s="7"/>
    </row>
    <row r="218" spans="17:18" x14ac:dyDescent="0.25">
      <c r="Q218" s="6"/>
      <c r="R218" s="7"/>
    </row>
    <row r="219" spans="17:18" x14ac:dyDescent="0.25">
      <c r="Q219" s="6"/>
      <c r="R219" s="7"/>
    </row>
    <row r="220" spans="17:18" x14ac:dyDescent="0.25">
      <c r="Q220" s="6"/>
      <c r="R220" s="7"/>
    </row>
    <row r="221" spans="17:18" x14ac:dyDescent="0.25">
      <c r="Q221" s="6"/>
      <c r="R221" s="7"/>
    </row>
    <row r="222" spans="17:18" x14ac:dyDescent="0.25">
      <c r="Q222" s="6"/>
      <c r="R222" s="7"/>
    </row>
    <row r="223" spans="17:18" x14ac:dyDescent="0.25">
      <c r="Q223" s="6"/>
      <c r="R223" s="7"/>
    </row>
    <row r="224" spans="17:18" x14ac:dyDescent="0.25">
      <c r="Q224" s="6"/>
      <c r="R224" s="7"/>
    </row>
    <row r="225" spans="17:18" x14ac:dyDescent="0.25">
      <c r="Q225" s="6"/>
      <c r="R225" s="7"/>
    </row>
    <row r="226" spans="17:18" x14ac:dyDescent="0.25">
      <c r="Q226" s="6"/>
      <c r="R226" s="7"/>
    </row>
    <row r="227" spans="17:18" x14ac:dyDescent="0.25">
      <c r="Q227" s="6"/>
      <c r="R227" s="7"/>
    </row>
    <row r="228" spans="17:18" x14ac:dyDescent="0.25">
      <c r="Q228" s="6"/>
      <c r="R228" s="7"/>
    </row>
    <row r="229" spans="17:18" x14ac:dyDescent="0.25">
      <c r="Q229" s="6"/>
      <c r="R229" s="7"/>
    </row>
    <row r="230" spans="17:18" x14ac:dyDescent="0.25">
      <c r="Q230" s="6"/>
      <c r="R230" s="7"/>
    </row>
    <row r="231" spans="17:18" x14ac:dyDescent="0.25">
      <c r="Q231" s="6"/>
      <c r="R231" s="7"/>
    </row>
    <row r="232" spans="17:18" x14ac:dyDescent="0.25">
      <c r="Q232" s="6"/>
      <c r="R232" s="7"/>
    </row>
    <row r="233" spans="17:18" x14ac:dyDescent="0.25">
      <c r="Q233" s="6"/>
      <c r="R233" s="7"/>
    </row>
    <row r="234" spans="17:18" x14ac:dyDescent="0.25">
      <c r="Q234" s="6"/>
      <c r="R234" s="7"/>
    </row>
    <row r="235" spans="17:18" x14ac:dyDescent="0.25">
      <c r="Q235" s="6"/>
      <c r="R235" s="7"/>
    </row>
    <row r="236" spans="17:18" x14ac:dyDescent="0.25">
      <c r="Q236" s="6"/>
      <c r="R236" s="7"/>
    </row>
    <row r="237" spans="17:18" x14ac:dyDescent="0.25">
      <c r="Q237" s="6"/>
      <c r="R237" s="7"/>
    </row>
    <row r="238" spans="17:18" x14ac:dyDescent="0.25">
      <c r="Q238" s="6"/>
      <c r="R238" s="7"/>
    </row>
    <row r="239" spans="17:18" x14ac:dyDescent="0.25">
      <c r="Q239" s="6"/>
      <c r="R239" s="7"/>
    </row>
    <row r="240" spans="17:18" x14ac:dyDescent="0.25">
      <c r="Q240" s="6"/>
      <c r="R240" s="7"/>
    </row>
    <row r="241" spans="17:18" x14ac:dyDescent="0.25">
      <c r="Q241" s="6"/>
      <c r="R241" s="7"/>
    </row>
    <row r="242" spans="17:18" x14ac:dyDescent="0.25">
      <c r="Q242" s="6"/>
      <c r="R242" s="7"/>
    </row>
    <row r="243" spans="17:18" x14ac:dyDescent="0.25">
      <c r="Q243" s="6"/>
      <c r="R243" s="7"/>
    </row>
    <row r="244" spans="17:18" x14ac:dyDescent="0.25">
      <c r="Q244" s="6"/>
      <c r="R244" s="7"/>
    </row>
    <row r="245" spans="17:18" x14ac:dyDescent="0.25">
      <c r="Q245" s="6"/>
      <c r="R245" s="7"/>
    </row>
    <row r="246" spans="17:18" x14ac:dyDescent="0.25">
      <c r="Q246" s="6"/>
      <c r="R246" s="7"/>
    </row>
    <row r="247" spans="17:18" x14ac:dyDescent="0.25">
      <c r="Q247" s="6"/>
      <c r="R247" s="7"/>
    </row>
    <row r="248" spans="17:18" x14ac:dyDescent="0.25">
      <c r="Q248" s="6"/>
      <c r="R248" s="7"/>
    </row>
    <row r="249" spans="17:18" x14ac:dyDescent="0.25">
      <c r="Q249" s="6"/>
      <c r="R249" s="7"/>
    </row>
    <row r="250" spans="17:18" x14ac:dyDescent="0.25">
      <c r="Q250" s="6"/>
      <c r="R250" s="7"/>
    </row>
    <row r="251" spans="17:18" x14ac:dyDescent="0.25">
      <c r="Q251" s="6"/>
      <c r="R251" s="7"/>
    </row>
    <row r="252" spans="17:18" x14ac:dyDescent="0.25">
      <c r="Q252" s="6"/>
      <c r="R252" s="7"/>
    </row>
    <row r="253" spans="17:18" x14ac:dyDescent="0.25">
      <c r="Q253" s="6"/>
      <c r="R253" s="7"/>
    </row>
    <row r="254" spans="17:18" x14ac:dyDescent="0.25">
      <c r="Q254" s="6"/>
      <c r="R254" s="7"/>
    </row>
    <row r="255" spans="17:18" x14ac:dyDescent="0.25">
      <c r="Q255" s="6"/>
      <c r="R255" s="7"/>
    </row>
    <row r="256" spans="17:18" x14ac:dyDescent="0.25">
      <c r="Q256" s="6"/>
      <c r="R256" s="7"/>
    </row>
    <row r="257" spans="17:18" x14ac:dyDescent="0.25">
      <c r="Q257" s="6"/>
      <c r="R257" s="7"/>
    </row>
    <row r="258" spans="17:18" x14ac:dyDescent="0.25">
      <c r="Q258" s="6"/>
      <c r="R258" s="7"/>
    </row>
    <row r="259" spans="17:18" x14ac:dyDescent="0.25">
      <c r="Q259" s="6"/>
      <c r="R259" s="7"/>
    </row>
    <row r="260" spans="17:18" x14ac:dyDescent="0.25">
      <c r="Q260" s="6"/>
      <c r="R260" s="7"/>
    </row>
    <row r="261" spans="17:18" x14ac:dyDescent="0.25">
      <c r="Q261" s="6"/>
      <c r="R261" s="7"/>
    </row>
    <row r="262" spans="17:18" x14ac:dyDescent="0.25">
      <c r="Q262" s="6"/>
      <c r="R262" s="7"/>
    </row>
    <row r="263" spans="17:18" x14ac:dyDescent="0.25">
      <c r="Q263" s="6"/>
      <c r="R263" s="7"/>
    </row>
    <row r="264" spans="17:18" x14ac:dyDescent="0.25">
      <c r="Q264" s="6"/>
      <c r="R264" s="7"/>
    </row>
    <row r="265" spans="17:18" x14ac:dyDescent="0.25">
      <c r="Q265" s="6"/>
      <c r="R265" s="7"/>
    </row>
    <row r="266" spans="17:18" x14ac:dyDescent="0.25">
      <c r="Q266" s="6"/>
      <c r="R266" s="7"/>
    </row>
    <row r="267" spans="17:18" x14ac:dyDescent="0.25">
      <c r="Q267" s="6"/>
      <c r="R267" s="7"/>
    </row>
    <row r="268" spans="17:18" x14ac:dyDescent="0.25">
      <c r="Q268" s="6"/>
      <c r="R268" s="7"/>
    </row>
    <row r="269" spans="17:18" x14ac:dyDescent="0.25">
      <c r="Q269" s="6"/>
      <c r="R269" s="7"/>
    </row>
    <row r="270" spans="17:18" x14ac:dyDescent="0.25">
      <c r="Q270" s="6"/>
      <c r="R270" s="7"/>
    </row>
    <row r="271" spans="17:18" x14ac:dyDescent="0.25">
      <c r="Q271" s="6"/>
      <c r="R271" s="7"/>
    </row>
    <row r="272" spans="17:18" x14ac:dyDescent="0.25">
      <c r="Q272" s="6"/>
      <c r="R272" s="7"/>
    </row>
    <row r="273" spans="17:18" x14ac:dyDescent="0.25">
      <c r="Q273" s="6"/>
      <c r="R273" s="7"/>
    </row>
    <row r="274" spans="17:18" x14ac:dyDescent="0.25">
      <c r="Q274" s="6"/>
      <c r="R274" s="7"/>
    </row>
    <row r="275" spans="17:18" x14ac:dyDescent="0.25">
      <c r="Q275" s="6"/>
      <c r="R275" s="7"/>
    </row>
    <row r="276" spans="17:18" x14ac:dyDescent="0.25">
      <c r="Q276" s="6"/>
      <c r="R276" s="7"/>
    </row>
    <row r="277" spans="17:18" x14ac:dyDescent="0.25">
      <c r="Q277" s="6"/>
      <c r="R277" s="7"/>
    </row>
    <row r="278" spans="17:18" x14ac:dyDescent="0.25">
      <c r="Q278" s="6"/>
      <c r="R278" s="7"/>
    </row>
    <row r="279" spans="17:18" x14ac:dyDescent="0.25">
      <c r="Q279" s="6"/>
      <c r="R279" s="7"/>
    </row>
    <row r="280" spans="17:18" x14ac:dyDescent="0.25">
      <c r="Q280" s="6"/>
      <c r="R280" s="7"/>
    </row>
    <row r="281" spans="17:18" x14ac:dyDescent="0.25">
      <c r="Q281" s="6"/>
      <c r="R281" s="7"/>
    </row>
    <row r="282" spans="17:18" x14ac:dyDescent="0.25">
      <c r="Q282" s="6"/>
      <c r="R282" s="7"/>
    </row>
    <row r="283" spans="17:18" x14ac:dyDescent="0.25">
      <c r="Q283" s="6"/>
      <c r="R283" s="7"/>
    </row>
    <row r="284" spans="17:18" x14ac:dyDescent="0.25">
      <c r="Q284" s="6"/>
      <c r="R284" s="7"/>
    </row>
    <row r="285" spans="17:18" x14ac:dyDescent="0.25">
      <c r="Q285" s="6"/>
      <c r="R285" s="7"/>
    </row>
    <row r="286" spans="17:18" x14ac:dyDescent="0.25">
      <c r="Q286" s="6"/>
      <c r="R286" s="7"/>
    </row>
    <row r="287" spans="17:18" x14ac:dyDescent="0.25">
      <c r="Q287" s="6"/>
      <c r="R287" s="7"/>
    </row>
    <row r="288" spans="17:18" x14ac:dyDescent="0.25">
      <c r="Q288" s="6"/>
      <c r="R288" s="7"/>
    </row>
    <row r="289" spans="17:18" x14ac:dyDescent="0.25">
      <c r="Q289" s="6"/>
      <c r="R289" s="7"/>
    </row>
    <row r="290" spans="17:18" x14ac:dyDescent="0.25">
      <c r="Q290" s="6"/>
      <c r="R290" s="7"/>
    </row>
    <row r="291" spans="17:18" x14ac:dyDescent="0.25">
      <c r="Q291" s="6"/>
      <c r="R291" s="7"/>
    </row>
    <row r="292" spans="17:18" x14ac:dyDescent="0.25">
      <c r="Q292" s="6"/>
      <c r="R292" s="7"/>
    </row>
    <row r="293" spans="17:18" x14ac:dyDescent="0.25">
      <c r="Q293" s="6"/>
      <c r="R293" s="7"/>
    </row>
    <row r="294" spans="17:18" x14ac:dyDescent="0.25">
      <c r="Q294" s="6"/>
      <c r="R294" s="7"/>
    </row>
    <row r="295" spans="17:18" x14ac:dyDescent="0.25">
      <c r="Q295" s="6"/>
      <c r="R295" s="7"/>
    </row>
    <row r="296" spans="17:18" x14ac:dyDescent="0.25">
      <c r="Q296" s="6"/>
      <c r="R296" s="7"/>
    </row>
    <row r="297" spans="17:18" x14ac:dyDescent="0.25">
      <c r="Q297" s="6"/>
      <c r="R297" s="7"/>
    </row>
    <row r="298" spans="17:18" x14ac:dyDescent="0.25">
      <c r="Q298" s="6"/>
      <c r="R298" s="7"/>
    </row>
    <row r="299" spans="17:18" x14ac:dyDescent="0.25">
      <c r="Q299" s="6"/>
      <c r="R299" s="7"/>
    </row>
    <row r="300" spans="17:18" x14ac:dyDescent="0.25">
      <c r="Q300" s="6"/>
      <c r="R300" s="7"/>
    </row>
    <row r="301" spans="17:18" x14ac:dyDescent="0.25">
      <c r="Q301" s="6"/>
      <c r="R301" s="7"/>
    </row>
    <row r="302" spans="17:18" x14ac:dyDescent="0.25">
      <c r="Q302" s="6"/>
      <c r="R302" s="7"/>
    </row>
    <row r="303" spans="17:18" x14ac:dyDescent="0.25">
      <c r="Q303" s="6"/>
      <c r="R303" s="7"/>
    </row>
    <row r="304" spans="17:18" x14ac:dyDescent="0.25">
      <c r="Q304" s="6"/>
      <c r="R304" s="7"/>
    </row>
    <row r="305" spans="17:18" x14ac:dyDescent="0.25">
      <c r="Q305" s="6"/>
      <c r="R305" s="7"/>
    </row>
    <row r="306" spans="17:18" x14ac:dyDescent="0.25">
      <c r="Q306" s="6"/>
      <c r="R306" s="7"/>
    </row>
    <row r="307" spans="17:18" x14ac:dyDescent="0.25">
      <c r="Q307" s="6"/>
      <c r="R307" s="7"/>
    </row>
    <row r="308" spans="17:18" x14ac:dyDescent="0.25">
      <c r="Q308" s="6"/>
      <c r="R308" s="7"/>
    </row>
    <row r="309" spans="17:18" x14ac:dyDescent="0.25">
      <c r="Q309" s="6"/>
      <c r="R309" s="7"/>
    </row>
    <row r="310" spans="17:18" x14ac:dyDescent="0.25">
      <c r="Q310" s="6"/>
      <c r="R310" s="7"/>
    </row>
    <row r="311" spans="17:18" x14ac:dyDescent="0.25">
      <c r="Q311" s="6"/>
      <c r="R311" s="7"/>
    </row>
    <row r="312" spans="17:18" x14ac:dyDescent="0.25">
      <c r="Q312" s="6"/>
      <c r="R312" s="7"/>
    </row>
    <row r="313" spans="17:18" x14ac:dyDescent="0.25">
      <c r="Q313" s="6"/>
      <c r="R313" s="7"/>
    </row>
    <row r="314" spans="17:18" x14ac:dyDescent="0.25">
      <c r="Q314" s="6"/>
      <c r="R314" s="7"/>
    </row>
    <row r="315" spans="17:18" x14ac:dyDescent="0.25">
      <c r="Q315" s="6"/>
      <c r="R315" s="7"/>
    </row>
    <row r="316" spans="17:18" x14ac:dyDescent="0.25">
      <c r="Q316" s="6"/>
      <c r="R316" s="7"/>
    </row>
    <row r="317" spans="17:18" x14ac:dyDescent="0.25">
      <c r="Q317" s="6"/>
      <c r="R317" s="7"/>
    </row>
    <row r="318" spans="17:18" x14ac:dyDescent="0.25">
      <c r="Q318" s="6"/>
      <c r="R318" s="7"/>
    </row>
    <row r="319" spans="17:18" x14ac:dyDescent="0.25">
      <c r="Q319" s="6"/>
      <c r="R319" s="7"/>
    </row>
    <row r="320" spans="17:18" x14ac:dyDescent="0.25">
      <c r="Q320" s="6"/>
      <c r="R320" s="7"/>
    </row>
    <row r="321" spans="17:18" x14ac:dyDescent="0.25">
      <c r="Q321" s="6"/>
      <c r="R321" s="7"/>
    </row>
    <row r="322" spans="17:18" x14ac:dyDescent="0.25">
      <c r="Q322" s="6"/>
      <c r="R322" s="7"/>
    </row>
    <row r="323" spans="17:18" x14ac:dyDescent="0.25">
      <c r="Q323" s="6"/>
      <c r="R323" s="7"/>
    </row>
    <row r="324" spans="17:18" x14ac:dyDescent="0.25">
      <c r="Q324" s="6"/>
      <c r="R324" s="7"/>
    </row>
    <row r="325" spans="17:18" x14ac:dyDescent="0.25">
      <c r="Q325" s="6"/>
      <c r="R325" s="7"/>
    </row>
    <row r="326" spans="17:18" x14ac:dyDescent="0.25">
      <c r="Q326" s="6"/>
      <c r="R326" s="7"/>
    </row>
    <row r="327" spans="17:18" x14ac:dyDescent="0.25">
      <c r="Q327" s="6"/>
      <c r="R327" s="7"/>
    </row>
    <row r="328" spans="17:18" x14ac:dyDescent="0.25">
      <c r="Q328" s="6"/>
      <c r="R328" s="7"/>
    </row>
    <row r="329" spans="17:18" x14ac:dyDescent="0.25">
      <c r="Q329" s="6"/>
      <c r="R329" s="7"/>
    </row>
    <row r="330" spans="17:18" x14ac:dyDescent="0.25">
      <c r="Q330" s="6"/>
      <c r="R330" s="7"/>
    </row>
    <row r="331" spans="17:18" x14ac:dyDescent="0.25">
      <c r="Q331" s="6"/>
      <c r="R331" s="7"/>
    </row>
    <row r="332" spans="17:18" x14ac:dyDescent="0.25">
      <c r="Q332" s="6"/>
      <c r="R332" s="7"/>
    </row>
    <row r="333" spans="17:18" x14ac:dyDescent="0.25">
      <c r="Q333" s="6"/>
      <c r="R333" s="7"/>
    </row>
    <row r="334" spans="17:18" x14ac:dyDescent="0.25">
      <c r="Q334" s="9"/>
      <c r="R334" s="10"/>
    </row>
  </sheetData>
  <mergeCells count="1">
    <mergeCell ref="I2:J2"/>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9699" r:id="rId4" name="Scroll Bar 3">
              <controlPr defaultSize="0" autoPict="0">
                <anchor moveWithCells="1">
                  <from>
                    <xdr:col>22</xdr:col>
                    <xdr:colOff>9525</xdr:colOff>
                    <xdr:row>70</xdr:row>
                    <xdr:rowOff>0</xdr:rowOff>
                  </from>
                  <to>
                    <xdr:col>25</xdr:col>
                    <xdr:colOff>9525</xdr:colOff>
                    <xdr:row>71</xdr:row>
                    <xdr:rowOff>0</xdr:rowOff>
                  </to>
                </anchor>
              </controlPr>
            </control>
          </mc:Choice>
        </mc:AlternateContent>
        <mc:AlternateContent xmlns:mc="http://schemas.openxmlformats.org/markup-compatibility/2006">
          <mc:Choice Requires="x14">
            <control shapeId="29700" r:id="rId5" name="Scroll Bar 4">
              <controlPr defaultSize="0" autoPict="0">
                <anchor moveWithCells="1">
                  <from>
                    <xdr:col>22</xdr:col>
                    <xdr:colOff>0</xdr:colOff>
                    <xdr:row>72</xdr:row>
                    <xdr:rowOff>0</xdr:rowOff>
                  </from>
                  <to>
                    <xdr:col>24</xdr:col>
                    <xdr:colOff>600075</xdr:colOff>
                    <xdr:row>73</xdr:row>
                    <xdr:rowOff>0</xdr:rowOff>
                  </to>
                </anchor>
              </controlPr>
            </control>
          </mc:Choice>
        </mc:AlternateContent>
        <mc:AlternateContent xmlns:mc="http://schemas.openxmlformats.org/markup-compatibility/2006">
          <mc:Choice Requires="x14">
            <control shapeId="29701" r:id="rId6" name="Scroll Bar 5">
              <controlPr defaultSize="0" autoPict="0">
                <anchor moveWithCells="1">
                  <from>
                    <xdr:col>22</xdr:col>
                    <xdr:colOff>0</xdr:colOff>
                    <xdr:row>74</xdr:row>
                    <xdr:rowOff>0</xdr:rowOff>
                  </from>
                  <to>
                    <xdr:col>24</xdr:col>
                    <xdr:colOff>600075</xdr:colOff>
                    <xdr:row>75</xdr:row>
                    <xdr:rowOff>0</xdr:rowOff>
                  </to>
                </anchor>
              </controlPr>
            </control>
          </mc:Choice>
        </mc:AlternateContent>
        <mc:AlternateContent xmlns:mc="http://schemas.openxmlformats.org/markup-compatibility/2006">
          <mc:Choice Requires="x14">
            <control shapeId="29702" r:id="rId7" name="Scroll Bar 6">
              <controlPr defaultSize="0" autoPict="0">
                <anchor moveWithCells="1">
                  <from>
                    <xdr:col>22</xdr:col>
                    <xdr:colOff>0</xdr:colOff>
                    <xdr:row>76</xdr:row>
                    <xdr:rowOff>0</xdr:rowOff>
                  </from>
                  <to>
                    <xdr:col>24</xdr:col>
                    <xdr:colOff>600075</xdr:colOff>
                    <xdr:row>77</xdr:row>
                    <xdr:rowOff>0</xdr:rowOff>
                  </to>
                </anchor>
              </controlPr>
            </control>
          </mc:Choice>
        </mc:AlternateContent>
        <mc:AlternateContent xmlns:mc="http://schemas.openxmlformats.org/markup-compatibility/2006">
          <mc:Choice Requires="x14">
            <control shapeId="29703" r:id="rId8" name="Scroll Bar 7">
              <controlPr defaultSize="0" autoPict="0">
                <anchor moveWithCells="1">
                  <from>
                    <xdr:col>22</xdr:col>
                    <xdr:colOff>0</xdr:colOff>
                    <xdr:row>78</xdr:row>
                    <xdr:rowOff>0</xdr:rowOff>
                  </from>
                  <to>
                    <xdr:col>24</xdr:col>
                    <xdr:colOff>600075</xdr:colOff>
                    <xdr:row>79</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4CEE8-8B5E-42B3-900F-975C9DF44C0C}">
  <dimension ref="A1:AF334"/>
  <sheetViews>
    <sheetView zoomScale="67" zoomScaleNormal="67" workbookViewId="0">
      <selection activeCell="U36" sqref="U36"/>
    </sheetView>
  </sheetViews>
  <sheetFormatPr defaultRowHeight="15" x14ac:dyDescent="0.25"/>
  <cols>
    <col min="1" max="1" width="9.28515625" bestFit="1" customWidth="1"/>
    <col min="2" max="2" width="13" bestFit="1" customWidth="1"/>
    <col min="3" max="3" width="15.85546875" bestFit="1" customWidth="1"/>
    <col min="4" max="4" width="13" bestFit="1" customWidth="1"/>
    <col min="5" max="5" width="9.28515625" bestFit="1" customWidth="1"/>
    <col min="6" max="6" width="8.28515625" customWidth="1"/>
    <col min="7" max="7" width="9.28515625" bestFit="1" customWidth="1"/>
    <col min="8" max="8" width="7.85546875" customWidth="1"/>
    <col min="9" max="9" width="11" customWidth="1"/>
    <col min="10" max="10" width="7.85546875" customWidth="1"/>
    <col min="11" max="11" width="12.28515625" customWidth="1"/>
    <col min="12" max="12" width="9.5703125" customWidth="1"/>
    <col min="13" max="13" width="9.28515625" bestFit="1" customWidth="1"/>
    <col min="14" max="14" width="15.7109375" bestFit="1" customWidth="1"/>
    <col min="15" max="15" width="9.28515625" bestFit="1" customWidth="1"/>
    <col min="17" max="17" width="12.85546875" customWidth="1"/>
    <col min="18" max="18" width="13.140625" customWidth="1"/>
    <col min="26" max="26" width="9.28515625" bestFit="1" customWidth="1"/>
    <col min="27" max="27" width="20.7109375" bestFit="1" customWidth="1"/>
    <col min="28" max="32" width="9.28515625" bestFit="1" customWidth="1"/>
  </cols>
  <sheetData>
    <row r="1" spans="1:18" ht="15.75" thickTop="1" x14ac:dyDescent="0.25">
      <c r="A1" s="21"/>
      <c r="B1" s="22"/>
      <c r="C1" s="22"/>
      <c r="D1" s="22"/>
      <c r="E1" s="22"/>
      <c r="F1" s="22"/>
      <c r="G1" s="22"/>
      <c r="H1" s="22"/>
      <c r="I1" s="22"/>
      <c r="J1" s="22"/>
      <c r="K1" s="22"/>
      <c r="L1" s="22"/>
      <c r="M1" s="22"/>
      <c r="N1" s="22"/>
      <c r="O1" s="22"/>
      <c r="P1" s="22"/>
      <c r="Q1" s="22"/>
      <c r="R1" s="23"/>
    </row>
    <row r="2" spans="1:18" x14ac:dyDescent="0.25">
      <c r="A2" s="24"/>
      <c r="B2" s="29" t="s">
        <v>106</v>
      </c>
      <c r="C2" s="29"/>
      <c r="D2" s="6"/>
      <c r="E2" s="6"/>
      <c r="F2" s="6"/>
      <c r="G2" s="6"/>
      <c r="H2" s="36" t="s">
        <v>25</v>
      </c>
      <c r="I2" s="36"/>
      <c r="J2" s="6"/>
      <c r="K2" s="6"/>
      <c r="L2" s="6"/>
      <c r="M2" s="6"/>
      <c r="N2" s="6"/>
      <c r="O2" s="6"/>
      <c r="P2" s="6"/>
      <c r="Q2" s="6"/>
      <c r="R2" s="25"/>
    </row>
    <row r="3" spans="1:18" x14ac:dyDescent="0.25">
      <c r="A3" s="24"/>
      <c r="B3" s="6"/>
      <c r="C3" s="6"/>
      <c r="D3" s="6"/>
      <c r="E3" s="6"/>
      <c r="F3" s="12" t="s">
        <v>23</v>
      </c>
      <c r="G3" s="12" t="s">
        <v>24</v>
      </c>
      <c r="H3" s="12" t="s">
        <v>55</v>
      </c>
      <c r="I3" s="12" t="s">
        <v>56</v>
      </c>
      <c r="J3" s="12" t="s">
        <v>57</v>
      </c>
      <c r="K3" s="6"/>
      <c r="L3" s="6"/>
      <c r="M3" s="6"/>
      <c r="N3" s="6"/>
      <c r="O3" s="6"/>
      <c r="P3" s="6"/>
      <c r="Q3" s="6"/>
      <c r="R3" s="25"/>
    </row>
    <row r="4" spans="1:18" x14ac:dyDescent="0.25">
      <c r="A4" s="24"/>
      <c r="B4" s="6"/>
      <c r="C4" s="6"/>
      <c r="D4" s="6"/>
      <c r="E4" s="6"/>
      <c r="F4" s="12">
        <v>1.05</v>
      </c>
      <c r="G4" s="12">
        <v>2.5</v>
      </c>
      <c r="H4" s="34">
        <v>1.5</v>
      </c>
      <c r="I4" s="37">
        <v>1.5</v>
      </c>
      <c r="J4" s="38">
        <v>1.5</v>
      </c>
      <c r="K4" s="12" t="s">
        <v>9</v>
      </c>
      <c r="L4" s="6"/>
      <c r="M4" s="6"/>
      <c r="N4" s="6"/>
      <c r="O4" s="6"/>
      <c r="P4" s="6"/>
      <c r="Q4" s="6"/>
      <c r="R4" s="25"/>
    </row>
    <row r="5" spans="1:18" x14ac:dyDescent="0.25">
      <c r="A5" s="24"/>
      <c r="B5" s="6"/>
      <c r="C5" s="6"/>
      <c r="D5" s="6"/>
      <c r="E5" s="6"/>
      <c r="F5" s="12">
        <v>10</v>
      </c>
      <c r="G5" s="12">
        <v>100</v>
      </c>
      <c r="H5" s="34">
        <v>40</v>
      </c>
      <c r="I5" s="37">
        <v>40</v>
      </c>
      <c r="J5" s="38">
        <v>50</v>
      </c>
      <c r="K5" s="12" t="s">
        <v>10</v>
      </c>
      <c r="L5" s="6"/>
      <c r="M5" s="6"/>
      <c r="N5" s="6"/>
      <c r="O5" s="6"/>
      <c r="P5" s="6"/>
      <c r="Q5" s="6"/>
      <c r="R5" s="25"/>
    </row>
    <row r="6" spans="1:18" x14ac:dyDescent="0.25">
      <c r="A6" s="24"/>
      <c r="B6" s="6"/>
      <c r="C6" s="6"/>
      <c r="D6" s="6"/>
      <c r="E6" s="6"/>
      <c r="F6" s="12">
        <v>1.05</v>
      </c>
      <c r="G6" s="12">
        <v>4</v>
      </c>
      <c r="H6" s="34">
        <v>1.9</v>
      </c>
      <c r="I6" s="37">
        <v>1.8</v>
      </c>
      <c r="J6" s="38">
        <v>1.7</v>
      </c>
      <c r="K6" s="12" t="s">
        <v>26</v>
      </c>
      <c r="L6" s="6"/>
      <c r="M6" s="6"/>
      <c r="N6" s="6"/>
      <c r="O6" s="6"/>
      <c r="P6" s="6"/>
      <c r="Q6" s="6"/>
      <c r="R6" s="25"/>
    </row>
    <row r="7" spans="1:18" x14ac:dyDescent="0.25">
      <c r="A7" s="24"/>
      <c r="B7" s="6"/>
      <c r="C7" s="6"/>
      <c r="D7" s="6"/>
      <c r="E7" s="6"/>
      <c r="F7" s="12">
        <v>5.0000000000000001E-4</v>
      </c>
      <c r="G7" s="12">
        <v>0.01</v>
      </c>
      <c r="H7" s="34">
        <v>7.4671946288138915E-3</v>
      </c>
      <c r="I7" s="37">
        <v>7.4671946288138915E-3</v>
      </c>
      <c r="J7" s="38">
        <v>7.4671946288138915E-3</v>
      </c>
      <c r="K7" s="12" t="s">
        <v>27</v>
      </c>
      <c r="L7" s="6"/>
      <c r="M7" s="6"/>
      <c r="N7" s="6"/>
      <c r="O7" s="6"/>
      <c r="P7" s="6"/>
      <c r="Q7" s="6"/>
      <c r="R7" s="25"/>
    </row>
    <row r="8" spans="1:18" x14ac:dyDescent="0.25">
      <c r="A8" s="24"/>
      <c r="B8" s="6"/>
      <c r="C8" s="6"/>
      <c r="D8" s="6"/>
      <c r="E8" s="6"/>
      <c r="F8" s="6"/>
      <c r="G8" s="6"/>
      <c r="H8" s="6"/>
      <c r="I8" s="6"/>
      <c r="J8" s="6"/>
      <c r="K8" s="6"/>
      <c r="L8" s="6"/>
      <c r="M8" s="6"/>
      <c r="N8" s="6"/>
      <c r="O8" s="6"/>
      <c r="P8" s="6"/>
      <c r="Q8" s="6"/>
      <c r="R8" s="25"/>
    </row>
    <row r="9" spans="1:18" x14ac:dyDescent="0.25">
      <c r="A9" s="24"/>
      <c r="B9" s="6"/>
      <c r="C9" s="6"/>
      <c r="D9" s="6"/>
      <c r="E9" s="6"/>
      <c r="F9" s="6"/>
      <c r="G9" s="6" t="s">
        <v>28</v>
      </c>
      <c r="H9" s="33">
        <f ca="1">'Game Level 4'!M69</f>
        <v>4.5993872001127138E-2</v>
      </c>
      <c r="I9" s="33">
        <f ca="1">'Game Level 4'!N69</f>
        <v>4.8919484668324305E-2</v>
      </c>
      <c r="J9" s="33">
        <f ca="1">'Game Level 4'!O69</f>
        <v>5.1090400840844256E-2</v>
      </c>
      <c r="K9" s="6"/>
      <c r="L9" s="6"/>
      <c r="M9" s="6"/>
      <c r="N9" s="6"/>
      <c r="O9" s="6"/>
      <c r="P9" s="6"/>
      <c r="Q9" s="6"/>
      <c r="R9" s="25"/>
    </row>
    <row r="10" spans="1:18" x14ac:dyDescent="0.25">
      <c r="A10" s="24"/>
      <c r="B10" s="6"/>
      <c r="C10" s="6"/>
      <c r="D10" s="6"/>
      <c r="E10" s="6"/>
      <c r="F10" s="6"/>
      <c r="G10" s="6"/>
      <c r="H10" s="6"/>
      <c r="I10" s="6"/>
      <c r="J10" s="6"/>
      <c r="K10" s="6"/>
      <c r="L10" s="6"/>
      <c r="M10" s="6"/>
      <c r="N10" s="6"/>
      <c r="O10" s="6"/>
      <c r="P10" s="6"/>
      <c r="Q10" s="6"/>
      <c r="R10" s="25"/>
    </row>
    <row r="11" spans="1:18" x14ac:dyDescent="0.25">
      <c r="A11" s="24"/>
      <c r="B11" s="6"/>
      <c r="C11" s="6"/>
      <c r="D11" s="6"/>
      <c r="E11" s="6"/>
      <c r="F11" s="6"/>
      <c r="G11" s="6"/>
      <c r="H11" s="35">
        <f>'Game Level 4'!B83</f>
        <v>1</v>
      </c>
      <c r="I11" s="35">
        <f>'Game Level 4'!C83</f>
        <v>1</v>
      </c>
      <c r="J11" s="35">
        <f>'Game Level 4'!D83</f>
        <v>1</v>
      </c>
      <c r="K11" s="6" t="s">
        <v>37</v>
      </c>
      <c r="L11" s="6"/>
      <c r="M11" s="6"/>
      <c r="N11" s="6"/>
      <c r="O11" s="6"/>
      <c r="P11" s="6"/>
      <c r="Q11" s="6"/>
      <c r="R11" s="25"/>
    </row>
    <row r="12" spans="1:18" x14ac:dyDescent="0.25">
      <c r="A12" s="24"/>
      <c r="B12" s="6"/>
      <c r="C12" s="6"/>
      <c r="D12" s="6"/>
      <c r="E12" s="6"/>
      <c r="F12" s="6"/>
      <c r="G12" s="6"/>
      <c r="H12" s="35" t="str">
        <f>IF(H11&gt;$D18,"NO","YES")</f>
        <v>NO</v>
      </c>
      <c r="I12" s="35" t="str">
        <f>IF(I11&gt;$D18,"NO","YES")</f>
        <v>NO</v>
      </c>
      <c r="J12" s="35" t="str">
        <f>IF(J11&gt;$D18,"NO","YES")</f>
        <v>NO</v>
      </c>
      <c r="K12" s="6" t="s">
        <v>40</v>
      </c>
      <c r="L12" s="6"/>
      <c r="M12" s="6"/>
      <c r="N12" s="6"/>
      <c r="O12" s="6"/>
      <c r="P12" s="6"/>
      <c r="Q12" s="6"/>
      <c r="R12" s="25"/>
    </row>
    <row r="13" spans="1:18" x14ac:dyDescent="0.25">
      <c r="A13" s="24"/>
      <c r="B13" s="6"/>
      <c r="C13" s="6"/>
      <c r="D13" s="6"/>
      <c r="E13" s="6"/>
      <c r="F13" s="6"/>
      <c r="G13" s="6"/>
      <c r="H13" s="6"/>
      <c r="I13" s="6"/>
      <c r="J13" s="6"/>
      <c r="K13" s="6"/>
      <c r="L13" s="6"/>
      <c r="M13" s="6"/>
      <c r="N13" s="6"/>
      <c r="O13" s="6"/>
      <c r="P13" s="6"/>
      <c r="Q13" s="6"/>
      <c r="R13" s="25"/>
    </row>
    <row r="14" spans="1:18" x14ac:dyDescent="0.25">
      <c r="A14" s="24"/>
      <c r="B14" s="6"/>
      <c r="E14" s="6"/>
      <c r="F14" s="6"/>
      <c r="G14" s="6"/>
      <c r="H14" s="6"/>
      <c r="I14" s="6"/>
      <c r="J14" s="6"/>
      <c r="K14" s="6"/>
      <c r="L14" s="6"/>
      <c r="M14" s="6"/>
      <c r="N14" s="6"/>
      <c r="O14" s="6"/>
      <c r="P14" s="6"/>
      <c r="Q14" s="6"/>
      <c r="R14" s="25"/>
    </row>
    <row r="15" spans="1:18" x14ac:dyDescent="0.25">
      <c r="A15" s="24"/>
      <c r="B15" s="6"/>
      <c r="E15" s="6"/>
      <c r="F15" s="6"/>
      <c r="J15" s="6"/>
      <c r="K15" s="6"/>
      <c r="L15" s="6"/>
      <c r="M15" s="6"/>
      <c r="N15" s="6"/>
      <c r="O15" s="6"/>
      <c r="P15" s="6"/>
      <c r="Q15" s="6"/>
      <c r="R15" s="25"/>
    </row>
    <row r="16" spans="1:18" x14ac:dyDescent="0.25">
      <c r="A16" s="24"/>
      <c r="B16" s="6"/>
      <c r="C16" s="6" t="s">
        <v>33</v>
      </c>
      <c r="D16" s="32">
        <f>'Game Level 0.1'!$D20</f>
        <v>0.01</v>
      </c>
      <c r="E16" s="6"/>
      <c r="F16" s="6"/>
      <c r="J16" s="6"/>
      <c r="K16" s="6"/>
      <c r="L16" s="6"/>
      <c r="M16" s="6"/>
      <c r="N16" s="6"/>
      <c r="O16" s="6"/>
      <c r="P16" s="6"/>
      <c r="Q16" s="6"/>
      <c r="R16" s="25"/>
    </row>
    <row r="17" spans="1:18" x14ac:dyDescent="0.25">
      <c r="A17" s="24"/>
      <c r="B17" s="6"/>
      <c r="C17" s="6" t="s">
        <v>32</v>
      </c>
      <c r="D17" s="32">
        <f>'Game Level 0.1'!$D21</f>
        <v>1E-3</v>
      </c>
      <c r="E17" s="6"/>
      <c r="F17" s="6"/>
      <c r="J17" s="6"/>
      <c r="K17" s="6"/>
      <c r="L17" s="6"/>
      <c r="M17" s="6"/>
      <c r="N17" s="6"/>
      <c r="O17" s="6"/>
      <c r="P17" s="6"/>
      <c r="Q17" s="6"/>
      <c r="R17" s="25"/>
    </row>
    <row r="18" spans="1:18" x14ac:dyDescent="0.25">
      <c r="A18" s="24"/>
      <c r="B18" s="6"/>
      <c r="C18" s="6" t="s">
        <v>36</v>
      </c>
      <c r="D18" s="32">
        <f>'Game Level 0.1'!$D22</f>
        <v>0.9</v>
      </c>
      <c r="E18" s="6"/>
      <c r="F18" s="6"/>
      <c r="G18" s="6"/>
      <c r="H18" s="6"/>
      <c r="I18" s="6"/>
      <c r="J18" s="6"/>
      <c r="K18" s="6"/>
      <c r="L18" s="6"/>
      <c r="M18" s="6"/>
      <c r="N18" s="6"/>
      <c r="O18" s="6"/>
      <c r="P18" s="6"/>
      <c r="Q18" s="6"/>
      <c r="R18" s="25"/>
    </row>
    <row r="19" spans="1:18" x14ac:dyDescent="0.25">
      <c r="A19" s="24"/>
      <c r="B19" s="6"/>
      <c r="C19" s="6"/>
      <c r="D19" s="6"/>
      <c r="E19" s="6"/>
      <c r="F19" s="6"/>
      <c r="G19" s="6"/>
      <c r="H19" s="6"/>
      <c r="I19" s="6"/>
      <c r="J19" s="6"/>
      <c r="K19" s="6"/>
      <c r="L19" s="6"/>
      <c r="M19" s="6"/>
      <c r="N19" s="6"/>
      <c r="O19" s="6"/>
      <c r="P19" s="6"/>
      <c r="Q19" s="6"/>
      <c r="R19" s="25"/>
    </row>
    <row r="20" spans="1:18" x14ac:dyDescent="0.25">
      <c r="A20" s="24"/>
      <c r="B20" s="6"/>
      <c r="C20" s="6"/>
      <c r="D20" s="6"/>
      <c r="E20" s="6"/>
      <c r="F20" s="6"/>
      <c r="G20" s="6"/>
      <c r="H20" s="6"/>
      <c r="I20" s="6"/>
      <c r="J20" s="6"/>
      <c r="K20" s="6"/>
      <c r="L20" s="6"/>
      <c r="M20" s="6"/>
      <c r="N20" s="6"/>
      <c r="O20" s="6"/>
      <c r="P20" s="6"/>
      <c r="Q20" s="6"/>
      <c r="R20" s="25"/>
    </row>
    <row r="21" spans="1:18" x14ac:dyDescent="0.25">
      <c r="A21" s="24"/>
      <c r="B21" s="6"/>
      <c r="C21" s="6"/>
      <c r="D21" s="6"/>
      <c r="E21" s="6"/>
      <c r="F21" s="6"/>
      <c r="G21" s="6"/>
      <c r="H21" s="6"/>
      <c r="I21" s="6"/>
      <c r="J21" s="6"/>
      <c r="K21" s="6"/>
      <c r="L21" s="6"/>
      <c r="M21" s="6"/>
      <c r="N21" s="6"/>
      <c r="O21" s="6"/>
      <c r="P21" s="6"/>
      <c r="Q21" s="6"/>
      <c r="R21" s="25"/>
    </row>
    <row r="22" spans="1:18" x14ac:dyDescent="0.25">
      <c r="A22" s="24"/>
      <c r="B22" s="6"/>
      <c r="C22" s="6"/>
      <c r="D22" s="6"/>
      <c r="E22" s="6"/>
      <c r="F22" s="6"/>
      <c r="G22" s="6"/>
      <c r="H22" s="6"/>
      <c r="I22" s="6"/>
      <c r="J22" s="6"/>
      <c r="K22" s="6"/>
      <c r="L22" s="6"/>
      <c r="M22" s="6"/>
      <c r="N22" s="6"/>
      <c r="O22" s="6"/>
      <c r="P22" s="6"/>
      <c r="Q22" s="6"/>
      <c r="R22" s="25"/>
    </row>
    <row r="23" spans="1:18" x14ac:dyDescent="0.25">
      <c r="A23" s="24"/>
      <c r="B23" s="6"/>
      <c r="C23" s="6"/>
      <c r="D23" s="6"/>
      <c r="E23" s="6"/>
      <c r="F23" s="6"/>
      <c r="G23" s="6"/>
      <c r="H23" s="6"/>
      <c r="I23" s="6"/>
      <c r="J23" s="6"/>
      <c r="K23" s="6"/>
      <c r="L23" s="6"/>
      <c r="M23" s="6"/>
      <c r="N23" s="6"/>
      <c r="O23" s="6"/>
      <c r="P23" s="6"/>
      <c r="Q23" s="6"/>
      <c r="R23" s="25"/>
    </row>
    <row r="24" spans="1:18" x14ac:dyDescent="0.25">
      <c r="A24" s="24"/>
      <c r="B24" s="6"/>
      <c r="C24" s="6"/>
      <c r="D24" s="6"/>
      <c r="E24" s="6"/>
      <c r="F24" s="6"/>
      <c r="G24" s="6"/>
      <c r="H24" s="6"/>
      <c r="I24" s="6"/>
      <c r="J24" s="6"/>
      <c r="K24" s="6"/>
      <c r="L24" s="6"/>
      <c r="M24" s="6"/>
      <c r="N24" s="6"/>
      <c r="O24" s="6"/>
      <c r="P24" s="6"/>
      <c r="Q24" s="6"/>
      <c r="R24" s="25"/>
    </row>
    <row r="25" spans="1:18" x14ac:dyDescent="0.25">
      <c r="A25" s="24"/>
      <c r="B25" s="6"/>
      <c r="C25" s="6"/>
      <c r="D25" s="6"/>
      <c r="E25" s="6"/>
      <c r="F25" s="6"/>
      <c r="G25" s="6"/>
      <c r="H25" s="6"/>
      <c r="I25" s="6"/>
      <c r="J25" s="6"/>
      <c r="K25" s="6"/>
      <c r="L25" s="6"/>
      <c r="M25" s="6"/>
      <c r="N25" s="6"/>
      <c r="O25" s="6"/>
      <c r="P25" s="6"/>
      <c r="Q25" s="6"/>
      <c r="R25" s="25"/>
    </row>
    <row r="26" spans="1:18" x14ac:dyDescent="0.25">
      <c r="A26" s="24"/>
      <c r="B26" s="6"/>
      <c r="C26" s="6"/>
      <c r="D26" s="6"/>
      <c r="E26" s="6"/>
      <c r="F26" s="6"/>
      <c r="G26" s="6"/>
      <c r="H26" s="6"/>
      <c r="I26" s="6"/>
      <c r="J26" s="6"/>
      <c r="K26" s="6"/>
      <c r="L26" s="6"/>
      <c r="M26" s="6"/>
      <c r="N26" s="6"/>
      <c r="O26" s="6"/>
      <c r="P26" s="6"/>
      <c r="Q26" s="6"/>
      <c r="R26" s="25"/>
    </row>
    <row r="27" spans="1:18" x14ac:dyDescent="0.25">
      <c r="A27" s="24"/>
      <c r="B27" s="6"/>
      <c r="C27" s="6"/>
      <c r="D27" s="6"/>
      <c r="E27" s="6"/>
      <c r="F27" s="6"/>
      <c r="G27" s="6"/>
      <c r="H27" s="6"/>
      <c r="I27" s="6"/>
      <c r="J27" s="6"/>
      <c r="K27" s="6"/>
      <c r="L27" s="6"/>
      <c r="M27" s="6"/>
      <c r="N27" s="6"/>
      <c r="O27" s="6"/>
      <c r="P27" s="6"/>
      <c r="Q27" s="6"/>
      <c r="R27" s="25"/>
    </row>
    <row r="28" spans="1:18" x14ac:dyDescent="0.25">
      <c r="A28" s="24"/>
      <c r="B28" s="6"/>
      <c r="C28" s="6"/>
      <c r="E28" s="6" t="s">
        <v>71</v>
      </c>
      <c r="F28" s="6"/>
      <c r="G28" s="6"/>
      <c r="H28" s="6"/>
      <c r="I28" s="6"/>
      <c r="J28" s="6"/>
      <c r="K28" s="6"/>
      <c r="L28" s="6"/>
      <c r="M28" s="6"/>
      <c r="N28" s="6"/>
      <c r="O28" s="6"/>
      <c r="P28" s="6"/>
      <c r="Q28" s="6"/>
      <c r="R28" s="25"/>
    </row>
    <row r="29" spans="1:18" x14ac:dyDescent="0.25">
      <c r="A29" s="24"/>
      <c r="B29" s="6"/>
      <c r="C29" s="6"/>
      <c r="D29" s="12" t="s">
        <v>9</v>
      </c>
      <c r="E29" s="6" t="str">
        <f>IF($M$34=1,'truth model'!E6,"")</f>
        <v/>
      </c>
      <c r="F29" s="6"/>
      <c r="G29" s="6"/>
      <c r="H29" s="6"/>
      <c r="I29" s="6"/>
      <c r="J29" s="6"/>
      <c r="K29" s="6"/>
      <c r="L29" s="6"/>
      <c r="M29" s="6"/>
      <c r="N29" s="6"/>
      <c r="O29" s="6"/>
      <c r="P29" s="6"/>
      <c r="Q29" s="6"/>
      <c r="R29" s="25"/>
    </row>
    <row r="30" spans="1:18" x14ac:dyDescent="0.25">
      <c r="A30" s="24"/>
      <c r="B30" s="6"/>
      <c r="C30" s="6"/>
      <c r="D30" s="12" t="s">
        <v>10</v>
      </c>
      <c r="E30" s="6" t="str">
        <f>IF($M$34=1,'truth model'!E7,"")</f>
        <v/>
      </c>
      <c r="F30" s="6"/>
      <c r="G30" s="6"/>
      <c r="H30" s="6"/>
      <c r="I30" s="6"/>
      <c r="J30" s="6"/>
      <c r="K30" s="6"/>
      <c r="L30" s="6"/>
      <c r="M30" s="6"/>
      <c r="N30" s="6"/>
      <c r="O30" s="6"/>
      <c r="P30" s="6"/>
      <c r="Q30" s="6"/>
      <c r="R30" s="25"/>
    </row>
    <row r="31" spans="1:18" x14ac:dyDescent="0.25">
      <c r="A31" s="24"/>
      <c r="B31" s="6"/>
      <c r="C31" s="6"/>
      <c r="D31" s="12" t="s">
        <v>26</v>
      </c>
      <c r="E31" s="6" t="str">
        <f>IF($M$34=1,'truth model'!E8,"")</f>
        <v/>
      </c>
      <c r="F31" s="6"/>
      <c r="G31" s="6"/>
      <c r="H31" s="6"/>
      <c r="I31" s="6"/>
      <c r="J31" s="6"/>
      <c r="K31" s="6"/>
      <c r="L31" s="6"/>
      <c r="M31" s="6"/>
      <c r="N31" s="6"/>
      <c r="O31" s="6"/>
      <c r="P31" s="6"/>
      <c r="Q31" s="6"/>
      <c r="R31" s="25"/>
    </row>
    <row r="32" spans="1:18" x14ac:dyDescent="0.25">
      <c r="A32" s="24"/>
      <c r="B32" s="6"/>
      <c r="C32" s="6"/>
      <c r="D32" s="12" t="s">
        <v>27</v>
      </c>
      <c r="E32" s="6" t="str">
        <f>IF($M$34=1,'truth model'!E9,"")</f>
        <v/>
      </c>
      <c r="F32" s="6"/>
      <c r="G32" s="6"/>
      <c r="H32" s="6"/>
      <c r="I32" s="6"/>
      <c r="J32" s="6"/>
      <c r="K32" s="6"/>
      <c r="L32" s="6"/>
      <c r="M32" s="6"/>
      <c r="N32" s="6"/>
      <c r="O32" s="6"/>
      <c r="P32" s="6"/>
      <c r="Q32" s="6"/>
      <c r="R32" s="25"/>
    </row>
    <row r="33" spans="1:18" x14ac:dyDescent="0.25">
      <c r="A33" s="24"/>
      <c r="B33" s="6"/>
      <c r="C33" s="6"/>
      <c r="D33" s="6"/>
      <c r="E33" s="6"/>
      <c r="F33" s="6"/>
      <c r="G33" s="6"/>
      <c r="H33" s="6"/>
      <c r="I33" s="6"/>
      <c r="J33" s="6"/>
      <c r="K33" s="6"/>
      <c r="L33" s="6"/>
      <c r="M33" s="6"/>
      <c r="N33" s="6"/>
      <c r="O33" s="6"/>
      <c r="P33" s="6"/>
      <c r="Q33" s="6"/>
      <c r="R33" s="25"/>
    </row>
    <row r="34" spans="1:18" x14ac:dyDescent="0.25">
      <c r="A34" s="24"/>
      <c r="B34" s="6"/>
      <c r="C34" s="6"/>
      <c r="D34" s="6"/>
      <c r="E34" s="6"/>
      <c r="F34" s="6"/>
      <c r="G34" s="6"/>
      <c r="H34" s="6"/>
      <c r="I34" s="6"/>
      <c r="J34" s="6"/>
      <c r="K34" s="6" t="s">
        <v>46</v>
      </c>
      <c r="L34" s="6"/>
      <c r="M34" s="34">
        <v>0</v>
      </c>
      <c r="N34" s="6"/>
      <c r="O34" s="6"/>
      <c r="P34" s="6"/>
      <c r="Q34" s="6"/>
      <c r="R34" s="25"/>
    </row>
    <row r="35" spans="1:18" x14ac:dyDescent="0.25">
      <c r="A35" s="24"/>
      <c r="B35" s="6"/>
      <c r="C35" s="6"/>
      <c r="D35" s="6"/>
      <c r="E35" s="6"/>
      <c r="F35" s="6"/>
      <c r="G35" s="6"/>
      <c r="H35" s="6"/>
      <c r="I35" s="6"/>
      <c r="J35" s="6"/>
      <c r="K35" s="6" t="s">
        <v>47</v>
      </c>
      <c r="L35" s="6"/>
      <c r="M35" s="35" t="str">
        <f>IF(M34=0,"",B88)</f>
        <v/>
      </c>
      <c r="N35" s="6"/>
      <c r="O35" s="6"/>
      <c r="P35" s="6"/>
      <c r="Q35" s="6"/>
      <c r="R35" s="25"/>
    </row>
    <row r="36" spans="1:18" x14ac:dyDescent="0.25">
      <c r="A36" s="24"/>
      <c r="B36" s="6"/>
      <c r="C36" s="6"/>
      <c r="D36" s="6"/>
      <c r="E36" s="6"/>
      <c r="F36" s="6"/>
      <c r="G36" s="6"/>
      <c r="H36" s="6"/>
      <c r="I36" s="6"/>
      <c r="J36" s="6"/>
      <c r="K36" s="6" t="s">
        <v>40</v>
      </c>
      <c r="L36" s="6"/>
      <c r="M36" s="35" t="str">
        <f>IF(M34=0,"",IF(M35&gt;D18,"NO","YES"))</f>
        <v/>
      </c>
      <c r="N36" s="6"/>
      <c r="O36" s="6"/>
      <c r="P36" s="6"/>
      <c r="Q36" s="6"/>
      <c r="R36" s="25"/>
    </row>
    <row r="37" spans="1:18" x14ac:dyDescent="0.25">
      <c r="A37" s="24"/>
      <c r="B37" s="6"/>
      <c r="C37" s="6"/>
      <c r="D37" s="6"/>
      <c r="E37" s="6"/>
      <c r="F37" s="6"/>
      <c r="G37" s="6"/>
      <c r="H37" s="6"/>
      <c r="I37" s="6"/>
      <c r="J37" s="6"/>
      <c r="K37" s="6"/>
      <c r="L37" s="6"/>
      <c r="M37" s="6"/>
      <c r="N37" s="6"/>
      <c r="O37" s="6"/>
      <c r="P37" s="6"/>
      <c r="Q37" s="6"/>
      <c r="R37" s="25"/>
    </row>
    <row r="38" spans="1:18" x14ac:dyDescent="0.25">
      <c r="A38" s="24"/>
      <c r="B38" s="20" t="s">
        <v>70</v>
      </c>
      <c r="C38" s="6"/>
      <c r="D38" s="6"/>
      <c r="E38" s="6"/>
      <c r="F38" s="6"/>
      <c r="G38" s="6"/>
      <c r="H38" s="6"/>
      <c r="I38" s="6"/>
      <c r="J38" s="6"/>
      <c r="K38" s="6"/>
      <c r="L38" s="6"/>
      <c r="M38" s="6"/>
      <c r="N38" s="6"/>
      <c r="O38" s="6"/>
      <c r="P38" s="6"/>
      <c r="Q38" s="6"/>
      <c r="R38" s="25"/>
    </row>
    <row r="39" spans="1:18" x14ac:dyDescent="0.25">
      <c r="A39" s="24"/>
      <c r="B39" s="6"/>
      <c r="C39" s="6"/>
      <c r="D39" s="6"/>
      <c r="E39" s="6"/>
      <c r="F39" s="6"/>
      <c r="G39" s="6"/>
      <c r="H39" s="6"/>
      <c r="I39" s="6"/>
      <c r="J39" s="6"/>
      <c r="K39" s="6"/>
      <c r="L39" s="6"/>
      <c r="M39" s="6"/>
      <c r="N39" s="6"/>
      <c r="O39" s="6"/>
      <c r="P39" s="6"/>
      <c r="Q39" s="6"/>
      <c r="R39" s="25"/>
    </row>
    <row r="40" spans="1:18" ht="15.75" thickBot="1" x14ac:dyDescent="0.3">
      <c r="A40" s="26"/>
      <c r="B40" s="27"/>
      <c r="C40" s="27"/>
      <c r="D40" s="27"/>
      <c r="E40" s="27"/>
      <c r="F40" s="27"/>
      <c r="G40" s="27"/>
      <c r="H40" s="27"/>
      <c r="I40" s="27"/>
      <c r="J40" s="27"/>
      <c r="K40" s="27"/>
      <c r="L40" s="27"/>
      <c r="M40" s="27"/>
      <c r="N40" s="27"/>
      <c r="O40" s="27"/>
      <c r="P40" s="27"/>
      <c r="Q40" s="27"/>
      <c r="R40" s="28"/>
    </row>
    <row r="41" spans="1:18" ht="15.75" thickTop="1" x14ac:dyDescent="0.25"/>
    <row r="67" spans="1:30" x14ac:dyDescent="0.25">
      <c r="A67" s="2"/>
      <c r="B67" s="3"/>
      <c r="C67" s="4"/>
      <c r="F67" s="2"/>
      <c r="G67" s="3"/>
      <c r="H67" s="11"/>
      <c r="I67" s="3"/>
      <c r="J67" s="3"/>
      <c r="M67" s="4"/>
      <c r="Z67" s="2"/>
      <c r="AA67" s="3"/>
      <c r="AB67" s="3"/>
      <c r="AC67" s="3"/>
      <c r="AD67" s="4"/>
    </row>
    <row r="68" spans="1:30" x14ac:dyDescent="0.25">
      <c r="A68" s="5" t="s">
        <v>41</v>
      </c>
      <c r="B68" s="6"/>
      <c r="C68" s="7"/>
      <c r="F68" s="5" t="s">
        <v>42</v>
      </c>
      <c r="G68" s="6"/>
      <c r="I68" s="6"/>
      <c r="J68" s="6"/>
      <c r="M68" s="6" t="s">
        <v>31</v>
      </c>
      <c r="Z68" s="5"/>
      <c r="AA68" s="6"/>
      <c r="AB68" s="6"/>
      <c r="AC68" s="6"/>
      <c r="AD68" s="7"/>
    </row>
    <row r="69" spans="1:30" x14ac:dyDescent="0.25">
      <c r="A69" s="5"/>
      <c r="B69" s="6"/>
      <c r="C69" s="7"/>
      <c r="F69" s="5"/>
      <c r="G69" s="6"/>
      <c r="J69" s="6"/>
      <c r="M69" s="12">
        <f ca="1">(SUM(M72:M84)/COUNT(M72:M84))^0.5</f>
        <v>4.5993872001127138E-2</v>
      </c>
      <c r="N69" s="12">
        <f ca="1">(SUM(N72:N84)/COUNT(N72:N84))^0.5</f>
        <v>4.8919484668324305E-2</v>
      </c>
      <c r="O69" s="12">
        <f ca="1">(SUM(O72:O84)/COUNT(O72:O84))^0.5</f>
        <v>5.1090400840844256E-2</v>
      </c>
      <c r="U69" t="s">
        <v>61</v>
      </c>
      <c r="Z69" s="13" t="s">
        <v>21</v>
      </c>
      <c r="AA69" s="12">
        <v>25</v>
      </c>
      <c r="AB69" s="12">
        <f>AA69</f>
        <v>25</v>
      </c>
      <c r="AC69" s="12">
        <f>AB69</f>
        <v>25</v>
      </c>
      <c r="AD69" s="6" t="s">
        <v>51</v>
      </c>
    </row>
    <row r="70" spans="1:30" x14ac:dyDescent="0.25">
      <c r="A70" s="5" t="s">
        <v>34</v>
      </c>
      <c r="B70" s="6" t="s">
        <v>35</v>
      </c>
      <c r="C70" s="7"/>
      <c r="F70" s="5"/>
      <c r="G70" s="6"/>
      <c r="H70" s="6"/>
      <c r="I70" s="6"/>
      <c r="J70" s="6"/>
      <c r="M70" s="7"/>
      <c r="U70" t="s">
        <v>62</v>
      </c>
      <c r="V70" t="s">
        <v>63</v>
      </c>
      <c r="Z70" s="13" t="s">
        <v>21</v>
      </c>
      <c r="AA70" s="12">
        <f>'truth model'!E3</f>
        <v>1</v>
      </c>
      <c r="AB70" s="12">
        <f t="shared" ref="AB70:AC75" si="0">AA70</f>
        <v>1</v>
      </c>
      <c r="AC70" s="12">
        <f t="shared" si="0"/>
        <v>1</v>
      </c>
      <c r="AD70" s="12" t="s">
        <v>6</v>
      </c>
    </row>
    <row r="71" spans="1:30" x14ac:dyDescent="0.25">
      <c r="A71" s="5">
        <v>0</v>
      </c>
      <c r="B71" s="6">
        <v>1</v>
      </c>
      <c r="C71" s="7"/>
      <c r="F71" s="13" t="s">
        <v>20</v>
      </c>
      <c r="G71" s="12" t="s">
        <v>19</v>
      </c>
      <c r="H71" s="6" t="s">
        <v>52</v>
      </c>
      <c r="I71" s="18" t="s">
        <v>54</v>
      </c>
      <c r="J71" s="6" t="s">
        <v>29</v>
      </c>
      <c r="M71" s="7" t="s">
        <v>30</v>
      </c>
      <c r="U71">
        <f>IF($M$34=1,'truth model'!C17,0)</f>
        <v>0</v>
      </c>
      <c r="V71">
        <f>IF($M$34=1,+'truth model'!G17,0)</f>
        <v>0</v>
      </c>
      <c r="Z71" s="13" t="s">
        <v>21</v>
      </c>
      <c r="AA71" s="12">
        <f>'truth model'!E4</f>
        <v>50</v>
      </c>
      <c r="AB71" s="12">
        <f t="shared" si="0"/>
        <v>50</v>
      </c>
      <c r="AC71" s="12">
        <f t="shared" si="0"/>
        <v>50</v>
      </c>
      <c r="AD71" s="12" t="s">
        <v>7</v>
      </c>
    </row>
    <row r="72" spans="1:30" x14ac:dyDescent="0.25">
      <c r="A72" s="5">
        <f>'Game Level 4'!D17</f>
        <v>1E-3</v>
      </c>
      <c r="B72" s="6">
        <v>1</v>
      </c>
      <c r="C72" s="7"/>
      <c r="F72" s="13">
        <f>'truth model'!B17</f>
        <v>0</v>
      </c>
      <c r="G72" s="12">
        <f>'Game Level 2'!G73</f>
        <v>0</v>
      </c>
      <c r="H72" s="30">
        <f ca="1">'Game Level 2'!H73</f>
        <v>1.148319603851724</v>
      </c>
      <c r="I72" s="30">
        <f ca="1">'Game Level 2'!I73</f>
        <v>0</v>
      </c>
      <c r="J72" s="12">
        <f>'Game Level 4'!AA84</f>
        <v>0</v>
      </c>
      <c r="K72" s="12">
        <f>'Game Level 4'!AB84</f>
        <v>0</v>
      </c>
      <c r="L72" s="12">
        <f>'Game Level 4'!AC84</f>
        <v>0</v>
      </c>
      <c r="M72" s="7">
        <f ca="1">(J72-$I72)^2</f>
        <v>0</v>
      </c>
      <c r="N72" s="7">
        <f ca="1">(K72-$I72)^2</f>
        <v>0</v>
      </c>
      <c r="O72" s="7">
        <f ca="1">(L72-$I72)^2</f>
        <v>0</v>
      </c>
      <c r="U72">
        <f>IF($M$34=1,'truth model'!C18,0)</f>
        <v>0</v>
      </c>
      <c r="V72">
        <f>IF($M$34=1,+'truth model'!G18,0)</f>
        <v>0</v>
      </c>
      <c r="Z72" s="13" t="s">
        <v>21</v>
      </c>
      <c r="AA72" s="12">
        <f>'truth model'!E5</f>
        <v>100</v>
      </c>
      <c r="AB72" s="12">
        <f t="shared" si="0"/>
        <v>100</v>
      </c>
      <c r="AC72" s="12">
        <f t="shared" si="0"/>
        <v>100</v>
      </c>
      <c r="AD72" s="12" t="s">
        <v>8</v>
      </c>
    </row>
    <row r="73" spans="1:30" x14ac:dyDescent="0.25">
      <c r="A73" s="5">
        <f>'Game Level 4'!D16</f>
        <v>0.01</v>
      </c>
      <c r="B73" s="6">
        <v>0</v>
      </c>
      <c r="C73" s="7"/>
      <c r="F73" s="13"/>
      <c r="G73" s="12"/>
      <c r="J73" s="12"/>
      <c r="K73" s="12"/>
      <c r="L73" s="12"/>
      <c r="M73" s="7"/>
      <c r="N73" s="7"/>
      <c r="O73" s="7"/>
      <c r="U73">
        <f>IF($M$34=1,'truth model'!C19,0)</f>
        <v>0</v>
      </c>
      <c r="V73">
        <f>IF($M$34=1,+'truth model'!G19,0)</f>
        <v>0</v>
      </c>
      <c r="Z73" s="13" t="s">
        <v>21</v>
      </c>
      <c r="AA73" s="12">
        <f>'truth model'!E10</f>
        <v>250</v>
      </c>
      <c r="AB73" s="12">
        <f t="shared" si="0"/>
        <v>250</v>
      </c>
      <c r="AC73" s="12">
        <f t="shared" si="0"/>
        <v>250</v>
      </c>
      <c r="AD73" s="12" t="s">
        <v>13</v>
      </c>
    </row>
    <row r="74" spans="1:30" x14ac:dyDescent="0.25">
      <c r="A74" s="5">
        <f>2*A73</f>
        <v>0.02</v>
      </c>
      <c r="B74" s="6">
        <v>0</v>
      </c>
      <c r="C74" s="7"/>
      <c r="F74" s="13"/>
      <c r="G74" s="12"/>
      <c r="J74" s="12"/>
      <c r="K74" s="12"/>
      <c r="L74" s="12"/>
      <c r="M74" s="7"/>
      <c r="N74" s="7"/>
      <c r="O74" s="7"/>
      <c r="U74">
        <f>IF($M$34=1,'truth model'!C20,0)</f>
        <v>0</v>
      </c>
      <c r="V74">
        <f>IF($M$34=1,+'truth model'!G20,0)</f>
        <v>0</v>
      </c>
      <c r="Z74" s="13" t="s">
        <v>21</v>
      </c>
      <c r="AA74" s="12">
        <f>'truth model'!E11</f>
        <v>2000</v>
      </c>
      <c r="AB74" s="12">
        <f t="shared" si="0"/>
        <v>2000</v>
      </c>
      <c r="AC74" s="12">
        <f t="shared" si="0"/>
        <v>2000</v>
      </c>
      <c r="AD74" s="12" t="s">
        <v>14</v>
      </c>
    </row>
    <row r="75" spans="1:30" x14ac:dyDescent="0.25">
      <c r="A75" s="5"/>
      <c r="B75" s="6"/>
      <c r="C75" s="7"/>
      <c r="F75" s="13">
        <f>'truth model'!B20</f>
        <v>90</v>
      </c>
      <c r="G75" s="30">
        <f>'Game Level 2'!G76</f>
        <v>0</v>
      </c>
      <c r="H75" s="30">
        <f ca="1">'Game Level 2'!H76</f>
        <v>0.97887819652237318</v>
      </c>
      <c r="I75" s="30">
        <f ca="1">'Game Level 2'!I76</f>
        <v>0</v>
      </c>
      <c r="J75" s="12">
        <f>'Game Level 4'!AA87</f>
        <v>0</v>
      </c>
      <c r="K75" s="12">
        <f>'Game Level 4'!AB87</f>
        <v>0</v>
      </c>
      <c r="L75" s="12">
        <f>'Game Level 4'!AC87</f>
        <v>0</v>
      </c>
      <c r="M75" s="7">
        <f ca="1">(J75-$I75)^2</f>
        <v>0</v>
      </c>
      <c r="N75" s="7">
        <f ca="1">(K75-$I75)^2</f>
        <v>0</v>
      </c>
      <c r="O75" s="7">
        <f ca="1">(L75-$I75)^2</f>
        <v>0</v>
      </c>
      <c r="U75">
        <f>IF($M$34=1,'truth model'!C21,0)</f>
        <v>0</v>
      </c>
      <c r="V75">
        <f>IF($M$34=1,+'truth model'!G21,0)</f>
        <v>0</v>
      </c>
      <c r="Z75" s="13" t="s">
        <v>21</v>
      </c>
      <c r="AA75" s="12">
        <f>'truth model'!E12</f>
        <v>30</v>
      </c>
      <c r="AB75" s="12">
        <f t="shared" si="0"/>
        <v>30</v>
      </c>
      <c r="AC75" s="12">
        <f t="shared" si="0"/>
        <v>30</v>
      </c>
      <c r="AD75" s="12" t="s">
        <v>15</v>
      </c>
    </row>
    <row r="76" spans="1:30" x14ac:dyDescent="0.25">
      <c r="A76" s="5"/>
      <c r="B76" s="6"/>
      <c r="C76" s="7"/>
      <c r="F76" s="13"/>
      <c r="G76" s="12"/>
      <c r="J76" s="12"/>
      <c r="K76" s="12"/>
      <c r="L76" s="12"/>
      <c r="M76" s="7"/>
      <c r="N76" s="7"/>
      <c r="O76" s="7"/>
      <c r="U76">
        <f>IF($M$34=1,'truth model'!C22,0)</f>
        <v>0</v>
      </c>
      <c r="V76">
        <f>IF($M$34=1,+'truth model'!G22,0)</f>
        <v>0</v>
      </c>
      <c r="Z76" s="13" t="s">
        <v>22</v>
      </c>
      <c r="AA76" s="12">
        <f>IF('Game Level 4'!H4&lt;'Game Level 4'!$F4,+'Game Level 4'!$F4,+IF('Game Level 4'!H4&gt;'Game Level 4'!$G4,'Game Level 4'!$G4,'Game Level 4'!H4))</f>
        <v>1.5</v>
      </c>
      <c r="AB76" s="12">
        <f>IF('Game Level 4'!I4&lt;'Game Level 4'!$F4,+'Game Level 4'!$F4,+IF('Game Level 4'!I4&gt;'Game Level 4'!$G4,'Game Level 4'!$G4,'Game Level 4'!I4))</f>
        <v>1.5</v>
      </c>
      <c r="AC76" s="12">
        <f>IF('Game Level 4'!J4&lt;'Game Level 4'!$F4,+'Game Level 4'!$F4,+IF('Game Level 4'!J4&gt;'Game Level 4'!$G4,'Game Level 4'!$G4,'Game Level 4'!J4))</f>
        <v>1.5</v>
      </c>
      <c r="AD76" s="12" t="s">
        <v>9</v>
      </c>
    </row>
    <row r="77" spans="1:30" x14ac:dyDescent="0.25">
      <c r="A77" s="5">
        <v>0</v>
      </c>
      <c r="B77" s="6">
        <f>'Game Level 4'!D18</f>
        <v>0.9</v>
      </c>
      <c r="C77" s="7">
        <f>B83</f>
        <v>1</v>
      </c>
      <c r="D77" s="7">
        <f t="shared" ref="D77:E77" si="1">C83</f>
        <v>1</v>
      </c>
      <c r="E77" s="7">
        <f t="shared" si="1"/>
        <v>1</v>
      </c>
      <c r="F77" s="13"/>
      <c r="G77" s="12"/>
      <c r="J77" s="12"/>
      <c r="K77" s="12"/>
      <c r="L77" s="12"/>
      <c r="M77" s="7"/>
      <c r="N77" s="7"/>
      <c r="O77" s="7"/>
      <c r="U77">
        <f>IF($M$34=1,'truth model'!C23,0)</f>
        <v>0</v>
      </c>
      <c r="V77">
        <f>IF($M$34=1,+'truth model'!G23,0)</f>
        <v>0</v>
      </c>
      <c r="Z77" s="13" t="s">
        <v>22</v>
      </c>
      <c r="AA77" s="12">
        <f>IF('Game Level 4'!H5&lt;'Game Level 4'!$F5,+'Game Level 4'!$F5,+IF('Game Level 4'!H5&gt;'Game Level 4'!$G5,'Game Level 4'!$G5,'Game Level 4'!H5))</f>
        <v>40</v>
      </c>
      <c r="AB77" s="12">
        <f>IF('Game Level 4'!I5&lt;'Game Level 4'!$F5,+'Game Level 4'!$F5,+IF('Game Level 4'!I5&gt;'Game Level 4'!$G5,'Game Level 4'!$G5,'Game Level 4'!I5))</f>
        <v>40</v>
      </c>
      <c r="AC77" s="12">
        <f>IF('Game Level 4'!J5&lt;'Game Level 4'!$F5,+'Game Level 4'!$F5,+IF('Game Level 4'!J5&gt;'Game Level 4'!$G5,'Game Level 4'!$G5,'Game Level 4'!J5))</f>
        <v>50</v>
      </c>
      <c r="AD77" s="12" t="s">
        <v>10</v>
      </c>
    </row>
    <row r="78" spans="1:30" x14ac:dyDescent="0.25">
      <c r="A78" s="5">
        <f>A74</f>
        <v>0.02</v>
      </c>
      <c r="B78" s="6">
        <f>B77</f>
        <v>0.9</v>
      </c>
      <c r="C78" s="7">
        <f>C77</f>
        <v>1</v>
      </c>
      <c r="D78" s="7">
        <f t="shared" ref="D78:E78" si="2">D77</f>
        <v>1</v>
      </c>
      <c r="E78" s="7">
        <f t="shared" si="2"/>
        <v>1</v>
      </c>
      <c r="F78" s="13">
        <f>'truth model'!B23</f>
        <v>180</v>
      </c>
      <c r="G78" s="30">
        <f ca="1">'Game Level 2'!G79</f>
        <v>8.7843938858711432E-2</v>
      </c>
      <c r="H78" s="30">
        <f ca="1">'Game Level 2'!H79</f>
        <v>0.94216526103570319</v>
      </c>
      <c r="I78" s="30">
        <f ca="1">'Game Level 2'!I79</f>
        <v>8.2763507585222204E-2</v>
      </c>
      <c r="J78" s="12">
        <f>'Game Level 4'!AA90</f>
        <v>3.9391588361017034E-2</v>
      </c>
      <c r="K78" s="12">
        <f>'Game Level 4'!AB90</f>
        <v>3.2602391137830762E-2</v>
      </c>
      <c r="L78" s="12">
        <f>'Game Level 4'!AC90</f>
        <v>4.3466518024867097E-2</v>
      </c>
      <c r="M78" s="7">
        <f ca="1">(J78-$I78)^2</f>
        <v>1.8811233771909781E-3</v>
      </c>
      <c r="N78" s="7">
        <f ca="1">(K78-$I78)^2</f>
        <v>2.5161376032487642E-3</v>
      </c>
      <c r="O78" s="7">
        <f ca="1">(L78-$I78)^2</f>
        <v>1.5442533885066583E-3</v>
      </c>
      <c r="U78">
        <f>IF($M$34=1,'truth model'!C24,0)</f>
        <v>0</v>
      </c>
      <c r="V78">
        <f>IF($M$34=1,+'truth model'!G24,0)</f>
        <v>0</v>
      </c>
      <c r="Z78" s="13" t="s">
        <v>22</v>
      </c>
      <c r="AA78" s="12">
        <f>IF('Game Level 4'!H6&lt;'Game Level 4'!$F6,+'Game Level 4'!$F6,+IF('Game Level 4'!H6&gt;'Game Level 4'!$G6,'Game Level 4'!$G6,'Game Level 4'!H6))</f>
        <v>1.9</v>
      </c>
      <c r="AB78" s="12">
        <f>IF('Game Level 4'!I6&lt;'Game Level 4'!$F6,+'Game Level 4'!$F6,+IF('Game Level 4'!I6&gt;'Game Level 4'!$G6,'Game Level 4'!$G6,'Game Level 4'!I6))</f>
        <v>1.8</v>
      </c>
      <c r="AC78" s="12">
        <f>IF('Game Level 4'!J6&lt;'Game Level 4'!$F6,+'Game Level 4'!$F6,+IF('Game Level 4'!J6&gt;'Game Level 4'!$G6,'Game Level 4'!$G6,'Game Level 4'!J6))</f>
        <v>1.7</v>
      </c>
      <c r="AD78" s="12" t="s">
        <v>11</v>
      </c>
    </row>
    <row r="79" spans="1:30" x14ac:dyDescent="0.25">
      <c r="A79" s="5"/>
      <c r="B79" s="6"/>
      <c r="C79" s="7"/>
      <c r="F79" s="13"/>
      <c r="G79" s="12"/>
      <c r="J79" s="12"/>
      <c r="K79" s="12"/>
      <c r="L79" s="12"/>
      <c r="M79" s="7"/>
      <c r="N79" s="7"/>
      <c r="O79" s="7"/>
      <c r="U79">
        <f>IF($M$34=1,'truth model'!C25,0)</f>
        <v>0</v>
      </c>
      <c r="V79">
        <f>IF($M$34=1,+'truth model'!G25,0)</f>
        <v>0</v>
      </c>
      <c r="Z79" s="13" t="s">
        <v>22</v>
      </c>
      <c r="AA79" s="12">
        <f>IF('Game Level 4'!H7&lt;'Game Level 4'!$F7,+'Game Level 4'!$F7,+IF('Game Level 4'!H7&gt;'Game Level 4'!$G7,'Game Level 4'!$G7,'Game Level 4'!H7))</f>
        <v>7.4671946288138915E-3</v>
      </c>
      <c r="AB79" s="12">
        <f>IF('Game Level 4'!I7&lt;'Game Level 4'!$F7,+'Game Level 4'!$F7,+IF('Game Level 4'!I7&gt;'Game Level 4'!$G7,'Game Level 4'!$G7,'Game Level 4'!I7))</f>
        <v>7.4671946288138915E-3</v>
      </c>
      <c r="AC79" s="12">
        <f>IF('Game Level 4'!J7&lt;'Game Level 4'!$F7,+'Game Level 4'!$F7,+IF('Game Level 4'!J7&gt;'Game Level 4'!$G7,'Game Level 4'!$G7,'Game Level 4'!J7))</f>
        <v>7.4671946288138915E-3</v>
      </c>
      <c r="AD79" s="12" t="s">
        <v>12</v>
      </c>
    </row>
    <row r="80" spans="1:30" x14ac:dyDescent="0.25">
      <c r="A80" s="5"/>
      <c r="B80" s="6"/>
      <c r="C80" s="7"/>
      <c r="F80" s="13"/>
      <c r="G80" s="12"/>
      <c r="J80" s="12"/>
      <c r="K80" s="12"/>
      <c r="L80" s="12"/>
      <c r="M80" s="7"/>
      <c r="N80" s="7"/>
      <c r="O80" s="7"/>
      <c r="U80">
        <f>IF($M$34=1,'truth model'!C26,0)</f>
        <v>0</v>
      </c>
      <c r="V80">
        <f>IF($M$34=1,+'truth model'!G26,0)</f>
        <v>0</v>
      </c>
      <c r="Z80" s="13"/>
      <c r="AA80" s="12"/>
      <c r="AB80" s="12"/>
      <c r="AC80" s="6"/>
      <c r="AD80" s="7"/>
    </row>
    <row r="81" spans="1:32" x14ac:dyDescent="0.25">
      <c r="A81" s="5" t="s">
        <v>38</v>
      </c>
      <c r="B81" s="6"/>
      <c r="C81" s="7"/>
      <c r="F81" s="13">
        <f>'truth model'!B26</f>
        <v>270</v>
      </c>
      <c r="G81" s="30">
        <f ca="1">'Game Level 2'!G82</f>
        <v>0.17883356451710872</v>
      </c>
      <c r="H81" s="30">
        <f ca="1">'Game Level 2'!H82</f>
        <v>0.97429801687957729</v>
      </c>
      <c r="I81" s="30">
        <f ca="1">'Game Level 2'!I82</f>
        <v>0.17423718726052495</v>
      </c>
      <c r="J81" s="12">
        <f>'Game Level 4'!AA93</f>
        <v>8.1014216653092108E-2</v>
      </c>
      <c r="K81" s="12">
        <f>'Game Level 4'!AB93</f>
        <v>7.7031003744089041E-2</v>
      </c>
      <c r="L81" s="12">
        <f>'Game Level 4'!AC93</f>
        <v>6.6974220708906337E-2</v>
      </c>
      <c r="M81" s="7">
        <f ca="1">(J81-$I81)^2</f>
        <v>8.6905222488742884E-3</v>
      </c>
      <c r="N81" s="7">
        <f ca="1">(K81-$I81)^2</f>
        <v>9.449042113831017E-3</v>
      </c>
      <c r="O81" s="7">
        <f ca="1">(L81-$I81)^2</f>
        <v>1.1505343993453654E-2</v>
      </c>
      <c r="U81">
        <f>IF($M$34=1,'truth model'!C27,0)</f>
        <v>0</v>
      </c>
      <c r="V81">
        <f>IF($M$34=1,+'truth model'!G27,0)</f>
        <v>0</v>
      </c>
      <c r="Z81" s="13"/>
      <c r="AA81" s="12"/>
      <c r="AB81" s="12"/>
      <c r="AC81" s="6"/>
      <c r="AD81" s="7"/>
    </row>
    <row r="82" spans="1:32" x14ac:dyDescent="0.25">
      <c r="A82" s="5" t="s">
        <v>39</v>
      </c>
      <c r="B82" s="6">
        <f>MAX('Game Level 4'!AD84:AD334)</f>
        <v>2.9706829077465767E-6</v>
      </c>
      <c r="C82" s="6">
        <f>MAX('Game Level 4'!AE84:AE334)</f>
        <v>1.7534125890404929E-6</v>
      </c>
      <c r="D82" s="6">
        <f>MAX('Game Level 4'!AF84:AF334)</f>
        <v>1.2860122145573753E-6</v>
      </c>
      <c r="F82" s="13"/>
      <c r="G82" s="12"/>
      <c r="J82" s="12"/>
      <c r="K82" s="12"/>
      <c r="L82" s="12"/>
      <c r="M82" s="7"/>
      <c r="N82" s="7"/>
      <c r="O82" s="7"/>
      <c r="U82">
        <f>IF($M$34=1,'truth model'!C28,0)</f>
        <v>0</v>
      </c>
      <c r="V82">
        <f>IF($M$34=1,+'truth model'!G28,0)</f>
        <v>0</v>
      </c>
      <c r="Z82" s="13"/>
      <c r="AA82" s="12"/>
      <c r="AB82" s="12"/>
      <c r="AC82" s="6"/>
      <c r="AD82" s="7"/>
    </row>
    <row r="83" spans="1:32" x14ac:dyDescent="0.25">
      <c r="A83" s="5" t="s">
        <v>35</v>
      </c>
      <c r="B83" s="6">
        <f>IF(B82&lt;$A$72,1,+IF(B82&gt;$A$73,0,1-(B82-$A$72)/($A$73-$A$72)))</f>
        <v>1</v>
      </c>
      <c r="C83" s="6">
        <f t="shared" ref="C83:D83" si="3">IF(C82&lt;$A$72,1,+IF(C82&gt;$A$73,0,1-(C82-$A$72)/($A$73-$A$72)))</f>
        <v>1</v>
      </c>
      <c r="D83" s="6">
        <f t="shared" si="3"/>
        <v>1</v>
      </c>
      <c r="F83" s="13"/>
      <c r="G83" s="12"/>
      <c r="J83" s="12"/>
      <c r="K83" s="12"/>
      <c r="L83" s="12"/>
      <c r="M83" s="7"/>
      <c r="N83" s="7"/>
      <c r="O83" s="7"/>
      <c r="U83">
        <f>IF($M$34=1,'truth model'!C29,0)</f>
        <v>0</v>
      </c>
      <c r="V83">
        <f>IF($M$34=1,+'truth model'!G29,0)</f>
        <v>0</v>
      </c>
      <c r="Z83" s="13" t="s">
        <v>16</v>
      </c>
      <c r="AA83" s="12" t="s">
        <v>17</v>
      </c>
      <c r="AC83" s="6"/>
      <c r="AD83" s="12" t="s">
        <v>53</v>
      </c>
    </row>
    <row r="84" spans="1:32" x14ac:dyDescent="0.25">
      <c r="C84" s="7"/>
      <c r="F84" s="13">
        <f>'truth model'!B29</f>
        <v>360</v>
      </c>
      <c r="G84" s="30">
        <f ca="1">'Game Level 2'!G85</f>
        <v>2.4239948308013976E-2</v>
      </c>
      <c r="H84" s="30">
        <f ca="1">'Game Level 2'!H85</f>
        <v>0.86548653163175771</v>
      </c>
      <c r="I84" s="30">
        <f ca="1">'Game Level 2'!I85</f>
        <v>2.097934878803611E-2</v>
      </c>
      <c r="J84" s="12">
        <f>'Game Level 4'!AA96</f>
        <v>1.8626545733152863E-2</v>
      </c>
      <c r="K84" s="12">
        <f>'Game Level 4'!AB96</f>
        <v>2.0346747814039983E-2</v>
      </c>
      <c r="L84" s="12">
        <f>'Game Level 4'!AC96</f>
        <v>1.9735199106371403E-2</v>
      </c>
      <c r="M84" s="7">
        <f ca="1">(J84-$I84)^2</f>
        <v>5.5356822150679428E-6</v>
      </c>
      <c r="N84" s="7">
        <f ca="1">(K84-$I84)^2</f>
        <v>4.0018399230084895E-7</v>
      </c>
      <c r="O84" s="7">
        <f ca="1">(L84-$I84)^2</f>
        <v>1.5479084303863924E-6</v>
      </c>
      <c r="U84">
        <f>IF($M$34=1,'truth model'!C30,0)</f>
        <v>0</v>
      </c>
      <c r="V84">
        <f>IF($M$34=1,+'truth model'!G30,0)</f>
        <v>0</v>
      </c>
      <c r="Z84" s="13">
        <v>0</v>
      </c>
      <c r="AA84" s="12">
        <f>IF($Z84&lt;=AA$72,0,+AA$70*AA$71*AA$73*AA$76^0.5/(2*(PI()*AA$77*($Z84-AA$72)^3)^0.5)*EXP(-((AA$76*AA$73-AA$78*($Z84-AA$72))^2)/(4*AA$76*AA$77*($Z84-AA$72)))*EXP(-AA$79*($Z84-AA$72)))</f>
        <v>0</v>
      </c>
      <c r="AB84" s="12">
        <f>IF($Z84&lt;=AB$72,0,+AB$70*AB$71*AB$73*AB$76^0.5/(2*(PI()*AB$77*($Z84-AB$72)^3)^0.5)*EXP(-((AB$76*AB$73-AB$78*($Z84-AB$72))^2)/(4*AB$76*AB$77*($Z84-AB$72)))*EXP(-AB$79*($Z84-AB$72)))</f>
        <v>0</v>
      </c>
      <c r="AC84" s="12">
        <f>IF($Z84&lt;=AC$72,0,+AC$70*AC$71*AC$73*AC$76^0.5/(2*(PI()*AC$77*($Z84-AC$72)^3)^0.5)*EXP(-((AC$76*AC$73-AC$78*($Z84-AC$72))^2)/(4*AC$76*AC$77*($Z84-AC$72)))*EXP(-AC$79*($Z84-AC$72)))</f>
        <v>0</v>
      </c>
      <c r="AD84" s="12">
        <f>IF($Z84&lt;=AA$72,0,+AA$70*AA$71*AA$74*AA$76^0.5/(2*(PI()*AA$77*($Z84-AA$72)^3)^0.5)*EXP(-((AA$76*AA$74-AA$78*($Z84-AA$72))^2)/(4*AA$76*AA$77*($Z84-AA$72)))*EXP(-AA$79*($Z84-AA$72)))</f>
        <v>0</v>
      </c>
      <c r="AE84" s="12">
        <f>IF($Z84&lt;=AB$72,0,+AB$70*AB$71*AB$74*AB$76^0.5/(2*(PI()*AB$77*($Z84-AB$72)^3)^0.5)*EXP(-((AB$76*AB$74-AB$78*($Z84-AB$72))^2)/(4*AB$76*AB$77*($Z84-AB$72)))*EXP(-AB$79*($Z84-AB$72)))</f>
        <v>0</v>
      </c>
      <c r="AF84" s="12">
        <f>IF($Z84&lt;=AC$72,0,+AC$70*AC$71*AC$74*AC$76^0.5/(2*(PI()*AC$77*($Z84-AC$72)^3)^0.5)*EXP(-((AC$76*AC$74-AC$78*($Z84-AC$72))^2)/(4*AC$76*AC$77*($Z84-AC$72)))*EXP(-AC$79*($Z84-AC$72)))</f>
        <v>0</v>
      </c>
    </row>
    <row r="85" spans="1:32" x14ac:dyDescent="0.25">
      <c r="C85" s="7"/>
      <c r="F85" s="13"/>
      <c r="G85" s="12"/>
      <c r="J85" s="12"/>
      <c r="K85" s="12"/>
      <c r="L85" s="12"/>
      <c r="M85" s="7"/>
      <c r="N85" s="7"/>
      <c r="O85" s="7"/>
      <c r="U85">
        <f>IF($M$34=1,'truth model'!C31,0)</f>
        <v>0</v>
      </c>
      <c r="V85">
        <f>IF($M$34=1,+'truth model'!G31,0)</f>
        <v>0</v>
      </c>
      <c r="Z85" s="13">
        <f t="shared" ref="Z85:Z116" si="4">Z84+$AA$75</f>
        <v>30</v>
      </c>
      <c r="AA85" s="12">
        <f t="shared" ref="AA85:AA116" si="5">IF($Z85&lt;=AA$72,0,+AA$70*AA$71*AA$73*AA$76^0.5/(2*(PI()*AA$77*($Z85-AA$72)^3)^0.5)*EXP(-((AA$76*AA$73-AA$78*($Z85-AA$72))^2)/(4*AA$76*AA$77*($Z85-AA$72)))*EXP(-AA$79*($Z85-AA$72)))</f>
        <v>0</v>
      </c>
      <c r="AB85" s="12">
        <f t="shared" ref="AB85:AC116" si="6">IF($Z85&lt;=AB$72,0,+AB$70*AB$71*AB$73*AB$76^0.5/(2*(PI()*AB$77*($Z85-AB$72)^3)^0.5)*EXP(-((AB$76*AB$73-AB$78*($Z85-AB$72))^2)/(4*AB$76*AB$77*($Z85-AB$72)))*EXP(-AB$79*($Z85-AB$72)))</f>
        <v>0</v>
      </c>
      <c r="AC85" s="12">
        <f t="shared" si="6"/>
        <v>0</v>
      </c>
      <c r="AD85" s="12">
        <f t="shared" ref="AD85:AD116" si="7">IF($Z85&lt;=AA$72,0,+AA$70*AA$71*AA$74*AA$76^0.5/(2*(PI()*AA$77*($Z85-AA$72)^3)^0.5)*EXP(-((AA$76*AA$74-AA$78*($Z85-AA$72))^2)/(4*AA$76*AA$77*($Z85-AA$72)))*EXP(-AA$79*($Z85-AA$72)))</f>
        <v>0</v>
      </c>
      <c r="AE85" s="12">
        <f t="shared" ref="AE85:AE148" si="8">IF($Z85&lt;=AB$72,0,+AB$70*AB$71*AB$74*AB$76^0.5/(2*(PI()*AB$77*($Z85-AB$72)^3)^0.5)*EXP(-((AB$76*AB$74-AB$78*($Z85-AB$72))^2)/(4*AB$76*AB$77*($Z85-AB$72)))*EXP(-AB$79*($Z85-AB$72)))</f>
        <v>0</v>
      </c>
      <c r="AF85" s="12">
        <f t="shared" ref="AF85:AF148" si="9">IF($Z85&lt;=AC$72,0,+AC$70*AC$71*AC$74*AC$76^0.5/(2*(PI()*AC$77*($Z85-AC$72)^3)^0.5)*EXP(-((AC$76*AC$74-AC$78*($Z85-AC$72))^2)/(4*AC$76*AC$77*($Z85-AC$72)))*EXP(-AC$79*($Z85-AC$72)))</f>
        <v>0</v>
      </c>
    </row>
    <row r="86" spans="1:32" x14ac:dyDescent="0.25">
      <c r="A86" s="5" t="s">
        <v>48</v>
      </c>
      <c r="B86" s="6"/>
      <c r="C86" s="7"/>
      <c r="F86" s="13"/>
      <c r="G86" s="12"/>
      <c r="J86" s="12"/>
      <c r="K86" s="12"/>
      <c r="L86" s="12"/>
      <c r="M86" s="7"/>
      <c r="N86" s="7"/>
      <c r="O86" s="7"/>
      <c r="U86">
        <f>IF($M$34=1,'truth model'!C32,0)</f>
        <v>0</v>
      </c>
      <c r="V86">
        <f>IF($M$34=1,+'truth model'!G32,0)</f>
        <v>0</v>
      </c>
      <c r="Z86" s="13">
        <f t="shared" si="4"/>
        <v>60</v>
      </c>
      <c r="AA86" s="12">
        <f t="shared" si="5"/>
        <v>0</v>
      </c>
      <c r="AB86" s="12">
        <f t="shared" si="6"/>
        <v>0</v>
      </c>
      <c r="AC86" s="12">
        <f t="shared" si="6"/>
        <v>0</v>
      </c>
      <c r="AD86" s="12">
        <f t="shared" si="7"/>
        <v>0</v>
      </c>
      <c r="AE86" s="12">
        <f t="shared" si="8"/>
        <v>0</v>
      </c>
      <c r="AF86" s="12">
        <f t="shared" si="9"/>
        <v>0</v>
      </c>
    </row>
    <row r="87" spans="1:32" x14ac:dyDescent="0.25">
      <c r="A87" s="5" t="s">
        <v>39</v>
      </c>
      <c r="B87" s="6">
        <f ca="1">MAX('truth model'!G17:G267)</f>
        <v>1.6198433077799545E-3</v>
      </c>
      <c r="C87" s="7"/>
      <c r="F87" s="13">
        <f>'truth model'!B32</f>
        <v>450</v>
      </c>
      <c r="G87" s="30">
        <f ca="1">'Game Level 2'!G88</f>
        <v>1.9135397686087187E-3</v>
      </c>
      <c r="H87" s="30">
        <f ca="1">'Game Level 2'!H88</f>
        <v>1.1284741575507544</v>
      </c>
      <c r="I87" s="30">
        <f ca="1">'Game Level 2'!I88</f>
        <v>2.1593801783205894E-3</v>
      </c>
      <c r="J87" s="12">
        <f>'Game Level 4'!AA99</f>
        <v>2.8078289744800011E-3</v>
      </c>
      <c r="K87" s="12">
        <f>'Game Level 4'!AB99</f>
        <v>3.5236412857849193E-3</v>
      </c>
      <c r="L87" s="12">
        <f>'Game Level 4'!AC99</f>
        <v>4.3106034131425571E-3</v>
      </c>
      <c r="M87" s="7">
        <f ca="1">(J87-$I87)^2</f>
        <v>4.2048584124059021E-7</v>
      </c>
      <c r="N87" s="7">
        <f ca="1">(K87-$I87)^2</f>
        <v>1.8612083693397998E-6</v>
      </c>
      <c r="O87" s="7">
        <f ca="1">(L87-$I87)^2</f>
        <v>4.6277614060378911E-6</v>
      </c>
      <c r="U87">
        <f>IF($M$34=1,'truth model'!C33,0)</f>
        <v>0</v>
      </c>
      <c r="V87">
        <f>IF($M$34=1,+'truth model'!G33,0)</f>
        <v>0</v>
      </c>
      <c r="Z87" s="13">
        <f t="shared" si="4"/>
        <v>90</v>
      </c>
      <c r="AA87" s="12">
        <f t="shared" si="5"/>
        <v>0</v>
      </c>
      <c r="AB87" s="12">
        <f t="shared" si="6"/>
        <v>0</v>
      </c>
      <c r="AC87" s="12">
        <f t="shared" si="6"/>
        <v>0</v>
      </c>
      <c r="AD87" s="12">
        <f t="shared" si="7"/>
        <v>0</v>
      </c>
      <c r="AE87" s="12">
        <f t="shared" si="8"/>
        <v>0</v>
      </c>
      <c r="AF87" s="12">
        <f t="shared" si="9"/>
        <v>0</v>
      </c>
    </row>
    <row r="88" spans="1:32" x14ac:dyDescent="0.25">
      <c r="A88" s="5" t="s">
        <v>35</v>
      </c>
      <c r="B88" s="6">
        <f ca="1">IF(B87&lt;A72,1,+IF(B87&gt;A73,0,(B87-A72)/(A73-A72)))</f>
        <v>6.8871478642217154E-2</v>
      </c>
      <c r="C88" s="7"/>
      <c r="F88" s="13"/>
      <c r="G88" s="12"/>
      <c r="J88" s="12"/>
      <c r="K88" s="12"/>
      <c r="L88" s="12"/>
      <c r="M88" s="7"/>
      <c r="N88" s="7"/>
      <c r="O88" s="7"/>
      <c r="U88">
        <f>IF($M$34=1,'truth model'!C34,0)</f>
        <v>0</v>
      </c>
      <c r="V88">
        <f>IF($M$34=1,+'truth model'!G34,0)</f>
        <v>0</v>
      </c>
      <c r="Z88" s="13">
        <f t="shared" si="4"/>
        <v>120</v>
      </c>
      <c r="AA88" s="12">
        <f t="shared" si="5"/>
        <v>3.4867320441416614E-10</v>
      </c>
      <c r="AB88" s="12">
        <f t="shared" si="6"/>
        <v>2.630827022114207E-10</v>
      </c>
      <c r="AC88" s="12">
        <f t="shared" si="6"/>
        <v>2.2530044250632527E-8</v>
      </c>
      <c r="AD88" s="12">
        <f t="shared" si="7"/>
        <v>0</v>
      </c>
      <c r="AE88" s="12">
        <f t="shared" si="8"/>
        <v>0</v>
      </c>
      <c r="AF88" s="12">
        <f t="shared" si="9"/>
        <v>0</v>
      </c>
    </row>
    <row r="89" spans="1:32" x14ac:dyDescent="0.25">
      <c r="C89" s="7"/>
      <c r="F89" s="13"/>
      <c r="G89" s="12"/>
      <c r="J89" s="12"/>
      <c r="K89" s="12"/>
      <c r="L89" s="12"/>
      <c r="M89" s="7"/>
      <c r="N89" s="7"/>
      <c r="O89" s="7"/>
      <c r="U89">
        <f>IF($M$34=1,'truth model'!C35,0)</f>
        <v>0</v>
      </c>
      <c r="V89">
        <f>IF($M$34=1,+'truth model'!G35,0)</f>
        <v>0</v>
      </c>
      <c r="Z89" s="13">
        <f t="shared" si="4"/>
        <v>150</v>
      </c>
      <c r="AA89" s="12">
        <f t="shared" si="5"/>
        <v>1.9334236298119282E-3</v>
      </c>
      <c r="AB89" s="12">
        <f t="shared" si="6"/>
        <v>1.5278716158932345E-3</v>
      </c>
      <c r="AC89" s="12">
        <f t="shared" si="6"/>
        <v>4.3683581270635794E-3</v>
      </c>
      <c r="AD89" s="12">
        <f t="shared" si="7"/>
        <v>4.057966389132472E-305</v>
      </c>
      <c r="AE89" s="12">
        <f t="shared" si="8"/>
        <v>3.5979001552643558E-306</v>
      </c>
      <c r="AF89" s="12">
        <f t="shared" si="9"/>
        <v>9.0884680543441562E-246</v>
      </c>
    </row>
    <row r="90" spans="1:32" x14ac:dyDescent="0.25">
      <c r="C90" s="7"/>
      <c r="F90" s="13">
        <f>'truth model'!B35</f>
        <v>540</v>
      </c>
      <c r="G90" s="30">
        <f ca="1">'Game Level 2'!G91</f>
        <v>1.2614647088076824E-4</v>
      </c>
      <c r="H90" s="30">
        <f ca="1">'Game Level 2'!H91</f>
        <v>1.1080229399826631</v>
      </c>
      <c r="I90" s="30">
        <f ca="1">'Game Level 2'!I91</f>
        <v>1.3977318353374622E-4</v>
      </c>
      <c r="J90" s="12">
        <f>'Game Level 4'!AA102</f>
        <v>3.7001294370896906E-4</v>
      </c>
      <c r="K90" s="12">
        <f>'Game Level 4'!AB102</f>
        <v>5.334531877570685E-4</v>
      </c>
      <c r="L90" s="12">
        <f>'Game Level 4'!AC102</f>
        <v>8.6304609856814975E-4</v>
      </c>
      <c r="M90" s="7">
        <f ca="1">(J90-$I90)^2</f>
        <v>5.301034716554413E-8</v>
      </c>
      <c r="N90" s="7">
        <f ca="1">(K90-$I90)^2</f>
        <v>1.5498394572527508E-7</v>
      </c>
      <c r="O90" s="7">
        <f ca="1">(L90-$I90)^2</f>
        <v>5.2312370962236354E-7</v>
      </c>
      <c r="U90">
        <f>IF($M$34=1,'truth model'!C36,0)</f>
        <v>0</v>
      </c>
      <c r="V90">
        <f>IF($M$34=1,+'truth model'!G36,0)</f>
        <v>0</v>
      </c>
      <c r="Z90" s="13">
        <f t="shared" si="4"/>
        <v>180</v>
      </c>
      <c r="AA90" s="12">
        <f t="shared" si="5"/>
        <v>3.9391588361017034E-2</v>
      </c>
      <c r="AB90" s="12">
        <f t="shared" si="6"/>
        <v>3.2602391137830762E-2</v>
      </c>
      <c r="AC90" s="12">
        <f t="shared" si="6"/>
        <v>4.3466518024867097E-2</v>
      </c>
      <c r="AD90" s="12">
        <f t="shared" si="7"/>
        <v>1.4262224858343422E-183</v>
      </c>
      <c r="AE90" s="12">
        <f t="shared" si="8"/>
        <v>1.3243844124073077E-184</v>
      </c>
      <c r="AF90" s="12">
        <f t="shared" si="9"/>
        <v>1.3988437002502368E-148</v>
      </c>
    </row>
    <row r="91" spans="1:32" x14ac:dyDescent="0.25">
      <c r="A91" s="8"/>
      <c r="B91" s="9"/>
      <c r="C91" s="10"/>
      <c r="F91" s="13"/>
      <c r="G91" s="12"/>
      <c r="J91" s="12"/>
      <c r="K91" s="12"/>
      <c r="L91" s="12"/>
      <c r="M91" s="7"/>
      <c r="N91" s="7"/>
      <c r="O91" s="7"/>
      <c r="U91">
        <f>IF($M$34=1,'truth model'!C37,0)</f>
        <v>0</v>
      </c>
      <c r="V91">
        <f>IF($M$34=1,+'truth model'!G37,0)</f>
        <v>0</v>
      </c>
      <c r="Z91" s="13">
        <f t="shared" si="4"/>
        <v>210</v>
      </c>
      <c r="AA91" s="12">
        <f t="shared" si="5"/>
        <v>9.1663115581664359E-2</v>
      </c>
      <c r="AB91" s="12">
        <f t="shared" si="6"/>
        <v>7.9455999455451815E-2</v>
      </c>
      <c r="AC91" s="12">
        <f t="shared" si="6"/>
        <v>7.9782634599467148E-2</v>
      </c>
      <c r="AD91" s="12">
        <f t="shared" si="7"/>
        <v>1.4930363592941611E-128</v>
      </c>
      <c r="AE91" s="12">
        <f t="shared" si="8"/>
        <v>1.4520557308084969E-129</v>
      </c>
      <c r="AF91" s="12">
        <f t="shared" si="9"/>
        <v>1.355177866367442E-104</v>
      </c>
    </row>
    <row r="92" spans="1:32" x14ac:dyDescent="0.25">
      <c r="F92" s="13"/>
      <c r="G92" s="12"/>
      <c r="J92" s="12"/>
      <c r="K92" s="12"/>
      <c r="L92" s="12"/>
      <c r="M92" s="7"/>
      <c r="N92" s="7"/>
      <c r="O92" s="7"/>
      <c r="U92">
        <f>IF($M$34=1,'truth model'!C38,0)</f>
        <v>0</v>
      </c>
      <c r="V92">
        <f>IF($M$34=1,+'truth model'!G38,0)</f>
        <v>0</v>
      </c>
      <c r="Z92" s="13">
        <f t="shared" si="4"/>
        <v>240</v>
      </c>
      <c r="AA92" s="12">
        <f t="shared" si="5"/>
        <v>0.10175295171245001</v>
      </c>
      <c r="AB92" s="12">
        <f t="shared" si="6"/>
        <v>9.2377289766843673E-2</v>
      </c>
      <c r="AC92" s="12">
        <f t="shared" si="6"/>
        <v>8.2905076425653285E-2</v>
      </c>
      <c r="AD92" s="12">
        <f t="shared" si="7"/>
        <v>2.8168327528770194E-97</v>
      </c>
      <c r="AE92" s="12">
        <f t="shared" si="8"/>
        <v>2.8691951153009988E-98</v>
      </c>
      <c r="AF92" s="12">
        <f t="shared" si="9"/>
        <v>1.3581247731901448E-79</v>
      </c>
    </row>
    <row r="93" spans="1:32" x14ac:dyDescent="0.25">
      <c r="F93" s="13">
        <f>'truth model'!B38</f>
        <v>630</v>
      </c>
      <c r="G93" s="30">
        <f ca="1">'Game Level 2'!G94</f>
        <v>7.717862504727103E-6</v>
      </c>
      <c r="H93" s="30">
        <f ca="1">'Game Level 2'!H94</f>
        <v>1.1237658221309812</v>
      </c>
      <c r="I93" s="30">
        <f ca="1">'Game Level 2'!I94</f>
        <v>8.6730701027185264E-6</v>
      </c>
      <c r="J93" s="12">
        <f>'Game Level 4'!AA105</f>
        <v>4.6280501362634254E-5</v>
      </c>
      <c r="K93" s="12">
        <f>'Game Level 4'!AB105</f>
        <v>7.6654174743144855E-5</v>
      </c>
      <c r="L93" s="12">
        <f>'Game Level 4'!AC105</f>
        <v>1.6786735552346991E-4</v>
      </c>
      <c r="M93" s="7">
        <f ca="1">(J93-$I93)^2</f>
        <v>1.4143188859692865E-9</v>
      </c>
      <c r="N93" s="7">
        <f ca="1">(K93-$I93)^2</f>
        <v>4.621430588132594E-9</v>
      </c>
      <c r="O93" s="7">
        <f ca="1">(L93-$I93)^2</f>
        <v>2.5342820510623657E-8</v>
      </c>
      <c r="U93">
        <f>IF($M$34=1,'truth model'!C39,0)</f>
        <v>0</v>
      </c>
      <c r="V93">
        <f>IF($M$34=1,+'truth model'!G39,0)</f>
        <v>0</v>
      </c>
      <c r="Z93" s="13">
        <f t="shared" si="4"/>
        <v>270</v>
      </c>
      <c r="AA93" s="12">
        <f t="shared" si="5"/>
        <v>8.1014216653092108E-2</v>
      </c>
      <c r="AB93" s="12">
        <f t="shared" si="6"/>
        <v>7.7031003744089041E-2</v>
      </c>
      <c r="AC93" s="12">
        <f t="shared" si="6"/>
        <v>6.6974220708906337E-2</v>
      </c>
      <c r="AD93" s="12">
        <f t="shared" si="7"/>
        <v>3.6194387019281371E-77</v>
      </c>
      <c r="AE93" s="12">
        <f t="shared" si="8"/>
        <v>3.8612361774301406E-78</v>
      </c>
      <c r="AF93" s="12">
        <f t="shared" si="9"/>
        <v>1.6090108430966961E-63</v>
      </c>
    </row>
    <row r="94" spans="1:32" x14ac:dyDescent="0.25">
      <c r="F94" s="13"/>
      <c r="G94" s="12"/>
      <c r="J94" s="12"/>
      <c r="K94" s="12"/>
      <c r="L94" s="12"/>
      <c r="M94" s="7"/>
      <c r="N94" s="7"/>
      <c r="O94" s="7"/>
      <c r="U94">
        <f>IF($M$34=1,'truth model'!C40,0)</f>
        <v>0</v>
      </c>
      <c r="V94">
        <f>IF($M$34=1,+'truth model'!G40,0)</f>
        <v>0</v>
      </c>
      <c r="Z94" s="13">
        <f t="shared" si="4"/>
        <v>300</v>
      </c>
      <c r="AA94" s="12">
        <f t="shared" si="5"/>
        <v>5.419475306641678E-2</v>
      </c>
      <c r="AB94" s="12">
        <f t="shared" si="6"/>
        <v>5.39694113831619E-2</v>
      </c>
      <c r="AC94" s="12">
        <f t="shared" si="6"/>
        <v>4.7518375453071117E-2</v>
      </c>
      <c r="AD94" s="12">
        <f t="shared" si="7"/>
        <v>3.384880890123869E-63</v>
      </c>
      <c r="AE94" s="12">
        <f t="shared" si="8"/>
        <v>3.7819401476025813E-64</v>
      </c>
      <c r="AF94" s="12">
        <f t="shared" si="9"/>
        <v>2.3654720167154426E-52</v>
      </c>
    </row>
    <row r="95" spans="1:32" x14ac:dyDescent="0.25">
      <c r="F95" s="13"/>
      <c r="G95" s="12"/>
      <c r="J95" s="12"/>
      <c r="K95" s="12"/>
      <c r="L95" s="12"/>
      <c r="M95" s="7"/>
      <c r="N95" s="7"/>
      <c r="O95" s="7"/>
      <c r="U95">
        <f>IF($M$34=1,'truth model'!C41,0)</f>
        <v>0</v>
      </c>
      <c r="V95">
        <f>IF($M$34=1,+'truth model'!G41,0)</f>
        <v>0</v>
      </c>
      <c r="Z95" s="13">
        <f t="shared" si="4"/>
        <v>330</v>
      </c>
      <c r="AA95" s="12">
        <f t="shared" si="5"/>
        <v>3.2779669687369589E-2</v>
      </c>
      <c r="AB95" s="12">
        <f t="shared" si="6"/>
        <v>3.4188585462312959E-2</v>
      </c>
      <c r="AC95" s="12">
        <f t="shared" si="6"/>
        <v>3.1317099465896815E-2</v>
      </c>
      <c r="AD95" s="12">
        <f t="shared" si="7"/>
        <v>5.8420442298715937E-53</v>
      </c>
      <c r="AE95" s="12">
        <f t="shared" si="8"/>
        <v>6.8363174440459066E-54</v>
      </c>
      <c r="AF95" s="12">
        <f t="shared" si="9"/>
        <v>3.6069245397086326E-44</v>
      </c>
    </row>
    <row r="96" spans="1:32" x14ac:dyDescent="0.25">
      <c r="F96" s="13">
        <f>'truth model'!B41</f>
        <v>720</v>
      </c>
      <c r="G96" s="30">
        <f ca="1">'Game Level 2'!G97</f>
        <v>4.562086414340276E-7</v>
      </c>
      <c r="H96" s="30">
        <f ca="1">'Game Level 2'!H97</f>
        <v>0.97868475037735081</v>
      </c>
      <c r="I96" s="30">
        <f ca="1">'Game Level 2'!I97</f>
        <v>4.4648444036185165E-7</v>
      </c>
      <c r="J96" s="12">
        <f>'Game Level 4'!AA108</f>
        <v>5.6640630080916796E-6</v>
      </c>
      <c r="K96" s="12">
        <f>'Game Level 4'!AB108</f>
        <v>1.0777652894295911E-5</v>
      </c>
      <c r="L96" s="12">
        <f>'Game Level 4'!AC108</f>
        <v>3.237053088805665E-5</v>
      </c>
      <c r="M96" s="7">
        <f ca="1">(J96-$I96)^2</f>
        <v>2.7223126110433642E-11</v>
      </c>
      <c r="N96" s="7">
        <f ca="1">(K96-$I96)^2</f>
        <v>1.0673304162356227E-10</v>
      </c>
      <c r="O96" s="7">
        <f ca="1">(L96-$I96)^2</f>
        <v>1.019144741594575E-9</v>
      </c>
      <c r="U96">
        <f>IF($M$34=1,'truth model'!C42,0)</f>
        <v>0</v>
      </c>
      <c r="V96">
        <f>IF($M$34=1,+'truth model'!G42,0)</f>
        <v>0</v>
      </c>
      <c r="Z96" s="13">
        <f t="shared" si="4"/>
        <v>360</v>
      </c>
      <c r="AA96" s="12">
        <f t="shared" si="5"/>
        <v>1.8626545733152863E-2</v>
      </c>
      <c r="AB96" s="12">
        <f t="shared" si="6"/>
        <v>2.0346747814039983E-2</v>
      </c>
      <c r="AC96" s="12">
        <f t="shared" si="6"/>
        <v>1.9735199106371403E-2</v>
      </c>
      <c r="AD96" s="12">
        <f t="shared" si="7"/>
        <v>3.6617447412950276E-45</v>
      </c>
      <c r="AE96" s="12">
        <f t="shared" si="8"/>
        <v>4.4877800808411261E-46</v>
      </c>
      <c r="AF96" s="12">
        <f t="shared" si="9"/>
        <v>6.1755183684742899E-38</v>
      </c>
    </row>
    <row r="97" spans="6:32" x14ac:dyDescent="0.25">
      <c r="F97" s="13"/>
      <c r="G97" s="12"/>
      <c r="J97" s="12"/>
      <c r="K97" s="12"/>
      <c r="L97" s="12"/>
      <c r="M97" s="7"/>
      <c r="N97" s="7"/>
      <c r="O97" s="7"/>
      <c r="U97">
        <f>IF($M$34=1,'truth model'!C43,0)</f>
        <v>0</v>
      </c>
      <c r="V97">
        <f>IF($M$34=1,+'truth model'!G43,0)</f>
        <v>0</v>
      </c>
      <c r="Z97" s="13">
        <f t="shared" si="4"/>
        <v>390</v>
      </c>
      <c r="AA97" s="12">
        <f t="shared" si="5"/>
        <v>1.0161993237417677E-2</v>
      </c>
      <c r="AB97" s="12">
        <f t="shared" si="6"/>
        <v>1.1625929915753451E-2</v>
      </c>
      <c r="AC97" s="12">
        <f t="shared" si="6"/>
        <v>1.2086562838185927E-2</v>
      </c>
      <c r="AD97" s="12">
        <f t="shared" si="7"/>
        <v>4.7768857025484615E-39</v>
      </c>
      <c r="AE97" s="12">
        <f t="shared" si="8"/>
        <v>6.1316092373953404E-40</v>
      </c>
      <c r="AF97" s="12">
        <f t="shared" si="9"/>
        <v>4.7931705662016127E-33</v>
      </c>
    </row>
    <row r="98" spans="6:32" x14ac:dyDescent="0.25">
      <c r="F98" s="13"/>
      <c r="G98" s="12"/>
      <c r="J98" s="12"/>
      <c r="K98" s="12"/>
      <c r="L98" s="12"/>
      <c r="M98" s="7"/>
      <c r="N98" s="7"/>
      <c r="O98" s="7"/>
      <c r="U98">
        <f>IF($M$34=1,'truth model'!C44,0)</f>
        <v>0</v>
      </c>
      <c r="V98">
        <f>IF($M$34=1,+'truth model'!G44,0)</f>
        <v>0</v>
      </c>
      <c r="Z98" s="13">
        <f t="shared" si="4"/>
        <v>420</v>
      </c>
      <c r="AA98" s="12">
        <f t="shared" si="5"/>
        <v>5.3932496676247187E-3</v>
      </c>
      <c r="AB98" s="12">
        <f t="shared" si="6"/>
        <v>6.4622751317853612E-3</v>
      </c>
      <c r="AC98" s="12">
        <f t="shared" si="6"/>
        <v>7.2641692332035398E-3</v>
      </c>
      <c r="AD98" s="12">
        <f t="shared" si="7"/>
        <v>3.8604440743803758E-34</v>
      </c>
      <c r="AE98" s="12">
        <f t="shared" si="8"/>
        <v>5.1898284794865258E-35</v>
      </c>
      <c r="AF98" s="12">
        <f t="shared" si="9"/>
        <v>4.0327625930856062E-29</v>
      </c>
    </row>
    <row r="99" spans="6:32" x14ac:dyDescent="0.25">
      <c r="F99" s="13">
        <f>'truth model'!B44</f>
        <v>810</v>
      </c>
      <c r="G99" s="30">
        <f ca="1">'Game Level 2'!G100</f>
        <v>2.6523025142752964E-8</v>
      </c>
      <c r="H99" s="30">
        <f ca="1">'Game Level 2'!H100</f>
        <v>0.93856774992694691</v>
      </c>
      <c r="I99" s="30">
        <f ca="1">'Game Level 2'!I100</f>
        <v>2.4893656029489489E-8</v>
      </c>
      <c r="J99" s="12">
        <f>'Game Level 4'!AA111</f>
        <v>6.8716703836837456E-7</v>
      </c>
      <c r="K99" s="12">
        <f>'Game Level 4'!AB111</f>
        <v>1.5021620826663238E-6</v>
      </c>
      <c r="L99" s="12">
        <f>'Game Level 4'!AC111</f>
        <v>6.238375633360185E-6</v>
      </c>
      <c r="M99" s="7">
        <f ca="1">(J99-$I99)^2</f>
        <v>4.3860603295458707E-13</v>
      </c>
      <c r="N99" s="7">
        <f ca="1">(K99-$I99)^2</f>
        <v>2.1823220043380682E-12</v>
      </c>
      <c r="O99" s="7">
        <f ca="1">(L99-$I99)^2</f>
        <v>3.8607358282613368E-11</v>
      </c>
      <c r="U99">
        <f>IF($M$34=1,'truth model'!C45,0)</f>
        <v>0</v>
      </c>
      <c r="V99">
        <f>IF($M$34=1,+'truth model'!G45,0)</f>
        <v>0</v>
      </c>
      <c r="Z99" s="13">
        <f t="shared" si="4"/>
        <v>450</v>
      </c>
      <c r="AA99" s="12">
        <f t="shared" si="5"/>
        <v>2.8078289744800011E-3</v>
      </c>
      <c r="AB99" s="12">
        <f t="shared" si="6"/>
        <v>3.5236412857849193E-3</v>
      </c>
      <c r="AC99" s="12">
        <f t="shared" si="6"/>
        <v>4.3106034131425571E-3</v>
      </c>
      <c r="AD99" s="12">
        <f t="shared" si="7"/>
        <v>3.9566615639550922E-30</v>
      </c>
      <c r="AE99" s="12">
        <f t="shared" si="8"/>
        <v>5.570969279319053E-31</v>
      </c>
      <c r="AF99" s="12">
        <f t="shared" si="9"/>
        <v>6.5206663908956776E-26</v>
      </c>
    </row>
    <row r="100" spans="6:32" x14ac:dyDescent="0.25">
      <c r="F100" s="13"/>
      <c r="G100" s="12"/>
      <c r="J100" s="12"/>
      <c r="K100" s="12"/>
      <c r="L100" s="12"/>
      <c r="M100" s="7"/>
      <c r="N100" s="7"/>
      <c r="O100" s="7"/>
      <c r="U100">
        <f>IF($M$34=1,'truth model'!C46,0)</f>
        <v>0</v>
      </c>
      <c r="V100">
        <f>IF($M$34=1,+'truth model'!G46,0)</f>
        <v>0</v>
      </c>
      <c r="Z100" s="13">
        <f t="shared" si="4"/>
        <v>480</v>
      </c>
      <c r="AA100" s="12">
        <f t="shared" si="5"/>
        <v>1.4418902767496873E-3</v>
      </c>
      <c r="AB100" s="12">
        <f t="shared" si="6"/>
        <v>1.8951315928893975E-3</v>
      </c>
      <c r="AC100" s="12">
        <f t="shared" si="6"/>
        <v>2.5356195202002464E-3</v>
      </c>
      <c r="AD100" s="12">
        <f t="shared" si="7"/>
        <v>8.3952744463827534E-27</v>
      </c>
      <c r="AE100" s="12">
        <f t="shared" si="8"/>
        <v>1.2380063642200551E-27</v>
      </c>
      <c r="AF100" s="12">
        <f t="shared" si="9"/>
        <v>2.9974610268179658E-23</v>
      </c>
    </row>
    <row r="101" spans="6:32" x14ac:dyDescent="0.25">
      <c r="F101" s="13"/>
      <c r="G101" s="12"/>
      <c r="J101" s="12"/>
      <c r="K101" s="12"/>
      <c r="L101" s="12"/>
      <c r="M101" s="7"/>
      <c r="N101" s="7"/>
      <c r="O101" s="7"/>
      <c r="U101">
        <f>IF($M$34=1,'truth model'!C47,0)</f>
        <v>0</v>
      </c>
      <c r="V101">
        <f>IF($M$34=1,+'truth model'!G47,0)</f>
        <v>0</v>
      </c>
      <c r="Z101" s="13">
        <f t="shared" si="4"/>
        <v>510</v>
      </c>
      <c r="AA101" s="12">
        <f t="shared" si="5"/>
        <v>7.3310611568096499E-4</v>
      </c>
      <c r="AB101" s="12">
        <f t="shared" si="6"/>
        <v>1.0091602150729168E-3</v>
      </c>
      <c r="AC101" s="12">
        <f t="shared" si="6"/>
        <v>1.4824605531025003E-3</v>
      </c>
      <c r="AD101" s="12">
        <f t="shared" si="7"/>
        <v>5.2146130980985743E-24</v>
      </c>
      <c r="AE101" s="12">
        <f t="shared" si="8"/>
        <v>8.0537137610700856E-25</v>
      </c>
      <c r="AF101" s="12">
        <f t="shared" si="9"/>
        <v>5.1667167789185775E-21</v>
      </c>
    </row>
    <row r="102" spans="6:32" x14ac:dyDescent="0.25">
      <c r="F102" s="13">
        <f>'truth model'!B47</f>
        <v>900</v>
      </c>
      <c r="G102" s="30">
        <f ca="1">'Game Level 2'!G103</f>
        <v>1.5299216831075069E-9</v>
      </c>
      <c r="H102" s="30">
        <f ca="1">'Game Level 2'!H103</f>
        <v>0.83882197345878839</v>
      </c>
      <c r="I102" s="30">
        <f ca="1">'Game Level 2'!I103</f>
        <v>1.28333192546163E-9</v>
      </c>
      <c r="J102" s="12">
        <f>'Game Level 4'!AA114</f>
        <v>8.3146321128261496E-8</v>
      </c>
      <c r="K102" s="12">
        <f>'Game Level 4'!AB114</f>
        <v>2.0881220225014468E-7</v>
      </c>
      <c r="L102" s="12">
        <f>'Game Level 4'!AC114</f>
        <v>1.205538009111603E-6</v>
      </c>
      <c r="M102" s="7">
        <f ca="1">(J102-$I102)^2</f>
        <v>6.7015490012177279E-15</v>
      </c>
      <c r="N102" s="7">
        <f ca="1">(K102-$I102)^2</f>
        <v>4.306823201823911E-14</v>
      </c>
      <c r="O102" s="7">
        <f ca="1">(L102-$I102)^2</f>
        <v>1.4502293275246974E-12</v>
      </c>
      <c r="U102">
        <f>IF($M$34=1,'truth model'!C48,0)</f>
        <v>0</v>
      </c>
      <c r="V102">
        <f>IF($M$34=1,+'truth model'!G48,0)</f>
        <v>0</v>
      </c>
      <c r="Z102" s="13">
        <f t="shared" si="4"/>
        <v>540</v>
      </c>
      <c r="AA102" s="12">
        <f t="shared" si="5"/>
        <v>3.7001294370896906E-4</v>
      </c>
      <c r="AB102" s="12">
        <f t="shared" si="6"/>
        <v>5.334531877570685E-4</v>
      </c>
      <c r="AC102" s="12">
        <f t="shared" si="6"/>
        <v>8.6304609856814975E-4</v>
      </c>
      <c r="AD102" s="12">
        <f t="shared" si="7"/>
        <v>1.2197663618255236E-21</v>
      </c>
      <c r="AE102" s="12">
        <f t="shared" si="8"/>
        <v>1.973044458093957E-22</v>
      </c>
      <c r="AF102" s="12">
        <f t="shared" si="9"/>
        <v>4.0838435199581649E-19</v>
      </c>
    </row>
    <row r="103" spans="6:32" x14ac:dyDescent="0.25">
      <c r="F103" s="13"/>
      <c r="G103" s="30"/>
      <c r="J103" s="12"/>
      <c r="K103" s="12"/>
      <c r="L103" s="12"/>
      <c r="M103" s="7"/>
      <c r="N103" s="7"/>
      <c r="O103" s="7"/>
      <c r="U103">
        <f>IF($M$34=1,'truth model'!C49,0)</f>
        <v>0</v>
      </c>
      <c r="V103">
        <f>IF($M$34=1,+'truth model'!G49,0)</f>
        <v>0</v>
      </c>
      <c r="Z103" s="13">
        <f t="shared" si="4"/>
        <v>570</v>
      </c>
      <c r="AA103" s="12">
        <f t="shared" si="5"/>
        <v>1.857377628814827E-4</v>
      </c>
      <c r="AB103" s="12">
        <f t="shared" si="6"/>
        <v>2.8045664093808949E-4</v>
      </c>
      <c r="AC103" s="12">
        <f t="shared" si="6"/>
        <v>5.0095476085479525E-4</v>
      </c>
      <c r="AD103" s="12">
        <f t="shared" si="7"/>
        <v>1.296055008532122E-19</v>
      </c>
      <c r="AE103" s="12">
        <f t="shared" si="8"/>
        <v>2.1956836770480939E-20</v>
      </c>
      <c r="AF103" s="12">
        <f t="shared" si="9"/>
        <v>1.7193504177895241E-17</v>
      </c>
    </row>
    <row r="104" spans="6:32" x14ac:dyDescent="0.25">
      <c r="F104" s="13"/>
      <c r="G104" s="30"/>
      <c r="J104" s="12"/>
      <c r="K104" s="12"/>
      <c r="L104" s="12"/>
      <c r="M104" s="7"/>
      <c r="N104" s="7"/>
      <c r="O104" s="7"/>
      <c r="U104">
        <f>IF($M$34=1,'truth model'!C50,0)</f>
        <v>0</v>
      </c>
      <c r="V104">
        <f>IF($M$34=1,+'truth model'!G50,0)</f>
        <v>0</v>
      </c>
      <c r="Z104" s="13">
        <f t="shared" si="4"/>
        <v>600</v>
      </c>
      <c r="AA104" s="12">
        <f t="shared" si="5"/>
        <v>9.28566948744348E-5</v>
      </c>
      <c r="AB104" s="12">
        <f t="shared" si="6"/>
        <v>1.4684692573951153E-4</v>
      </c>
      <c r="AC104" s="12">
        <f t="shared" si="6"/>
        <v>2.9018750424340887E-4</v>
      </c>
      <c r="AD104" s="12">
        <f t="shared" si="7"/>
        <v>7.2130728046416551E-18</v>
      </c>
      <c r="AE104" s="12">
        <f t="shared" si="8"/>
        <v>1.2798314381766498E-18</v>
      </c>
      <c r="AF104" s="12">
        <f t="shared" si="9"/>
        <v>4.3202779999397063E-16</v>
      </c>
    </row>
    <row r="105" spans="6:32" x14ac:dyDescent="0.25">
      <c r="F105" s="13">
        <f>'truth model'!B50</f>
        <v>990</v>
      </c>
      <c r="G105" s="30">
        <f ca="1">'Game Level 2'!G106</f>
        <v>8.7959689975476151E-11</v>
      </c>
      <c r="H105" s="30">
        <f ca="1">'Game Level 2'!H106</f>
        <v>0.76225055118965923</v>
      </c>
      <c r="I105" s="30">
        <f ca="1">'Game Level 2'!I106</f>
        <v>6.704732216627824E-11</v>
      </c>
      <c r="J105" s="12">
        <f>'Game Level 4'!AA117</f>
        <v>1.0063902129597358E-8</v>
      </c>
      <c r="K105" s="12">
        <f>'Game Level 4'!AB117</f>
        <v>2.903605426891553E-8</v>
      </c>
      <c r="L105" s="12">
        <f>'Game Level 4'!AC117</f>
        <v>2.3391813750643741E-7</v>
      </c>
      <c r="M105" s="7">
        <f ca="1">(J105-$I105)^2</f>
        <v>9.9937106040857893E-17</v>
      </c>
      <c r="N105" s="7">
        <f ca="1">(K105-$I105)^2</f>
        <v>8.3920336348080634E-16</v>
      </c>
      <c r="O105" s="7">
        <f ca="1">(L105-$I105)^2</f>
        <v>5.4686332380372102E-14</v>
      </c>
      <c r="U105">
        <f>IF($M$34=1,'truth model'!C51,0)</f>
        <v>0</v>
      </c>
      <c r="V105">
        <f>IF($M$34=1,+'truth model'!G51,0)</f>
        <v>0</v>
      </c>
      <c r="Z105" s="13">
        <f t="shared" si="4"/>
        <v>630</v>
      </c>
      <c r="AA105" s="12">
        <f t="shared" si="5"/>
        <v>4.6280501362634254E-5</v>
      </c>
      <c r="AB105" s="12">
        <f t="shared" si="6"/>
        <v>7.6654174743144855E-5</v>
      </c>
      <c r="AC105" s="12">
        <f t="shared" si="6"/>
        <v>1.6786735552346991E-4</v>
      </c>
      <c r="AD105" s="12">
        <f t="shared" si="7"/>
        <v>2.3474712356275469E-16</v>
      </c>
      <c r="AE105" s="12">
        <f t="shared" si="8"/>
        <v>4.3623334325918946E-17</v>
      </c>
      <c r="AF105" s="12">
        <f t="shared" si="9"/>
        <v>7.0748190913370082E-15</v>
      </c>
    </row>
    <row r="106" spans="6:32" x14ac:dyDescent="0.25">
      <c r="F106" s="13"/>
      <c r="G106" s="30"/>
      <c r="J106" s="12"/>
      <c r="K106" s="12"/>
      <c r="L106" s="12"/>
      <c r="M106" s="7"/>
      <c r="N106" s="7"/>
      <c r="O106" s="7"/>
      <c r="U106">
        <f>IF($M$34=1,'truth model'!C52,0)</f>
        <v>0</v>
      </c>
      <c r="V106">
        <f>IF($M$34=1,+'truth model'!G52,0)</f>
        <v>0</v>
      </c>
      <c r="Z106" s="13">
        <f t="shared" si="4"/>
        <v>660</v>
      </c>
      <c r="AA106" s="12">
        <f t="shared" si="5"/>
        <v>2.3013723672957887E-5</v>
      </c>
      <c r="AB106" s="12">
        <f t="shared" si="6"/>
        <v>3.9921860367586175E-5</v>
      </c>
      <c r="AC106" s="12">
        <f t="shared" si="6"/>
        <v>9.702309115186238E-5</v>
      </c>
      <c r="AD106" s="12">
        <f t="shared" si="7"/>
        <v>4.8711465862819764E-15</v>
      </c>
      <c r="AE106" s="12">
        <f t="shared" si="8"/>
        <v>9.4806016019254619E-16</v>
      </c>
      <c r="AF106" s="12">
        <f t="shared" si="9"/>
        <v>8.0905465614444449E-14</v>
      </c>
    </row>
    <row r="107" spans="6:32" x14ac:dyDescent="0.25">
      <c r="F107" s="13"/>
      <c r="G107" s="30"/>
      <c r="J107" s="12"/>
      <c r="K107" s="12"/>
      <c r="L107" s="12"/>
      <c r="M107" s="7"/>
      <c r="N107" s="7"/>
      <c r="O107" s="7"/>
      <c r="U107">
        <f>IF($M$34=1,'truth model'!C53,0)</f>
        <v>0</v>
      </c>
      <c r="V107">
        <f>IF($M$34=1,+'truth model'!G53,0)</f>
        <v>0</v>
      </c>
      <c r="Z107" s="13">
        <f t="shared" si="4"/>
        <v>690</v>
      </c>
      <c r="AA107" s="12">
        <f t="shared" si="5"/>
        <v>1.1424370174522844E-5</v>
      </c>
      <c r="AB107" s="12">
        <f t="shared" si="6"/>
        <v>2.0755933168530225E-5</v>
      </c>
      <c r="AC107" s="12">
        <f t="shared" si="6"/>
        <v>5.6048454787348368E-5</v>
      </c>
      <c r="AD107" s="12">
        <f t="shared" si="7"/>
        <v>6.9044316034958485E-14</v>
      </c>
      <c r="AE107" s="12">
        <f t="shared" si="8"/>
        <v>1.4074038979416715E-14</v>
      </c>
      <c r="AF107" s="12">
        <f t="shared" si="9"/>
        <v>6.8263332611582756E-13</v>
      </c>
    </row>
    <row r="108" spans="6:32" x14ac:dyDescent="0.25">
      <c r="F108" s="13">
        <f>'truth model'!B53</f>
        <v>1080</v>
      </c>
      <c r="G108" s="30">
        <f ca="1">'Game Level 2'!G109</f>
        <v>5.0529556502312501E-12</v>
      </c>
      <c r="H108" s="30">
        <f ca="1">'Game Level 2'!H109</f>
        <v>1.1414689289055935</v>
      </c>
      <c r="I108" s="30">
        <f ca="1">'Game Level 2'!I109</f>
        <v>5.7677918738769317E-12</v>
      </c>
      <c r="J108" s="12">
        <f>'Game Level 4'!AA120</f>
        <v>1.2203309940153265E-9</v>
      </c>
      <c r="K108" s="12">
        <f>'Game Level 4'!AB120</f>
        <v>4.0448944727509313E-9</v>
      </c>
      <c r="L108" s="12">
        <f>'Game Level 4'!AC120</f>
        <v>4.5594910623615934E-8</v>
      </c>
      <c r="M108" s="7">
        <f ca="1">(J108-$I108)^2</f>
        <v>1.4751637719960918E-18</v>
      </c>
      <c r="N108" s="7">
        <f ca="1">(K108-$I108)^2</f>
        <v>1.6314544344172892E-17</v>
      </c>
      <c r="O108" s="7">
        <f ca="1">(L108-$I108)^2</f>
        <v>2.0783699441329779E-15</v>
      </c>
      <c r="U108">
        <f>IF($M$34=1,'truth model'!C54,0)</f>
        <v>0</v>
      </c>
      <c r="V108">
        <f>IF($M$34=1,+'truth model'!G54,0)</f>
        <v>0</v>
      </c>
      <c r="Z108" s="13">
        <f t="shared" si="4"/>
        <v>720</v>
      </c>
      <c r="AA108" s="12">
        <f t="shared" si="5"/>
        <v>5.6640630080916796E-6</v>
      </c>
      <c r="AB108" s="12">
        <f t="shared" si="6"/>
        <v>1.0777652894295911E-5</v>
      </c>
      <c r="AC108" s="12">
        <f t="shared" si="6"/>
        <v>3.237053088805665E-5</v>
      </c>
      <c r="AD108" s="12">
        <f t="shared" si="7"/>
        <v>7.0665203627189012E-13</v>
      </c>
      <c r="AE108" s="12">
        <f t="shared" si="8"/>
        <v>1.5086293490464467E-13</v>
      </c>
      <c r="AF108" s="12">
        <f t="shared" si="9"/>
        <v>4.442210802325596E-12</v>
      </c>
    </row>
    <row r="109" spans="6:32" x14ac:dyDescent="0.25">
      <c r="F109" s="13"/>
      <c r="G109" s="30"/>
      <c r="J109" s="12"/>
      <c r="K109" s="12"/>
      <c r="L109" s="12"/>
      <c r="M109" s="7"/>
      <c r="N109" s="7"/>
      <c r="O109" s="7"/>
      <c r="U109">
        <f>IF($M$34=1,'truth model'!C55,0)</f>
        <v>0</v>
      </c>
      <c r="V109">
        <f>IF($M$34=1,+'truth model'!G55,0)</f>
        <v>0</v>
      </c>
      <c r="Z109" s="13">
        <f t="shared" si="4"/>
        <v>750</v>
      </c>
      <c r="AA109" s="12">
        <f t="shared" si="5"/>
        <v>2.8055917819442126E-6</v>
      </c>
      <c r="AB109" s="12">
        <f t="shared" si="6"/>
        <v>5.5912217544537647E-6</v>
      </c>
      <c r="AC109" s="12">
        <f t="shared" si="6"/>
        <v>1.8694845482666349E-5</v>
      </c>
      <c r="AD109" s="12">
        <f t="shared" si="7"/>
        <v>5.464109737008137E-12</v>
      </c>
      <c r="AE109" s="12">
        <f t="shared" si="8"/>
        <v>1.2217503443770087E-12</v>
      </c>
      <c r="AF109" s="12">
        <f t="shared" si="9"/>
        <v>2.311559817164374E-11</v>
      </c>
    </row>
    <row r="110" spans="6:32" x14ac:dyDescent="0.25">
      <c r="F110" s="13"/>
      <c r="G110" s="30"/>
      <c r="J110" s="12"/>
      <c r="K110" s="12"/>
      <c r="L110" s="12"/>
      <c r="M110" s="7"/>
      <c r="N110" s="7"/>
      <c r="O110" s="7"/>
      <c r="U110">
        <f>IF($M$34=1,'truth model'!C56,0)</f>
        <v>0</v>
      </c>
      <c r="V110">
        <f>IF($M$34=1,+'truth model'!G56,0)</f>
        <v>0</v>
      </c>
      <c r="Z110" s="13">
        <f t="shared" si="4"/>
        <v>780</v>
      </c>
      <c r="AA110" s="12">
        <f t="shared" si="5"/>
        <v>1.3887964551529802E-6</v>
      </c>
      <c r="AB110" s="12">
        <f t="shared" si="6"/>
        <v>2.8987245960843557E-6</v>
      </c>
      <c r="AC110" s="12">
        <f t="shared" si="6"/>
        <v>1.0798065117583677E-5</v>
      </c>
      <c r="AD110" s="12">
        <f t="shared" si="7"/>
        <v>3.3132132527065931E-11</v>
      </c>
      <c r="AE110" s="12">
        <f t="shared" si="8"/>
        <v>7.7588716371073309E-12</v>
      </c>
      <c r="AF110" s="12">
        <f t="shared" si="9"/>
        <v>9.9088187694605827E-11</v>
      </c>
    </row>
    <row r="111" spans="6:32" x14ac:dyDescent="0.25">
      <c r="F111" s="13">
        <f>'truth model'!B56</f>
        <v>1170</v>
      </c>
      <c r="G111" s="30">
        <f ca="1">'Game Level 2'!G112</f>
        <v>2.904389363201493E-13</v>
      </c>
      <c r="H111" s="30">
        <f ca="1">'Game Level 2'!H112</f>
        <v>0.78178829400997818</v>
      </c>
      <c r="I111" s="30">
        <f ca="1">'Game Level 2'!I112</f>
        <v>2.2706176053980222E-13</v>
      </c>
      <c r="J111" s="12">
        <f>'Game Level 4'!AA123</f>
        <v>1.483505605355313E-10</v>
      </c>
      <c r="K111" s="12">
        <f>'Game Level 4'!AB123</f>
        <v>5.6490719359452665E-10</v>
      </c>
      <c r="L111" s="12">
        <f>'Game Level 4'!AC123</f>
        <v>8.9279674987663513E-9</v>
      </c>
      <c r="M111" s="7">
        <f ca="1">(J111-$I111)^2</f>
        <v>2.194057088934491E-20</v>
      </c>
      <c r="N111" s="7">
        <f ca="1">(K111-$I111)^2</f>
        <v>3.1886365128804875E-19</v>
      </c>
      <c r="O111" s="7">
        <f ca="1">(L111-$I111)^2</f>
        <v>7.9704549310548708E-17</v>
      </c>
      <c r="U111">
        <f>IF($M$34=1,'truth model'!C57,0)</f>
        <v>0</v>
      </c>
      <c r="V111">
        <f>IF($M$34=1,+'truth model'!G57,0)</f>
        <v>0</v>
      </c>
      <c r="Z111" s="13">
        <f t="shared" si="4"/>
        <v>810</v>
      </c>
      <c r="AA111" s="12">
        <f t="shared" si="5"/>
        <v>6.8716703836837456E-7</v>
      </c>
      <c r="AB111" s="12">
        <f t="shared" si="6"/>
        <v>1.5021620826663238E-6</v>
      </c>
      <c r="AC111" s="12">
        <f t="shared" si="6"/>
        <v>6.238375633360185E-6</v>
      </c>
      <c r="AD111" s="12">
        <f t="shared" si="7"/>
        <v>1.6249332128105886E-10</v>
      </c>
      <c r="AE111" s="12">
        <f t="shared" si="8"/>
        <v>3.9853898684853989E-11</v>
      </c>
      <c r="AF111" s="12">
        <f t="shared" si="9"/>
        <v>3.5865541251534432E-10</v>
      </c>
    </row>
    <row r="112" spans="6:32" x14ac:dyDescent="0.25">
      <c r="F112" s="13"/>
      <c r="G112" s="30"/>
      <c r="J112" s="12"/>
      <c r="K112" s="12"/>
      <c r="L112" s="12"/>
      <c r="M112" s="7"/>
      <c r="N112" s="7"/>
      <c r="O112" s="7"/>
      <c r="U112">
        <f>IF($M$34=1,'truth model'!C58,0)</f>
        <v>0</v>
      </c>
      <c r="V112">
        <f>IF($M$34=1,+'truth model'!G58,0)</f>
        <v>0</v>
      </c>
      <c r="Z112" s="13">
        <f t="shared" si="4"/>
        <v>840</v>
      </c>
      <c r="AA112" s="12">
        <f t="shared" si="5"/>
        <v>3.3991323482901556E-7</v>
      </c>
      <c r="AB112" s="12">
        <f t="shared" si="6"/>
        <v>7.7823125792317794E-7</v>
      </c>
      <c r="AC112" s="12">
        <f t="shared" si="6"/>
        <v>3.6052513534751766E-6</v>
      </c>
      <c r="AD112" s="12">
        <f t="shared" si="7"/>
        <v>6.615059450777876E-10</v>
      </c>
      <c r="AE112" s="12">
        <f t="shared" si="8"/>
        <v>1.6992417431659486E-10</v>
      </c>
      <c r="AF112" s="12">
        <f t="shared" si="9"/>
        <v>1.1190652268616106E-9</v>
      </c>
    </row>
    <row r="113" spans="6:32" x14ac:dyDescent="0.25">
      <c r="F113" s="13"/>
      <c r="G113" s="30"/>
      <c r="J113" s="12"/>
      <c r="K113" s="12"/>
      <c r="L113" s="12"/>
      <c r="M113" s="7"/>
      <c r="N113" s="7"/>
      <c r="O113" s="7"/>
      <c r="U113">
        <f>IF($M$34=1,'truth model'!C59,0)</f>
        <v>0</v>
      </c>
      <c r="V113">
        <f>IF($M$34=1,+'truth model'!G59,0)</f>
        <v>0</v>
      </c>
      <c r="Z113" s="13">
        <f t="shared" si="4"/>
        <v>870</v>
      </c>
      <c r="AA113" s="12">
        <f t="shared" si="5"/>
        <v>1.6811759449117697E-7</v>
      </c>
      <c r="AB113" s="12">
        <f t="shared" si="6"/>
        <v>4.0312514009932614E-7</v>
      </c>
      <c r="AC113" s="12">
        <f t="shared" si="6"/>
        <v>2.0843246047926361E-6</v>
      </c>
      <c r="AD113" s="12">
        <f t="shared" si="7"/>
        <v>2.284767650147152E-9</v>
      </c>
      <c r="AE113" s="12">
        <f t="shared" si="8"/>
        <v>6.1468070040804893E-10</v>
      </c>
      <c r="AF113" s="12">
        <f t="shared" si="9"/>
        <v>3.0629207849754018E-9</v>
      </c>
    </row>
    <row r="114" spans="6:32" x14ac:dyDescent="0.25">
      <c r="F114" s="13">
        <f>'truth model'!B59</f>
        <v>1260</v>
      </c>
      <c r="G114" s="30">
        <f ca="1">'Game Level 2'!G115</f>
        <v>1.6716527433450145E-14</v>
      </c>
      <c r="H114" s="30">
        <f ca="1">'Game Level 2'!H115</f>
        <v>0.82234026473849553</v>
      </c>
      <c r="I114" s="30">
        <f ca="1">'Game Level 2'!I115</f>
        <v>1.3746673595131716E-14</v>
      </c>
      <c r="J114" s="12">
        <f>'Game Level 4'!AA126</f>
        <v>1.8085765263732609E-11</v>
      </c>
      <c r="K114" s="12">
        <f>'Game Level 4'!AB126</f>
        <v>7.9119432344477158E-11</v>
      </c>
      <c r="L114" s="12">
        <f>'Game Level 4'!AC126</f>
        <v>1.7559122075533732E-9</v>
      </c>
      <c r="M114" s="7">
        <f ca="1">(J114-$I114)^2</f>
        <v>3.2659785592227457E-22</v>
      </c>
      <c r="N114" s="7">
        <f ca="1">(K114-$I114)^2</f>
        <v>6.2577095054603898E-21</v>
      </c>
      <c r="O114" s="7">
        <f ca="1">(L114-$I114)^2</f>
        <v>3.0831794049199732E-18</v>
      </c>
      <c r="U114">
        <f>IF($M$34=1,'truth model'!C60,0)</f>
        <v>0</v>
      </c>
      <c r="V114">
        <f>IF($M$34=1,+'truth model'!G60,0)</f>
        <v>0</v>
      </c>
      <c r="Z114" s="13">
        <f t="shared" si="4"/>
        <v>900</v>
      </c>
      <c r="AA114" s="12">
        <f t="shared" si="5"/>
        <v>8.3146321128261496E-8</v>
      </c>
      <c r="AB114" s="12">
        <f t="shared" si="6"/>
        <v>2.0881220225014468E-7</v>
      </c>
      <c r="AC114" s="12">
        <f t="shared" si="6"/>
        <v>1.205538009111603E-6</v>
      </c>
      <c r="AD114" s="12">
        <f t="shared" si="7"/>
        <v>6.8207223150360304E-9</v>
      </c>
      <c r="AE114" s="12">
        <f t="shared" si="8"/>
        <v>1.9218700778218188E-9</v>
      </c>
      <c r="AF114" s="12">
        <f t="shared" si="9"/>
        <v>7.4637671642060835E-9</v>
      </c>
    </row>
    <row r="115" spans="6:32" x14ac:dyDescent="0.25">
      <c r="F115" s="13"/>
      <c r="G115" s="30"/>
      <c r="J115" s="12"/>
      <c r="K115" s="12"/>
      <c r="L115" s="12"/>
      <c r="M115" s="7"/>
      <c r="N115" s="7"/>
      <c r="O115" s="7"/>
      <c r="U115">
        <f>IF($M$34=1,'truth model'!C61,0)</f>
        <v>0</v>
      </c>
      <c r="V115">
        <f>IF($M$34=1,+'truth model'!G61,0)</f>
        <v>0</v>
      </c>
      <c r="Z115" s="13">
        <f t="shared" si="4"/>
        <v>930</v>
      </c>
      <c r="AA115" s="12">
        <f t="shared" si="5"/>
        <v>4.1123849875189414E-8</v>
      </c>
      <c r="AB115" s="12">
        <f t="shared" si="6"/>
        <v>1.0816648581117981E-7</v>
      </c>
      <c r="AC115" s="12">
        <f t="shared" si="6"/>
        <v>6.9758396904645656E-7</v>
      </c>
      <c r="AD115" s="12">
        <f t="shared" si="7"/>
        <v>1.7881303815700749E-8</v>
      </c>
      <c r="AE115" s="12">
        <f t="shared" si="8"/>
        <v>5.276901143390634E-9</v>
      </c>
      <c r="AF115" s="12">
        <f t="shared" si="9"/>
        <v>1.6399406690231565E-8</v>
      </c>
    </row>
    <row r="116" spans="6:32" x14ac:dyDescent="0.25">
      <c r="F116" s="13"/>
      <c r="G116" s="30"/>
      <c r="J116" s="12"/>
      <c r="K116" s="12"/>
      <c r="L116" s="12"/>
      <c r="M116" s="7"/>
      <c r="N116" s="7"/>
      <c r="O116" s="7"/>
      <c r="U116">
        <f>IF($M$34=1,'truth model'!C62,0)</f>
        <v>0</v>
      </c>
      <c r="V116">
        <f>IF($M$34=1,+'truth model'!G62,0)</f>
        <v>0</v>
      </c>
      <c r="Z116" s="13">
        <f t="shared" si="4"/>
        <v>960</v>
      </c>
      <c r="AA116" s="12">
        <f t="shared" si="5"/>
        <v>2.0342015808641992E-8</v>
      </c>
      <c r="AB116" s="12">
        <f t="shared" si="6"/>
        <v>5.6037540077912917E-8</v>
      </c>
      <c r="AC116" s="12">
        <f t="shared" si="6"/>
        <v>4.0385177506641648E-7</v>
      </c>
      <c r="AD116" s="12">
        <f t="shared" si="7"/>
        <v>4.1733390702346133E-8</v>
      </c>
      <c r="AE116" s="12">
        <f t="shared" si="8"/>
        <v>1.2898807664498292E-8</v>
      </c>
      <c r="AF116" s="12">
        <f t="shared" si="9"/>
        <v>3.2845891487050499E-8</v>
      </c>
    </row>
    <row r="117" spans="6:32" x14ac:dyDescent="0.25">
      <c r="F117" s="13">
        <f>'truth model'!B62</f>
        <v>1350</v>
      </c>
      <c r="G117" s="30">
        <f ca="1">'Game Level 2'!G118</f>
        <v>9.6383031393986252E-16</v>
      </c>
      <c r="H117" s="30">
        <f ca="1">'Game Level 2'!H118</f>
        <v>0.81171925745745843</v>
      </c>
      <c r="I117" s="30">
        <f ca="1">'Game Level 2'!I118</f>
        <v>7.8235962674625428E-16</v>
      </c>
      <c r="J117" s="12">
        <f>'Game Level 4'!AA129</f>
        <v>2.2113670035266672E-12</v>
      </c>
      <c r="K117" s="12">
        <f>'Game Level 4'!AB129</f>
        <v>1.1113873705798275E-11</v>
      </c>
      <c r="L117" s="12">
        <f>'Game Level 4'!AC129</f>
        <v>3.4678526964969767E-10</v>
      </c>
      <c r="M117" s="7">
        <f ca="1">(J117-$I117)^2</f>
        <v>4.8866844678461404E-24</v>
      </c>
      <c r="N117" s="7">
        <f ca="1">(K117-$I117)^2</f>
        <v>1.2350079926835253E-22</v>
      </c>
      <c r="O117" s="7">
        <f ca="1">(L117-$I117)^2</f>
        <v>1.2025948062503737E-19</v>
      </c>
      <c r="U117">
        <f>IF($M$34=1,'truth model'!C63,0)</f>
        <v>0</v>
      </c>
      <c r="V117">
        <f>IF($M$34=1,+'truth model'!G63,0)</f>
        <v>0</v>
      </c>
      <c r="Z117" s="13">
        <f t="shared" ref="Z117:Z148" si="10">Z116+$AA$75</f>
        <v>990</v>
      </c>
      <c r="AA117" s="12">
        <f t="shared" ref="AA117:AA148" si="11">IF($Z117&lt;=AA$72,0,+AA$70*AA$71*AA$73*AA$76^0.5/(2*(PI()*AA$77*($Z117-AA$72)^3)^0.5)*EXP(-((AA$76*AA$73-AA$78*($Z117-AA$72))^2)/(4*AA$76*AA$77*($Z117-AA$72)))*EXP(-AA$79*($Z117-AA$72)))</f>
        <v>1.0063902129597358E-8</v>
      </c>
      <c r="AB117" s="12">
        <f t="shared" ref="AB117:AC148" si="12">IF($Z117&lt;=AB$72,0,+AB$70*AB$71*AB$73*AB$76^0.5/(2*(PI()*AB$77*($Z117-AB$72)^3)^0.5)*EXP(-((AB$76*AB$73-AB$78*($Z117-AB$72))^2)/(4*AB$76*AB$77*($Z117-AB$72)))*EXP(-AB$79*($Z117-AB$72)))</f>
        <v>2.903605426891553E-8</v>
      </c>
      <c r="AC117" s="12">
        <f t="shared" si="12"/>
        <v>2.3391813750643741E-7</v>
      </c>
      <c r="AD117" s="12">
        <f t="shared" ref="AD117:AD148" si="13">IF($Z117&lt;=AA$72,0,+AA$70*AA$71*AA$74*AA$76^0.5/(2*(PI()*AA$77*($Z117-AA$72)^3)^0.5)*EXP(-((AA$76*AA$74-AA$78*($Z117-AA$72))^2)/(4*AA$76*AA$77*($Z117-AA$72)))*EXP(-AA$79*($Z117-AA$72)))</f>
        <v>8.7743852041640312E-8</v>
      </c>
      <c r="AE117" s="12">
        <f t="shared" si="8"/>
        <v>2.8403294189293822E-8</v>
      </c>
      <c r="AF117" s="12">
        <f t="shared" si="9"/>
        <v>6.0535682274014647E-8</v>
      </c>
    </row>
    <row r="118" spans="6:32" x14ac:dyDescent="0.25">
      <c r="F118" s="13"/>
      <c r="G118" s="30"/>
      <c r="J118" s="12"/>
      <c r="K118" s="12"/>
      <c r="L118" s="12"/>
      <c r="M118" s="7"/>
      <c r="N118" s="7"/>
      <c r="O118" s="7"/>
      <c r="U118">
        <f>IF($M$34=1,'truth model'!C64,0)</f>
        <v>0</v>
      </c>
      <c r="V118">
        <f>IF($M$34=1,+'truth model'!G64,0)</f>
        <v>0</v>
      </c>
      <c r="Z118" s="13">
        <f t="shared" si="10"/>
        <v>1020</v>
      </c>
      <c r="AA118" s="12">
        <f t="shared" si="11"/>
        <v>4.9799954624723111E-9</v>
      </c>
      <c r="AB118" s="12">
        <f t="shared" si="12"/>
        <v>1.5048259147159176E-8</v>
      </c>
      <c r="AC118" s="12">
        <f t="shared" si="12"/>
        <v>1.3555827047528303E-7</v>
      </c>
      <c r="AD118" s="12">
        <f t="shared" si="13"/>
        <v>1.6790352244823531E-7</v>
      </c>
      <c r="AE118" s="12">
        <f t="shared" si="8"/>
        <v>5.6924331971312894E-8</v>
      </c>
      <c r="AF118" s="12">
        <f t="shared" si="9"/>
        <v>1.0350897742586442E-7</v>
      </c>
    </row>
    <row r="119" spans="6:32" x14ac:dyDescent="0.25">
      <c r="F119" s="13"/>
      <c r="G119" s="30"/>
      <c r="J119" s="12"/>
      <c r="K119" s="12"/>
      <c r="L119" s="12"/>
      <c r="M119" s="7"/>
      <c r="N119" s="7"/>
      <c r="O119" s="7"/>
      <c r="U119">
        <f>IF($M$34=1,'truth model'!C65,0)</f>
        <v>0</v>
      </c>
      <c r="V119">
        <f>IF($M$34=1,+'truth model'!G65,0)</f>
        <v>0</v>
      </c>
      <c r="Z119" s="13">
        <f t="shared" si="10"/>
        <v>1050</v>
      </c>
      <c r="AA119" s="12">
        <f t="shared" si="11"/>
        <v>2.4648795454596583E-9</v>
      </c>
      <c r="AB119" s="12">
        <f t="shared" si="12"/>
        <v>7.8007998530013303E-9</v>
      </c>
      <c r="AC119" s="12">
        <f t="shared" si="12"/>
        <v>7.8597751686520068E-8</v>
      </c>
      <c r="AD119" s="12">
        <f t="shared" si="13"/>
        <v>2.95059369107797E-7</v>
      </c>
      <c r="AE119" s="12">
        <f t="shared" si="8"/>
        <v>1.0476920891330221E-7</v>
      </c>
      <c r="AF119" s="12">
        <f t="shared" si="9"/>
        <v>1.653820613298696E-7</v>
      </c>
    </row>
    <row r="120" spans="6:32" x14ac:dyDescent="0.25">
      <c r="F120" s="13">
        <f>'truth model'!B65</f>
        <v>1440</v>
      </c>
      <c r="G120" s="30">
        <f ca="1">'Game Level 2'!G121</f>
        <v>5.568134171935246E-17</v>
      </c>
      <c r="H120" s="30">
        <f ca="1">'Game Level 2'!H121</f>
        <v>1.0404857265039147</v>
      </c>
      <c r="I120" s="30">
        <f ca="1">'Game Level 2'!I121</f>
        <v>5.7935641291573173E-17</v>
      </c>
      <c r="J120" s="12">
        <f>'Game Level 4'!AA132</f>
        <v>2.7117456242724931E-13</v>
      </c>
      <c r="K120" s="12">
        <f>'Game Level 4'!AB132</f>
        <v>1.5657122145794471E-12</v>
      </c>
      <c r="L120" s="12">
        <f>'Game Level 4'!AC132</f>
        <v>6.8755430708029978E-11</v>
      </c>
      <c r="M120" s="7">
        <f ca="1">(J120-$I120)^2</f>
        <v>7.3504225319796305E-26</v>
      </c>
      <c r="N120" s="7">
        <f ca="1">(K120-$I120)^2</f>
        <v>2.4512733211573557E-24</v>
      </c>
      <c r="O120" s="7">
        <f ca="1">(L120-$I120)^2</f>
        <v>4.7273012850701269E-21</v>
      </c>
      <c r="U120">
        <f>IF($M$34=1,'truth model'!C66,0)</f>
        <v>0</v>
      </c>
      <c r="V120">
        <f>IF($M$34=1,+'truth model'!G66,0)</f>
        <v>0</v>
      </c>
      <c r="Z120" s="13">
        <f t="shared" si="10"/>
        <v>1080</v>
      </c>
      <c r="AA120" s="12">
        <f t="shared" si="11"/>
        <v>1.2203309940153265E-9</v>
      </c>
      <c r="AB120" s="12">
        <f t="shared" si="12"/>
        <v>4.0448944727509313E-9</v>
      </c>
      <c r="AC120" s="12">
        <f t="shared" si="12"/>
        <v>4.5594910623615934E-8</v>
      </c>
      <c r="AD120" s="12">
        <f t="shared" si="13"/>
        <v>4.7993609321957668E-7</v>
      </c>
      <c r="AE120" s="12">
        <f t="shared" si="8"/>
        <v>1.7848173824683615E-7</v>
      </c>
      <c r="AF120" s="12">
        <f t="shared" si="9"/>
        <v>2.4846675935333878E-7</v>
      </c>
    </row>
    <row r="121" spans="6:32" x14ac:dyDescent="0.25">
      <c r="F121" s="13"/>
      <c r="G121" s="30"/>
      <c r="J121" s="12"/>
      <c r="K121" s="12"/>
      <c r="L121" s="12"/>
      <c r="M121" s="7"/>
      <c r="N121" s="7"/>
      <c r="O121" s="7"/>
      <c r="U121">
        <f>IF($M$34=1,'truth model'!C67,0)</f>
        <v>0</v>
      </c>
      <c r="V121">
        <f>IF($M$34=1,+'truth model'!G67,0)</f>
        <v>0</v>
      </c>
      <c r="Z121" s="13">
        <f t="shared" si="10"/>
        <v>1110</v>
      </c>
      <c r="AA121" s="12">
        <f t="shared" si="11"/>
        <v>6.043426152650885E-10</v>
      </c>
      <c r="AB121" s="12">
        <f t="shared" si="12"/>
        <v>2.0979681637342076E-9</v>
      </c>
      <c r="AC121" s="12">
        <f t="shared" si="12"/>
        <v>2.6463280237632754E-8</v>
      </c>
      <c r="AD121" s="12">
        <f t="shared" si="13"/>
        <v>7.2759953747187765E-7</v>
      </c>
      <c r="AE121" s="12">
        <f t="shared" si="8"/>
        <v>2.8339286323628138E-7</v>
      </c>
      <c r="AF121" s="12">
        <f t="shared" si="9"/>
        <v>3.5295419038110093E-7</v>
      </c>
    </row>
    <row r="122" spans="6:32" x14ac:dyDescent="0.25">
      <c r="F122" s="13"/>
      <c r="G122" s="30"/>
      <c r="J122" s="12"/>
      <c r="K122" s="12"/>
      <c r="L122" s="12"/>
      <c r="M122" s="7"/>
      <c r="N122" s="7"/>
      <c r="O122" s="7"/>
      <c r="U122">
        <f>IF($M$34=1,'truth model'!C68,0)</f>
        <v>0</v>
      </c>
      <c r="V122">
        <f>IF($M$34=1,+'truth model'!G68,0)</f>
        <v>0</v>
      </c>
      <c r="Z122" s="13">
        <f t="shared" si="10"/>
        <v>1140</v>
      </c>
      <c r="AA122" s="12">
        <f t="shared" si="11"/>
        <v>2.9937727428735491E-10</v>
      </c>
      <c r="AB122" s="12">
        <f t="shared" si="12"/>
        <v>1.0884804263113206E-9</v>
      </c>
      <c r="AC122" s="12">
        <f t="shared" si="12"/>
        <v>1.5367032460310458E-8</v>
      </c>
      <c r="AD122" s="12">
        <f t="shared" si="13"/>
        <v>1.034423930889364E-6</v>
      </c>
      <c r="AE122" s="12">
        <f t="shared" si="8"/>
        <v>4.2196960930053123E-7</v>
      </c>
      <c r="AF122" s="12">
        <f t="shared" si="9"/>
        <v>4.763883175293304E-7</v>
      </c>
    </row>
    <row r="123" spans="6:32" x14ac:dyDescent="0.25">
      <c r="F123" s="13">
        <f>'truth model'!B68</f>
        <v>1530</v>
      </c>
      <c r="G123" s="30">
        <f ca="1">'Game Level 2'!G124</f>
        <v>3.2233746694804629E-18</v>
      </c>
      <c r="H123" s="30">
        <f ca="1">'Game Level 2'!H124</f>
        <v>0.81692062103957608</v>
      </c>
      <c r="I123" s="30">
        <f ca="1">'Game Level 2'!I124</f>
        <v>2.6332412368352179E-18</v>
      </c>
      <c r="J123" s="12">
        <f>'Game Level 4'!AA135</f>
        <v>3.3347349061748411E-14</v>
      </c>
      <c r="K123" s="12">
        <f>'Game Level 4'!AB135</f>
        <v>2.2119874900341383E-13</v>
      </c>
      <c r="L123" s="12">
        <f>'Game Level 4'!AC135</f>
        <v>1.368112565492088E-11</v>
      </c>
      <c r="M123" s="7">
        <f ca="1">(J123-$I123)^2</f>
        <v>1.1118700731506752E-27</v>
      </c>
      <c r="N123" s="7">
        <f ca="1">(K123-$I123)^2</f>
        <v>4.8927721628274405E-26</v>
      </c>
      <c r="O123" s="7">
        <f ca="1">(L123-$I123)^2</f>
        <v>1.8717312713433273E-22</v>
      </c>
      <c r="U123">
        <f>IF($M$34=1,'truth model'!C69,0)</f>
        <v>0</v>
      </c>
      <c r="V123">
        <f>IF($M$34=1,+'truth model'!G69,0)</f>
        <v>0</v>
      </c>
      <c r="Z123" s="13">
        <f t="shared" si="10"/>
        <v>1170</v>
      </c>
      <c r="AA123" s="12">
        <f t="shared" si="11"/>
        <v>1.483505605355313E-10</v>
      </c>
      <c r="AB123" s="12">
        <f t="shared" si="12"/>
        <v>5.6490719359452665E-10</v>
      </c>
      <c r="AC123" s="12">
        <f t="shared" si="12"/>
        <v>8.9279674987663513E-9</v>
      </c>
      <c r="AD123" s="12">
        <f t="shared" si="13"/>
        <v>1.3866423884690894E-6</v>
      </c>
      <c r="AE123" s="12">
        <f t="shared" si="8"/>
        <v>5.924247670189065E-7</v>
      </c>
      <c r="AF123" s="12">
        <f t="shared" si="9"/>
        <v>6.1359263160864166E-7</v>
      </c>
    </row>
    <row r="124" spans="6:32" x14ac:dyDescent="0.25">
      <c r="F124" s="13"/>
      <c r="G124" s="30"/>
      <c r="J124" s="12"/>
      <c r="K124" s="12"/>
      <c r="L124" s="12"/>
      <c r="M124" s="10"/>
      <c r="N124" s="10"/>
      <c r="O124" s="10"/>
      <c r="U124">
        <f>IF($M$34=1,'truth model'!C70,0)</f>
        <v>0</v>
      </c>
      <c r="V124">
        <f>IF($M$34=1,+'truth model'!G70,0)</f>
        <v>0</v>
      </c>
      <c r="Z124" s="13">
        <f t="shared" si="10"/>
        <v>1200</v>
      </c>
      <c r="AA124" s="12">
        <f t="shared" si="11"/>
        <v>7.3535602373638807E-11</v>
      </c>
      <c r="AB124" s="12">
        <f t="shared" si="12"/>
        <v>2.932727338491326E-10</v>
      </c>
      <c r="AC124" s="12">
        <f t="shared" si="12"/>
        <v>5.1895312641899922E-9</v>
      </c>
      <c r="AD124" s="12">
        <f t="shared" si="13"/>
        <v>1.7611412252106494E-6</v>
      </c>
      <c r="AE124" s="12">
        <f t="shared" si="8"/>
        <v>7.880414063801202E-7</v>
      </c>
      <c r="AF124" s="12">
        <f t="shared" si="9"/>
        <v>7.5709898957034165E-7</v>
      </c>
    </row>
    <row r="125" spans="6:32" x14ac:dyDescent="0.25">
      <c r="F125" s="13"/>
      <c r="G125" s="30"/>
      <c r="J125" s="12"/>
      <c r="K125" s="12"/>
      <c r="L125" s="12"/>
      <c r="M125" s="10"/>
      <c r="N125" s="10"/>
      <c r="O125" s="10"/>
      <c r="U125">
        <f>IF($M$34=1,'truth model'!C71,0)</f>
        <v>0</v>
      </c>
      <c r="V125">
        <f>IF($M$34=1,+'truth model'!G71,0)</f>
        <v>0</v>
      </c>
      <c r="Z125" s="13">
        <f t="shared" si="10"/>
        <v>1230</v>
      </c>
      <c r="AA125" s="12">
        <f t="shared" si="11"/>
        <v>3.646250054777661E-11</v>
      </c>
      <c r="AB125" s="12">
        <f t="shared" si="12"/>
        <v>1.523023490398687E-10</v>
      </c>
      <c r="AC125" s="12">
        <f t="shared" si="12"/>
        <v>3.0179557990307082E-9</v>
      </c>
      <c r="AD125" s="12">
        <f t="shared" si="13"/>
        <v>2.1284699473751034E-6</v>
      </c>
      <c r="AE125" s="12">
        <f t="shared" si="8"/>
        <v>9.9748987600613474E-7</v>
      </c>
      <c r="AF125" s="12">
        <f t="shared" si="9"/>
        <v>8.9800146402152992E-7</v>
      </c>
    </row>
    <row r="126" spans="6:32" x14ac:dyDescent="0.25">
      <c r="F126" s="13">
        <f>'truth model'!B71</f>
        <v>1620</v>
      </c>
      <c r="G126" s="30">
        <f ca="1">'Game Level 2'!G127</f>
        <v>1.8698588443925867E-19</v>
      </c>
      <c r="H126" s="30">
        <f ca="1">'Game Level 2'!H127</f>
        <v>0.78495536472234195</v>
      </c>
      <c r="I126" s="30">
        <f ca="1">'Game Level 2'!I127</f>
        <v>1.4677557311794797E-19</v>
      </c>
      <c r="J126" s="12">
        <f>'Game Level 4'!AA138</f>
        <v>4.1119124412432974E-15</v>
      </c>
      <c r="K126" s="12">
        <f>'Game Level 4'!AB138</f>
        <v>3.1334557681736564E-14</v>
      </c>
      <c r="L126" s="12">
        <f>'Game Level 4'!AC138</f>
        <v>2.7314289193780718E-12</v>
      </c>
      <c r="M126" s="7">
        <f ca="1">(J126-$I126)^2</f>
        <v>1.6906616889384133E-29</v>
      </c>
      <c r="N126" s="7">
        <f ca="1">(K126-$I126)^2</f>
        <v>9.8184530683629481E-28</v>
      </c>
      <c r="O126" s="7">
        <f ca="1">(L126-$I126)^2</f>
        <v>7.4607031398007912E-24</v>
      </c>
      <c r="U126">
        <f>IF($M$34=1,'truth model'!C72,0)</f>
        <v>0</v>
      </c>
      <c r="V126">
        <f>IF($M$34=1,+'truth model'!G72,0)</f>
        <v>0</v>
      </c>
      <c r="Z126" s="13">
        <f t="shared" si="10"/>
        <v>1260</v>
      </c>
      <c r="AA126" s="12">
        <f t="shared" si="11"/>
        <v>1.8085765263732609E-11</v>
      </c>
      <c r="AB126" s="12">
        <f t="shared" si="12"/>
        <v>7.9119432344477158E-11</v>
      </c>
      <c r="AC126" s="12">
        <f t="shared" si="12"/>
        <v>1.7559122075533732E-9</v>
      </c>
      <c r="AD126" s="12">
        <f t="shared" si="13"/>
        <v>2.4573621813744287E-6</v>
      </c>
      <c r="AE126" s="12">
        <f t="shared" si="8"/>
        <v>1.2061359548215135E-6</v>
      </c>
      <c r="AF126" s="12">
        <f t="shared" si="9"/>
        <v>1.0270602785400157E-6</v>
      </c>
    </row>
    <row r="127" spans="6:32" x14ac:dyDescent="0.25">
      <c r="F127" s="13"/>
      <c r="G127" s="30"/>
      <c r="J127" s="12"/>
      <c r="K127" s="12"/>
      <c r="L127" s="12"/>
      <c r="M127" s="7"/>
      <c r="N127" s="7"/>
      <c r="O127" s="7"/>
      <c r="U127">
        <f>IF($M$34=1,'truth model'!C73,0)</f>
        <v>0</v>
      </c>
      <c r="V127">
        <f>IF($M$34=1,+'truth model'!G73,0)</f>
        <v>0</v>
      </c>
      <c r="Z127" s="13">
        <f t="shared" si="10"/>
        <v>1290</v>
      </c>
      <c r="AA127" s="12">
        <f t="shared" si="11"/>
        <v>8.9736586410594826E-12</v>
      </c>
      <c r="AB127" s="12">
        <f t="shared" si="12"/>
        <v>4.111515554163436E-11</v>
      </c>
      <c r="AC127" s="12">
        <f t="shared" si="12"/>
        <v>1.022100650669582E-9</v>
      </c>
      <c r="AD127" s="12">
        <f t="shared" si="13"/>
        <v>2.719651816977416E-6</v>
      </c>
      <c r="AE127" s="12">
        <f t="shared" si="8"/>
        <v>1.3980622867214959E-6</v>
      </c>
      <c r="AF127" s="12">
        <f t="shared" si="9"/>
        <v>1.1358369306849618E-6</v>
      </c>
    </row>
    <row r="128" spans="6:32" x14ac:dyDescent="0.25">
      <c r="F128" s="13"/>
      <c r="G128" s="30"/>
      <c r="J128" s="12"/>
      <c r="K128" s="12"/>
      <c r="L128" s="12"/>
      <c r="M128" s="7"/>
      <c r="N128" s="7"/>
      <c r="O128" s="7"/>
      <c r="U128">
        <f>IF($M$34=1,'truth model'!C74,0)</f>
        <v>0</v>
      </c>
      <c r="V128">
        <f>IF($M$34=1,+'truth model'!G74,0)</f>
        <v>0</v>
      </c>
      <c r="Z128" s="13">
        <f t="shared" si="10"/>
        <v>1320</v>
      </c>
      <c r="AA128" s="12">
        <f t="shared" si="11"/>
        <v>4.4539400828554979E-12</v>
      </c>
      <c r="AB128" s="12">
        <f t="shared" si="12"/>
        <v>2.1372871900230599E-11</v>
      </c>
      <c r="AC128" s="12">
        <f t="shared" si="12"/>
        <v>5.9522491063492542E-10</v>
      </c>
      <c r="AD128" s="12">
        <f t="shared" si="13"/>
        <v>2.8944404804296372E-6</v>
      </c>
      <c r="AE128" s="12">
        <f t="shared" si="8"/>
        <v>1.5583462373182412E-6</v>
      </c>
      <c r="AF128" s="12">
        <f t="shared" si="9"/>
        <v>1.2176559960666687E-6</v>
      </c>
    </row>
    <row r="129" spans="6:32" x14ac:dyDescent="0.25">
      <c r="F129" s="13">
        <f>'truth model'!B74</f>
        <v>1710</v>
      </c>
      <c r="G129" s="30">
        <f ca="1">'Game Level 2'!G130</f>
        <v>1.0868993660717193E-20</v>
      </c>
      <c r="H129" s="30">
        <f ca="1">'Game Level 2'!H130</f>
        <v>0.90083616027721491</v>
      </c>
      <c r="I129" s="30">
        <f ca="1">'Game Level 2'!I130</f>
        <v>9.7911825153978655E-21</v>
      </c>
      <c r="J129" s="12">
        <f>'Game Level 4'!AA141</f>
        <v>5.0831894375244136E-16</v>
      </c>
      <c r="K129" s="12">
        <f>'Game Level 4'!AB141</f>
        <v>4.4501470783727697E-15</v>
      </c>
      <c r="L129" s="12">
        <f>'Game Level 4'!AC141</f>
        <v>5.4702033197767601E-13</v>
      </c>
      <c r="M129" s="7">
        <f ca="1">(J129-$I129)^2</f>
        <v>2.5837819458635626E-31</v>
      </c>
      <c r="N129" s="7">
        <f ca="1">(K129-$I129)^2</f>
        <v>1.9803721874841034E-29</v>
      </c>
      <c r="O129" s="7">
        <f ca="1">(L129-$I129)^2</f>
        <v>2.9923123288501516E-25</v>
      </c>
      <c r="U129">
        <f>IF($M$34=1,'truth model'!C75,0)</f>
        <v>0</v>
      </c>
      <c r="V129">
        <f>IF($M$34=1,+'truth model'!G75,0)</f>
        <v>0</v>
      </c>
      <c r="Z129" s="13">
        <f t="shared" si="10"/>
        <v>1350</v>
      </c>
      <c r="AA129" s="12">
        <f t="shared" si="11"/>
        <v>2.2113670035266672E-12</v>
      </c>
      <c r="AB129" s="12">
        <f t="shared" si="12"/>
        <v>1.1113873705798275E-11</v>
      </c>
      <c r="AC129" s="12">
        <f t="shared" si="12"/>
        <v>3.4678526964969767E-10</v>
      </c>
      <c r="AD129" s="12">
        <f t="shared" si="13"/>
        <v>2.9706829077465767E-6</v>
      </c>
      <c r="AE129" s="12">
        <f t="shared" si="8"/>
        <v>1.6751039029834985E-6</v>
      </c>
      <c r="AF129" s="12">
        <f t="shared" si="9"/>
        <v>1.268248421279138E-6</v>
      </c>
    </row>
    <row r="130" spans="6:32" x14ac:dyDescent="0.25">
      <c r="F130" s="13"/>
      <c r="G130" s="12"/>
      <c r="J130" s="12"/>
      <c r="K130" s="12"/>
      <c r="L130" s="12"/>
      <c r="M130" s="7"/>
      <c r="N130" s="7"/>
      <c r="O130" s="7"/>
      <c r="U130">
        <f>IF($M$34=1,'truth model'!C76,0)</f>
        <v>0</v>
      </c>
      <c r="V130">
        <f>IF($M$34=1,+'truth model'!G76,0)</f>
        <v>0</v>
      </c>
      <c r="Z130" s="13">
        <f t="shared" si="10"/>
        <v>1380</v>
      </c>
      <c r="AA130" s="12">
        <f t="shared" si="11"/>
        <v>1.0982923640503648E-12</v>
      </c>
      <c r="AB130" s="12">
        <f t="shared" si="12"/>
        <v>5.7810764976105654E-12</v>
      </c>
      <c r="AC130" s="12">
        <f t="shared" si="12"/>
        <v>2.0212861498905546E-10</v>
      </c>
      <c r="AD130" s="12">
        <f t="shared" si="13"/>
        <v>2.947850417954071E-6</v>
      </c>
      <c r="AE130" s="12">
        <f t="shared" si="8"/>
        <v>1.7409127875009034E-6</v>
      </c>
      <c r="AF130" s="12">
        <f t="shared" si="9"/>
        <v>1.2860122145573753E-6</v>
      </c>
    </row>
    <row r="131" spans="6:32" x14ac:dyDescent="0.25">
      <c r="F131" s="13"/>
      <c r="G131" s="12"/>
      <c r="J131" s="12"/>
      <c r="K131" s="12"/>
      <c r="L131" s="12"/>
      <c r="M131" s="7"/>
      <c r="N131" s="7"/>
      <c r="O131" s="7"/>
      <c r="U131">
        <f>IF($M$34=1,'truth model'!C77,0)</f>
        <v>0</v>
      </c>
      <c r="V131">
        <f>IF($M$34=1,+'truth model'!G77,0)</f>
        <v>0</v>
      </c>
      <c r="Z131" s="13">
        <f t="shared" si="10"/>
        <v>1410</v>
      </c>
      <c r="AA131" s="12">
        <f t="shared" si="11"/>
        <v>5.4565044821399655E-13</v>
      </c>
      <c r="AB131" s="12">
        <f t="shared" si="12"/>
        <v>3.0080938939404716E-12</v>
      </c>
      <c r="AC131" s="12">
        <f t="shared" si="12"/>
        <v>1.1786315933597607E-10</v>
      </c>
      <c r="AD131" s="12">
        <f t="shared" si="13"/>
        <v>2.8348261331421006E-6</v>
      </c>
      <c r="AE131" s="12">
        <f t="shared" si="8"/>
        <v>1.7534125890404929E-6</v>
      </c>
      <c r="AF131" s="12">
        <f t="shared" si="9"/>
        <v>1.2719057131717625E-6</v>
      </c>
    </row>
    <row r="132" spans="6:32" x14ac:dyDescent="0.25">
      <c r="F132" s="13">
        <f>'truth model'!B77</f>
        <v>1800</v>
      </c>
      <c r="G132" s="30">
        <f ca="1">'Game Level 2'!G133</f>
        <v>6.3303323259574041E-22</v>
      </c>
      <c r="H132" s="30">
        <f ca="1">'Game Level 2'!H133</f>
        <v>1.1231945583813814</v>
      </c>
      <c r="I132" s="30">
        <f ca="1">'Game Level 2'!I133</f>
        <v>7.1101948212611093E-22</v>
      </c>
      <c r="J132" s="12">
        <f>'Game Level 4'!AA144</f>
        <v>6.299073711526941E-17</v>
      </c>
      <c r="K132" s="12">
        <f>'Game Level 4'!AB144</f>
        <v>6.335386568662593E-16</v>
      </c>
      <c r="L132" s="12">
        <f>'Game Level 4'!AC144</f>
        <v>1.0986596482469401E-13</v>
      </c>
      <c r="M132" s="7">
        <f ca="1">(J132-$I132)^2</f>
        <v>3.9677433875479622E-33</v>
      </c>
      <c r="N132" s="7">
        <f ca="1">(K132-$I132)^2</f>
        <v>4.0137032882775404E-31</v>
      </c>
      <c r="O132" s="7">
        <f ca="1">(L132-$I132)^2</f>
        <v>1.2070530070627219E-26</v>
      </c>
      <c r="U132">
        <f>IF($M$34=1,'truth model'!C78,0)</f>
        <v>0</v>
      </c>
      <c r="V132">
        <f>IF($M$34=1,+'truth model'!G78,0)</f>
        <v>0</v>
      </c>
      <c r="Z132" s="13">
        <f t="shared" si="10"/>
        <v>1440</v>
      </c>
      <c r="AA132" s="12">
        <f t="shared" si="11"/>
        <v>2.7117456242724931E-13</v>
      </c>
      <c r="AB132" s="12">
        <f t="shared" si="12"/>
        <v>1.5657122145794471E-12</v>
      </c>
      <c r="AC132" s="12">
        <f t="shared" si="12"/>
        <v>6.8755430708029978E-11</v>
      </c>
      <c r="AD132" s="12">
        <f t="shared" si="13"/>
        <v>2.6475392514018505E-6</v>
      </c>
      <c r="AE132" s="12">
        <f t="shared" si="8"/>
        <v>1.7150872561637626E-6</v>
      </c>
      <c r="AF132" s="12">
        <f t="shared" si="9"/>
        <v>1.2290486816771343E-6</v>
      </c>
    </row>
    <row r="133" spans="6:32" x14ac:dyDescent="0.25">
      <c r="F133" s="13"/>
      <c r="G133" s="30"/>
      <c r="J133" s="12"/>
      <c r="K133" s="12"/>
      <c r="L133" s="12"/>
      <c r="M133" s="7"/>
      <c r="N133" s="7"/>
      <c r="O133" s="7"/>
      <c r="U133">
        <f>IF($M$34=1,'truth model'!C79,0)</f>
        <v>0</v>
      </c>
      <c r="V133">
        <f>IF($M$34=1,+'truth model'!G79,0)</f>
        <v>0</v>
      </c>
      <c r="Z133" s="13">
        <f t="shared" si="10"/>
        <v>1470</v>
      </c>
      <c r="AA133" s="12">
        <f t="shared" si="11"/>
        <v>1.3480919560859287E-13</v>
      </c>
      <c r="AB133" s="12">
        <f t="shared" si="12"/>
        <v>8.1520836746551693E-13</v>
      </c>
      <c r="AC133" s="12">
        <f t="shared" si="12"/>
        <v>4.0124549181210342E-11</v>
      </c>
      <c r="AD133" s="12">
        <f t="shared" si="13"/>
        <v>2.4059983931058854E-6</v>
      </c>
      <c r="AE133" s="12">
        <f t="shared" si="8"/>
        <v>1.6323950350083358E-6</v>
      </c>
      <c r="AF133" s="12">
        <f t="shared" si="9"/>
        <v>1.162139142732341E-6</v>
      </c>
    </row>
    <row r="134" spans="6:32" x14ac:dyDescent="0.25">
      <c r="F134" s="13"/>
      <c r="G134" s="30"/>
      <c r="J134" s="12"/>
      <c r="K134" s="12"/>
      <c r="L134" s="12"/>
      <c r="M134" s="7"/>
      <c r="N134" s="7"/>
      <c r="O134" s="7"/>
      <c r="U134">
        <f>IF($M$34=1,'truth model'!C80,0)</f>
        <v>0</v>
      </c>
      <c r="V134">
        <f>IF($M$34=1,+'truth model'!G80,0)</f>
        <v>0</v>
      </c>
      <c r="Z134" s="13">
        <f t="shared" si="10"/>
        <v>1500</v>
      </c>
      <c r="AA134" s="12">
        <f t="shared" si="11"/>
        <v>6.703850453848081E-14</v>
      </c>
      <c r="AB134" s="12">
        <f t="shared" si="12"/>
        <v>4.2458001581600113E-13</v>
      </c>
      <c r="AC134" s="12">
        <f t="shared" si="12"/>
        <v>2.3425194193287764E-11</v>
      </c>
      <c r="AD134" s="12">
        <f t="shared" si="13"/>
        <v>2.1313495138067707E-6</v>
      </c>
      <c r="AE134" s="12">
        <f t="shared" si="8"/>
        <v>1.514505051627805E-6</v>
      </c>
      <c r="AF134" s="12">
        <f t="shared" si="9"/>
        <v>1.0767993775009926E-6</v>
      </c>
    </row>
    <row r="135" spans="6:32" x14ac:dyDescent="0.25">
      <c r="F135" s="13">
        <f>'truth model'!B80</f>
        <v>1890</v>
      </c>
      <c r="G135" s="30">
        <f ca="1">'Game Level 2'!G136</f>
        <v>3.6939261348142394E-23</v>
      </c>
      <c r="H135" s="30">
        <f ca="1">'Game Level 2'!H136</f>
        <v>1.2202959180459731</v>
      </c>
      <c r="I135" s="30">
        <f ca="1">'Game Level 2'!I136</f>
        <v>4.5076829838771556E-23</v>
      </c>
      <c r="J135" s="12">
        <f>'Game Level 4'!AA147</f>
        <v>7.8235533822575419E-18</v>
      </c>
      <c r="K135" s="12">
        <f>'Game Level 4'!AB147</f>
        <v>9.0398003447071769E-17</v>
      </c>
      <c r="L135" s="12">
        <f>'Game Level 4'!AC147</f>
        <v>2.2124737738150434E-14</v>
      </c>
      <c r="M135" s="7">
        <f ca="1">(J135-$I135)^2</f>
        <v>6.1207282205096243E-35</v>
      </c>
      <c r="N135" s="7">
        <f ca="1">(K135-$I135)^2</f>
        <v>8.1717908775079918E-33</v>
      </c>
      <c r="O135" s="7">
        <f ca="1">(L135-$I135)^2</f>
        <v>4.8950401798731183E-28</v>
      </c>
      <c r="U135">
        <f>IF($M$34=1,'truth model'!C81,0)</f>
        <v>0</v>
      </c>
      <c r="V135">
        <f>IF($M$34=1,+'truth model'!G81,0)</f>
        <v>0</v>
      </c>
      <c r="Z135" s="13">
        <f t="shared" si="10"/>
        <v>1530</v>
      </c>
      <c r="AA135" s="12">
        <f t="shared" si="11"/>
        <v>3.3347349061748411E-14</v>
      </c>
      <c r="AB135" s="12">
        <f t="shared" si="12"/>
        <v>2.2119874900341383E-13</v>
      </c>
      <c r="AC135" s="12">
        <f t="shared" si="12"/>
        <v>1.368112565492088E-11</v>
      </c>
      <c r="AD135" s="12">
        <f t="shared" si="13"/>
        <v>1.8434231766151482E-6</v>
      </c>
      <c r="AE135" s="12">
        <f t="shared" si="8"/>
        <v>1.3719150336863008E-6</v>
      </c>
      <c r="AF135" s="12">
        <f t="shared" si="9"/>
        <v>9.7894913000388193E-7</v>
      </c>
    </row>
    <row r="136" spans="6:32" x14ac:dyDescent="0.25">
      <c r="F136" s="13"/>
      <c r="G136" s="30"/>
      <c r="J136" s="12"/>
      <c r="K136" s="12"/>
      <c r="L136" s="12"/>
      <c r="M136" s="7"/>
      <c r="N136" s="7"/>
      <c r="O136" s="7"/>
      <c r="U136">
        <f>IF($M$34=1,'truth model'!C82,0)</f>
        <v>0</v>
      </c>
      <c r="V136">
        <f>IF($M$34=1,+'truth model'!G82,0)</f>
        <v>0</v>
      </c>
      <c r="Z136" s="13">
        <f t="shared" si="10"/>
        <v>1560</v>
      </c>
      <c r="AA136" s="12">
        <f t="shared" si="11"/>
        <v>1.6593132475443236E-14</v>
      </c>
      <c r="AB136" s="12">
        <f t="shared" si="12"/>
        <v>1.1527519120730851E-13</v>
      </c>
      <c r="AC136" s="12">
        <f t="shared" si="12"/>
        <v>7.9932219511571595E-12</v>
      </c>
      <c r="AD136" s="12">
        <f t="shared" si="13"/>
        <v>1.5590242676870611E-6</v>
      </c>
      <c r="AE136" s="12">
        <f t="shared" si="8"/>
        <v>1.2151815499727933E-6</v>
      </c>
      <c r="AF136" s="12">
        <f t="shared" si="9"/>
        <v>8.7427644782684788E-7</v>
      </c>
    </row>
    <row r="137" spans="6:32" x14ac:dyDescent="0.25">
      <c r="F137" s="13"/>
      <c r="G137" s="30"/>
      <c r="J137" s="12"/>
      <c r="K137" s="12"/>
      <c r="L137" s="12"/>
      <c r="M137" s="7"/>
      <c r="N137" s="7"/>
      <c r="O137" s="7"/>
      <c r="U137">
        <f>IF($M$34=1,'truth model'!C83,0)</f>
        <v>0</v>
      </c>
      <c r="V137">
        <f>IF($M$34=1,+'truth model'!G83,0)</f>
        <v>0</v>
      </c>
      <c r="Z137" s="13">
        <f t="shared" si="10"/>
        <v>1590</v>
      </c>
      <c r="AA137" s="12">
        <f t="shared" si="11"/>
        <v>8.2589209940767175E-15</v>
      </c>
      <c r="AB137" s="12">
        <f t="shared" si="12"/>
        <v>6.0092033704176743E-14</v>
      </c>
      <c r="AC137" s="12">
        <f t="shared" si="12"/>
        <v>4.6717460561533496E-12</v>
      </c>
      <c r="AD137" s="12">
        <f t="shared" si="13"/>
        <v>1.2910180108767654E-6</v>
      </c>
      <c r="AE137" s="12">
        <f t="shared" si="8"/>
        <v>1.0539177343858057E-6</v>
      </c>
      <c r="AF137" s="12">
        <f t="shared" si="9"/>
        <v>7.6784529944570818E-7</v>
      </c>
    </row>
    <row r="138" spans="6:32" x14ac:dyDescent="0.25">
      <c r="F138" s="13">
        <f>'truth model'!B83</f>
        <v>1980</v>
      </c>
      <c r="G138" s="30">
        <f ca="1">'Game Level 2'!G139</f>
        <v>2.159430017275822E-24</v>
      </c>
      <c r="H138" s="30">
        <f ca="1">'Game Level 2'!H139</f>
        <v>1.1697811953876336</v>
      </c>
      <c r="I138" s="30">
        <f ca="1">'Game Level 2'!I139</f>
        <v>2.5260606269648494E-24</v>
      </c>
      <c r="J138" s="12">
        <f>'Game Level 4'!AA150</f>
        <v>9.7377753830687811E-19</v>
      </c>
      <c r="K138" s="12">
        <f>'Game Level 4'!AB150</f>
        <v>1.2926260396506938E-17</v>
      </c>
      <c r="L138" s="12">
        <f>'Game Level 4'!AC150</f>
        <v>4.4664816111935154E-15</v>
      </c>
      <c r="M138" s="7">
        <f ca="1">(J138-$I138)^2</f>
        <v>9.4823777447518653E-37</v>
      </c>
      <c r="N138" s="7">
        <f ca="1">(K138-$I138)^2</f>
        <v>1.6708814253327521E-34</v>
      </c>
      <c r="O138" s="7">
        <f ca="1">(L138-$I138)^2</f>
        <v>1.9949457960564616E-29</v>
      </c>
      <c r="U138">
        <f>IF($M$34=1,'truth model'!C84,0)</f>
        <v>0</v>
      </c>
      <c r="V138">
        <f>IF($M$34=1,+'truth model'!G84,0)</f>
        <v>0</v>
      </c>
      <c r="Z138" s="13">
        <f t="shared" si="10"/>
        <v>1620</v>
      </c>
      <c r="AA138" s="12">
        <f t="shared" si="11"/>
        <v>4.1119124412432974E-15</v>
      </c>
      <c r="AB138" s="12">
        <f t="shared" si="12"/>
        <v>3.1334557681736564E-14</v>
      </c>
      <c r="AC138" s="12">
        <f t="shared" si="12"/>
        <v>2.7314289193780718E-12</v>
      </c>
      <c r="AD138" s="12">
        <f t="shared" si="13"/>
        <v>1.0481183458756255E-6</v>
      </c>
      <c r="AE138" s="12">
        <f t="shared" si="8"/>
        <v>8.961296644498752E-7</v>
      </c>
      <c r="AF138" s="12">
        <f t="shared" si="9"/>
        <v>6.6385065119911059E-7</v>
      </c>
    </row>
    <row r="139" spans="6:32" x14ac:dyDescent="0.25">
      <c r="F139" s="13"/>
      <c r="G139" s="30"/>
      <c r="J139" s="12"/>
      <c r="K139" s="12"/>
      <c r="L139" s="12"/>
      <c r="M139" s="7"/>
      <c r="N139" s="7"/>
      <c r="O139" s="7"/>
      <c r="U139">
        <f>IF($M$34=1,'truth model'!C85,0)</f>
        <v>0</v>
      </c>
      <c r="V139">
        <f>IF($M$34=1,+'truth model'!G85,0)</f>
        <v>0</v>
      </c>
      <c r="Z139" s="13">
        <f t="shared" si="10"/>
        <v>1650</v>
      </c>
      <c r="AA139" s="12">
        <f t="shared" si="11"/>
        <v>2.0478009402307459E-15</v>
      </c>
      <c r="AB139" s="12">
        <f t="shared" si="12"/>
        <v>1.6343819908390804E-14</v>
      </c>
      <c r="AC139" s="12">
        <f t="shared" si="12"/>
        <v>1.597533625760616E-12</v>
      </c>
      <c r="AD139" s="12">
        <f t="shared" si="13"/>
        <v>8.3520173583066627E-7</v>
      </c>
      <c r="AE139" s="12">
        <f t="shared" si="8"/>
        <v>7.4789053882810785E-7</v>
      </c>
      <c r="AF139" s="12">
        <f t="shared" si="9"/>
        <v>5.6550993498369363E-7</v>
      </c>
    </row>
    <row r="140" spans="6:32" x14ac:dyDescent="0.25">
      <c r="F140" s="13"/>
      <c r="G140" s="30"/>
      <c r="J140" s="12"/>
      <c r="K140" s="12"/>
      <c r="L140" s="12"/>
      <c r="M140" s="7"/>
      <c r="N140" s="7"/>
      <c r="O140" s="7"/>
      <c r="U140">
        <f>IF($M$34=1,'truth model'!C86,0)</f>
        <v>0</v>
      </c>
      <c r="V140">
        <f>IF($M$34=1,+'truth model'!G86,0)</f>
        <v>0</v>
      </c>
      <c r="Z140" s="13">
        <f t="shared" si="10"/>
        <v>1680</v>
      </c>
      <c r="AA140" s="12">
        <f t="shared" si="11"/>
        <v>1.0201232637774276E-15</v>
      </c>
      <c r="AB140" s="12">
        <f t="shared" si="12"/>
        <v>8.5271637234578349E-15</v>
      </c>
      <c r="AC140" s="12">
        <f t="shared" si="12"/>
        <v>9.3466451895100142E-13</v>
      </c>
      <c r="AD140" s="12">
        <f t="shared" si="13"/>
        <v>6.5394532977603623E-7</v>
      </c>
      <c r="AE140" s="12">
        <f t="shared" si="8"/>
        <v>6.1330176327059522E-7</v>
      </c>
      <c r="AF140" s="12">
        <f t="shared" si="9"/>
        <v>4.7506616467937716E-7</v>
      </c>
    </row>
    <row r="141" spans="6:32" x14ac:dyDescent="0.25">
      <c r="F141" s="13">
        <f>'truth model'!B86</f>
        <v>2070</v>
      </c>
      <c r="G141" s="30">
        <f ca="1">'Game Level 2'!G142</f>
        <v>1.2645699117253878E-25</v>
      </c>
      <c r="H141" s="30">
        <f ca="1">'Game Level 2'!H142</f>
        <v>1.2242590273131673</v>
      </c>
      <c r="I141" s="30">
        <f ca="1">'Game Level 2'!I142</f>
        <v>1.5481611300984212E-25</v>
      </c>
      <c r="J141" s="12">
        <f>'Game Level 4'!AA153</f>
        <v>1.2144741757406943E-19</v>
      </c>
      <c r="K141" s="12">
        <f>'Game Level 4'!AB153</f>
        <v>1.8520802119766089E-18</v>
      </c>
      <c r="L141" s="12">
        <f>'Game Level 4'!AC153</f>
        <v>9.0375386001574708E-16</v>
      </c>
      <c r="M141" s="7">
        <f ca="1">(J141-$I141)^2</f>
        <v>1.4749437631400109E-38</v>
      </c>
      <c r="N141" s="7">
        <f ca="1">(K141-$I141)^2</f>
        <v>3.4302005381316254E-36</v>
      </c>
      <c r="O141" s="7">
        <f ca="1">(L141-$I141)^2</f>
        <v>8.1677103921353121E-31</v>
      </c>
      <c r="U141">
        <f>IF($M$34=1,'truth model'!C87,0)</f>
        <v>0</v>
      </c>
      <c r="V141">
        <f>IF($M$34=1,+'truth model'!G87,0)</f>
        <v>0</v>
      </c>
      <c r="Z141" s="13">
        <f t="shared" si="10"/>
        <v>1710</v>
      </c>
      <c r="AA141" s="12">
        <f t="shared" si="11"/>
        <v>5.0831894375244136E-16</v>
      </c>
      <c r="AB141" s="12">
        <f t="shared" si="12"/>
        <v>4.4501470783727697E-15</v>
      </c>
      <c r="AC141" s="12">
        <f t="shared" si="12"/>
        <v>5.4702033197767601E-13</v>
      </c>
      <c r="AD141" s="12">
        <f t="shared" si="13"/>
        <v>5.0360673052247215E-7</v>
      </c>
      <c r="AE141" s="12">
        <f t="shared" si="8"/>
        <v>4.9466412664555758E-7</v>
      </c>
      <c r="AF141" s="12">
        <f t="shared" si="9"/>
        <v>3.938718690996598E-7</v>
      </c>
    </row>
    <row r="142" spans="6:32" x14ac:dyDescent="0.25">
      <c r="F142" s="13"/>
      <c r="G142" s="30"/>
      <c r="J142" s="12"/>
      <c r="K142" s="12"/>
      <c r="L142" s="12"/>
      <c r="M142" s="10"/>
      <c r="N142" s="10"/>
      <c r="O142" s="10"/>
      <c r="U142">
        <f>IF($M$34=1,'truth model'!C88,0)</f>
        <v>0</v>
      </c>
      <c r="V142">
        <f>IF($M$34=1,+'truth model'!G88,0)</f>
        <v>0</v>
      </c>
      <c r="Z142" s="13">
        <f t="shared" si="10"/>
        <v>1740</v>
      </c>
      <c r="AA142" s="12">
        <f t="shared" si="11"/>
        <v>2.5335901930492383E-16</v>
      </c>
      <c r="AB142" s="12">
        <f t="shared" si="12"/>
        <v>2.3230607054953658E-15</v>
      </c>
      <c r="AC142" s="12">
        <f t="shared" si="12"/>
        <v>3.2025031877671268E-13</v>
      </c>
      <c r="AD142" s="12">
        <f t="shared" si="13"/>
        <v>3.8180444027788335E-7</v>
      </c>
      <c r="AE142" s="12">
        <f t="shared" si="8"/>
        <v>3.9277694250369727E-7</v>
      </c>
      <c r="AF142" s="12">
        <f t="shared" si="9"/>
        <v>3.2252290720099675E-7</v>
      </c>
    </row>
    <row r="143" spans="6:32" x14ac:dyDescent="0.25">
      <c r="F143" s="13"/>
      <c r="G143" s="30"/>
      <c r="J143" s="12"/>
      <c r="K143" s="12"/>
      <c r="L143" s="12"/>
      <c r="M143" s="10"/>
      <c r="N143" s="10"/>
      <c r="O143" s="10"/>
      <c r="U143">
        <f>IF($M$34=1,'truth model'!C89,0)</f>
        <v>0</v>
      </c>
      <c r="V143">
        <f>IF($M$34=1,+'truth model'!G89,0)</f>
        <v>0</v>
      </c>
      <c r="Z143" s="13">
        <f t="shared" si="10"/>
        <v>1770</v>
      </c>
      <c r="AA143" s="12">
        <f t="shared" si="11"/>
        <v>1.2631373856581677E-16</v>
      </c>
      <c r="AB143" s="12">
        <f t="shared" si="12"/>
        <v>1.2130002730137223E-15</v>
      </c>
      <c r="AC143" s="12">
        <f t="shared" si="12"/>
        <v>1.8754720400143264E-13</v>
      </c>
      <c r="AD143" s="12">
        <f t="shared" si="13"/>
        <v>2.85207065906392E-7</v>
      </c>
      <c r="AE143" s="12">
        <f t="shared" si="8"/>
        <v>3.0729211100285633E-7</v>
      </c>
      <c r="AF143" s="12">
        <f t="shared" si="9"/>
        <v>2.6101511527648051E-7</v>
      </c>
    </row>
    <row r="144" spans="6:32" x14ac:dyDescent="0.25">
      <c r="F144" s="13">
        <f>'truth model'!B89</f>
        <v>2160</v>
      </c>
      <c r="G144" s="30">
        <f ca="1">'Game Level 2'!G145</f>
        <v>7.4175927636867428E-27</v>
      </c>
      <c r="H144" s="30">
        <f ca="1">'Game Level 2'!H145</f>
        <v>0.80881250473213306</v>
      </c>
      <c r="I144" s="30">
        <f ca="1">'Game Level 2'!I145</f>
        <v>5.9994417822804193E-27</v>
      </c>
      <c r="J144" s="12">
        <f>'Game Level 4'!AA156</f>
        <v>1.5175309599793627E-20</v>
      </c>
      <c r="K144" s="12">
        <f>'Game Level 4'!AB156</f>
        <v>2.6586883137639431E-19</v>
      </c>
      <c r="L144" s="12">
        <f>'Game Level 4'!AC156</f>
        <v>1.8325827316994997E-16</v>
      </c>
      <c r="M144" s="7">
        <f ca="1">(J144-$I144)^2</f>
        <v>2.3028983936285165E-40</v>
      </c>
      <c r="N144" s="7">
        <f ca="1">(K144-$I144)^2</f>
        <v>7.0686232307320476E-38</v>
      </c>
      <c r="O144" s="7">
        <f ca="1">(L144-$I144)^2</f>
        <v>3.358359468303311E-32</v>
      </c>
      <c r="U144">
        <f>IF($M$34=1,'truth model'!C90,0)</f>
        <v>0</v>
      </c>
      <c r="V144">
        <f>IF($M$34=1,+'truth model'!G90,0)</f>
        <v>0</v>
      </c>
      <c r="Z144" s="13">
        <f t="shared" si="10"/>
        <v>1800</v>
      </c>
      <c r="AA144" s="12">
        <f t="shared" si="11"/>
        <v>6.299073711526941E-17</v>
      </c>
      <c r="AB144" s="12">
        <f t="shared" si="12"/>
        <v>6.335386568662593E-16</v>
      </c>
      <c r="AC144" s="12">
        <f t="shared" si="12"/>
        <v>1.0986596482469401E-13</v>
      </c>
      <c r="AD144" s="12">
        <f t="shared" si="13"/>
        <v>2.1008432098656748E-7</v>
      </c>
      <c r="AE144" s="12">
        <f t="shared" si="8"/>
        <v>2.3706688392311857E-7</v>
      </c>
      <c r="AF144" s="12">
        <f t="shared" si="9"/>
        <v>2.0890269628203964E-7</v>
      </c>
    </row>
    <row r="145" spans="6:32" x14ac:dyDescent="0.25">
      <c r="F145" s="13"/>
      <c r="G145" s="30"/>
      <c r="J145" s="12"/>
      <c r="K145" s="12"/>
      <c r="L145" s="12"/>
      <c r="M145" s="7"/>
      <c r="N145" s="7"/>
      <c r="O145" s="7"/>
      <c r="U145">
        <f>IF($M$34=1,'truth model'!C91,0)</f>
        <v>0</v>
      </c>
      <c r="V145">
        <f>IF($M$34=1,+'truth model'!G91,0)</f>
        <v>0</v>
      </c>
      <c r="Z145" s="13">
        <f t="shared" si="10"/>
        <v>1830</v>
      </c>
      <c r="AA145" s="12">
        <f t="shared" si="11"/>
        <v>3.1420452417239117E-17</v>
      </c>
      <c r="AB145" s="12">
        <f t="shared" si="12"/>
        <v>3.309748415472134E-16</v>
      </c>
      <c r="AC145" s="12">
        <f t="shared" si="12"/>
        <v>6.4378973611227038E-14</v>
      </c>
      <c r="AD145" s="12">
        <f t="shared" si="13"/>
        <v>1.5270780969774049E-7</v>
      </c>
      <c r="AE145" s="12">
        <f t="shared" si="8"/>
        <v>1.8047814467494918E-7</v>
      </c>
      <c r="AF145" s="12">
        <f t="shared" si="9"/>
        <v>1.6544376715664893E-7</v>
      </c>
    </row>
    <row r="146" spans="6:32" x14ac:dyDescent="0.25">
      <c r="F146" s="13"/>
      <c r="G146" s="30"/>
      <c r="J146" s="12"/>
      <c r="K146" s="12"/>
      <c r="L146" s="12"/>
      <c r="M146" s="7"/>
      <c r="N146" s="7"/>
      <c r="O146" s="7"/>
      <c r="U146">
        <f>IF($M$34=1,'truth model'!C92,0)</f>
        <v>0</v>
      </c>
      <c r="V146">
        <f>IF($M$34=1,+'truth model'!G92,0)</f>
        <v>0</v>
      </c>
      <c r="Z146" s="13">
        <f t="shared" si="10"/>
        <v>1860</v>
      </c>
      <c r="AA146" s="12">
        <f t="shared" si="11"/>
        <v>1.5676734816762655E-17</v>
      </c>
      <c r="AB146" s="12">
        <f t="shared" si="12"/>
        <v>1.7295147915442972E-16</v>
      </c>
      <c r="AC146" s="12">
        <f t="shared" si="12"/>
        <v>3.773549537397225E-14</v>
      </c>
      <c r="AD146" s="12">
        <f t="shared" si="13"/>
        <v>1.0961281704490029E-7</v>
      </c>
      <c r="AE146" s="12">
        <f t="shared" si="8"/>
        <v>1.3567843599941224E-7</v>
      </c>
      <c r="AF146" s="12">
        <f t="shared" si="9"/>
        <v>1.2972448286999242E-7</v>
      </c>
    </row>
    <row r="147" spans="6:32" x14ac:dyDescent="0.25">
      <c r="F147" s="13">
        <f>'truth model'!B92</f>
        <v>2250</v>
      </c>
      <c r="G147" s="30">
        <f ca="1">'Game Level 2'!G148</f>
        <v>4.3577676738468938E-28</v>
      </c>
      <c r="H147" s="30">
        <f ca="1">'Game Level 2'!H148</f>
        <v>0.86477558812955713</v>
      </c>
      <c r="I147" s="30">
        <f ca="1">'Game Level 2'!I148</f>
        <v>3.7684911030829196E-28</v>
      </c>
      <c r="J147" s="12">
        <f>'Game Level 4'!AA159</f>
        <v>1.899586142946839E-21</v>
      </c>
      <c r="K147" s="12">
        <f>'Game Level 4'!AB159</f>
        <v>3.8233778402920884E-20</v>
      </c>
      <c r="L147" s="12">
        <f>'Game Level 4'!AC159</f>
        <v>3.7234340565161768E-17</v>
      </c>
      <c r="M147" s="7">
        <f ca="1">(J147-$I147)^2</f>
        <v>3.608426082761095E-42</v>
      </c>
      <c r="N147" s="7">
        <f ca="1">(K147-$I147)^2</f>
        <v>1.461821782146929E-39</v>
      </c>
      <c r="O147" s="7">
        <f ca="1">(L147-$I147)^2</f>
        <v>1.3863961172943878E-33</v>
      </c>
      <c r="U147">
        <f>IF($M$34=1,'truth model'!C93,0)</f>
        <v>0</v>
      </c>
      <c r="V147">
        <f>IF($M$34=1,+'truth model'!G93,0)</f>
        <v>0</v>
      </c>
      <c r="Z147" s="13">
        <f t="shared" si="10"/>
        <v>1890</v>
      </c>
      <c r="AA147" s="12">
        <f t="shared" si="11"/>
        <v>7.8235533822575419E-18</v>
      </c>
      <c r="AB147" s="12">
        <f t="shared" si="12"/>
        <v>9.0398003447071769E-17</v>
      </c>
      <c r="AC147" s="12">
        <f t="shared" si="12"/>
        <v>2.2124737738150434E-14</v>
      </c>
      <c r="AD147" s="12">
        <f t="shared" si="13"/>
        <v>7.7744924398145085E-8</v>
      </c>
      <c r="AE147" s="12">
        <f t="shared" si="8"/>
        <v>1.0078772790073491E-7</v>
      </c>
      <c r="AF147" s="12">
        <f t="shared" si="9"/>
        <v>1.0075806960591699E-7</v>
      </c>
    </row>
    <row r="148" spans="6:32" x14ac:dyDescent="0.25">
      <c r="F148" s="13"/>
      <c r="G148" s="30"/>
      <c r="J148" s="12"/>
      <c r="K148" s="12"/>
      <c r="L148" s="12"/>
      <c r="M148" s="7"/>
      <c r="N148" s="7"/>
      <c r="O148" s="7"/>
      <c r="U148">
        <f>IF($M$34=1,'truth model'!C94,0)</f>
        <v>0</v>
      </c>
      <c r="V148">
        <f>IF($M$34=1,+'truth model'!G94,0)</f>
        <v>0</v>
      </c>
      <c r="Z148" s="13">
        <f t="shared" si="10"/>
        <v>1920</v>
      </c>
      <c r="AA148" s="12">
        <f t="shared" si="11"/>
        <v>3.9053108824127089E-18</v>
      </c>
      <c r="AB148" s="12">
        <f t="shared" si="12"/>
        <v>4.7260304973105085E-17</v>
      </c>
      <c r="AC148" s="12">
        <f t="shared" si="12"/>
        <v>1.2975536017862541E-14</v>
      </c>
      <c r="AD148" s="12">
        <f t="shared" si="13"/>
        <v>5.4519649237128923E-8</v>
      </c>
      <c r="AE148" s="12">
        <f t="shared" si="8"/>
        <v>7.4024380598278485E-8</v>
      </c>
      <c r="AF148" s="12">
        <f t="shared" si="9"/>
        <v>7.7558708998706173E-8</v>
      </c>
    </row>
    <row r="149" spans="6:32" x14ac:dyDescent="0.25">
      <c r="F149" s="13"/>
      <c r="G149" s="30"/>
      <c r="J149" s="12"/>
      <c r="K149" s="12"/>
      <c r="L149" s="12"/>
      <c r="M149" s="7"/>
      <c r="N149" s="7"/>
      <c r="O149" s="7"/>
      <c r="U149">
        <f>IF($M$34=1,'truth model'!C95,0)</f>
        <v>0</v>
      </c>
      <c r="V149">
        <f>IF($M$34=1,+'truth model'!G95,0)</f>
        <v>0</v>
      </c>
      <c r="Z149" s="13">
        <f t="shared" ref="Z149:Z180" si="14">Z148+$AA$75</f>
        <v>1950</v>
      </c>
      <c r="AA149" s="12">
        <f t="shared" ref="AA149:AA180" si="15">IF($Z149&lt;=AA$72,0,+AA$70*AA$71*AA$73*AA$76^0.5/(2*(PI()*AA$77*($Z149-AA$72)^3)^0.5)*EXP(-((AA$76*AA$73-AA$78*($Z149-AA$72))^2)/(4*AA$76*AA$77*($Z149-AA$72)))*EXP(-AA$79*($Z149-AA$72)))</f>
        <v>1.9498814073353168E-18</v>
      </c>
      <c r="AB149" s="12">
        <f t="shared" ref="AB149:AC180" si="16">IF($Z149&lt;=AB$72,0,+AB$70*AB$71*AB$73*AB$76^0.5/(2*(PI()*AB$77*($Z149-AB$72)^3)^0.5)*EXP(-((AB$76*AB$73-AB$78*($Z149-AB$72))^2)/(4*AB$76*AB$77*($Z149-AB$72)))*EXP(-AB$79*($Z149-AB$72)))</f>
        <v>2.4713555216912722E-17</v>
      </c>
      <c r="AC149" s="12">
        <f t="shared" si="16"/>
        <v>7.6118234886211312E-15</v>
      </c>
      <c r="AD149" s="12">
        <f t="shared" ref="AD149:AD180" si="17">IF($Z149&lt;=AA$72,0,+AA$70*AA$71*AA$74*AA$76^0.5/(2*(PI()*AA$77*($Z149-AA$72)^3)^0.5)*EXP(-((AA$76*AA$74-AA$78*($Z149-AA$72))^2)/(4*AA$76*AA$77*($Z149-AA$72)))*EXP(-AA$79*($Z149-AA$72)))</f>
        <v>3.7822227594803088E-8</v>
      </c>
      <c r="AE149" s="12">
        <f t="shared" ref="AE149:AE204" si="18">IF($Z149&lt;=AB$72,0,+AB$70*AB$71*AB$74*AB$76^0.5/(2*(PI()*AB$77*($Z149-AB$72)^3)^0.5)*EXP(-((AB$76*AB$74-AB$78*($Z149-AB$72))^2)/(4*AB$76*AB$77*($Z149-AB$72)))*EXP(-AB$79*($Z149-AB$72)))</f>
        <v>5.3784229635465171E-8</v>
      </c>
      <c r="AF149" s="12">
        <f t="shared" ref="AF149:AF204" si="19">IF($Z149&lt;=AC$72,0,+AC$70*AC$71*AC$74*AC$76^0.5/(2*(PI()*AC$77*($Z149-AC$72)^3)^0.5)*EXP(-((AC$76*AC$74-AC$78*($Z149-AC$72))^2)/(4*AC$76*AC$77*($Z149-AC$72)))*EXP(-AC$79*($Z149-AC$72)))</f>
        <v>5.9192562850620865E-8</v>
      </c>
    </row>
    <row r="150" spans="6:32" x14ac:dyDescent="0.25">
      <c r="F150" s="13">
        <f>'truth model'!B95</f>
        <v>2340</v>
      </c>
      <c r="G150" s="30">
        <f ca="1">'Game Level 2'!G151</f>
        <v>2.5639640909282363E-29</v>
      </c>
      <c r="H150" s="30">
        <f ca="1">'Game Level 2'!H151</f>
        <v>0.83927310151297485</v>
      </c>
      <c r="I150" s="30">
        <f ca="1">'Game Level 2'!I151</f>
        <v>2.1518660947612359E-29</v>
      </c>
      <c r="J150" s="12">
        <f>'Game Level 4'!AA162</f>
        <v>2.3818116901379305E-22</v>
      </c>
      <c r="K150" s="12">
        <f>'Game Level 4'!AB162</f>
        <v>5.5074936834258955E-21</v>
      </c>
      <c r="L150" s="12">
        <f>'Game Level 4'!AC162</f>
        <v>7.5793828618555863E-18</v>
      </c>
      <c r="M150" s="7">
        <f ca="1">(J150-$I150)^2</f>
        <v>5.6730259022097869E-44</v>
      </c>
      <c r="N150" s="7">
        <f ca="1">(K150-$I150)^2</f>
        <v>3.0332486435948357E-41</v>
      </c>
      <c r="O150" s="7">
        <f ca="1">(L150-$I150)^2</f>
        <v>5.7447044566263991E-35</v>
      </c>
      <c r="U150">
        <f>IF($M$34=1,'truth model'!C96,0)</f>
        <v>0</v>
      </c>
      <c r="V150">
        <f>IF($M$34=1,+'truth model'!G96,0)</f>
        <v>0</v>
      </c>
      <c r="Z150" s="13">
        <f t="shared" si="14"/>
        <v>1980</v>
      </c>
      <c r="AA150" s="12">
        <f t="shared" si="15"/>
        <v>9.7377753830687811E-19</v>
      </c>
      <c r="AB150" s="12">
        <f t="shared" si="16"/>
        <v>1.2926260396506938E-17</v>
      </c>
      <c r="AC150" s="12">
        <f t="shared" si="16"/>
        <v>4.4664816111935154E-15</v>
      </c>
      <c r="AD150" s="12">
        <f t="shared" si="17"/>
        <v>2.5970562253384514E-8</v>
      </c>
      <c r="AE150" s="12">
        <f t="shared" si="18"/>
        <v>3.8679007418164546E-8</v>
      </c>
      <c r="AF150" s="12">
        <f t="shared" si="19"/>
        <v>4.4809504399235688E-8</v>
      </c>
    </row>
    <row r="151" spans="6:32" x14ac:dyDescent="0.25">
      <c r="F151" s="13"/>
      <c r="G151" s="30"/>
      <c r="J151" s="12"/>
      <c r="K151" s="12"/>
      <c r="L151" s="12"/>
      <c r="M151" s="7"/>
      <c r="N151" s="7"/>
      <c r="O151" s="7"/>
      <c r="U151">
        <f>IF($M$34=1,'truth model'!C97,0)</f>
        <v>0</v>
      </c>
      <c r="V151">
        <f>IF($M$34=1,+'truth model'!G97,0)</f>
        <v>0</v>
      </c>
      <c r="Z151" s="13">
        <f t="shared" si="14"/>
        <v>2010</v>
      </c>
      <c r="AA151" s="12">
        <f t="shared" si="15"/>
        <v>4.8641645659489536E-19</v>
      </c>
      <c r="AB151" s="12">
        <f t="shared" si="16"/>
        <v>6.762503879769847E-18</v>
      </c>
      <c r="AC151" s="12">
        <f t="shared" si="16"/>
        <v>2.6215197546399738E-15</v>
      </c>
      <c r="AD151" s="12">
        <f t="shared" si="17"/>
        <v>1.7659101145145331E-8</v>
      </c>
      <c r="AE151" s="12">
        <f t="shared" si="18"/>
        <v>2.7545374573387455E-8</v>
      </c>
      <c r="AF151" s="12">
        <f t="shared" si="19"/>
        <v>3.3659581575969348E-8</v>
      </c>
    </row>
    <row r="152" spans="6:32" x14ac:dyDescent="0.25">
      <c r="F152" s="13"/>
      <c r="G152" s="30"/>
      <c r="J152" s="12"/>
      <c r="K152" s="12"/>
      <c r="L152" s="12"/>
      <c r="M152" s="7"/>
      <c r="N152" s="7"/>
      <c r="O152" s="7"/>
      <c r="U152">
        <f>IF($M$34=1,'truth model'!C98,0)</f>
        <v>0</v>
      </c>
      <c r="V152">
        <f>IF($M$34=1,+'truth model'!G98,0)</f>
        <v>0</v>
      </c>
      <c r="Z152" s="13">
        <f t="shared" si="14"/>
        <v>2040</v>
      </c>
      <c r="AA152" s="12">
        <f t="shared" si="15"/>
        <v>2.430254448521008E-19</v>
      </c>
      <c r="AB152" s="12">
        <f t="shared" si="16"/>
        <v>3.5386461253806645E-18</v>
      </c>
      <c r="AC152" s="12">
        <f t="shared" si="16"/>
        <v>1.5390362518917866E-15</v>
      </c>
      <c r="AD152" s="12">
        <f t="shared" si="17"/>
        <v>1.1896203396411201E-8</v>
      </c>
      <c r="AE152" s="12">
        <f t="shared" si="18"/>
        <v>1.9434554475678227E-8</v>
      </c>
      <c r="AF152" s="12">
        <f t="shared" si="19"/>
        <v>2.5098135972774251E-8</v>
      </c>
    </row>
    <row r="153" spans="6:32" x14ac:dyDescent="0.25">
      <c r="F153" s="13">
        <f>'truth model'!B98</f>
        <v>2430</v>
      </c>
      <c r="G153" s="30">
        <f ca="1">'Game Level 2'!G154</f>
        <v>1.5106852586097227E-30</v>
      </c>
      <c r="H153" s="30">
        <f ca="1">'Game Level 2'!H154</f>
        <v>1.2015170349427757</v>
      </c>
      <c r="I153" s="30">
        <f ca="1">'Game Level 2'!I154</f>
        <v>1.8151140726565143E-30</v>
      </c>
      <c r="J153" s="12">
        <f>'Game Level 4'!AA165</f>
        <v>2.9911690735071818E-23</v>
      </c>
      <c r="K153" s="12">
        <f>'Game Level 4'!AB165</f>
        <v>7.945951437494462E-22</v>
      </c>
      <c r="L153" s="12">
        <f>'Game Level 4'!AC165</f>
        <v>1.5455483954553785E-18</v>
      </c>
      <c r="M153" s="7">
        <f ca="1">(J153-$I153)^2</f>
        <v>8.9470913404432305E-46</v>
      </c>
      <c r="N153" s="7">
        <f ca="1">(K153-$I153)^2</f>
        <v>6.3138143958564134E-43</v>
      </c>
      <c r="O153" s="7">
        <f ca="1">(L153-$I153)^2</f>
        <v>2.388719842689084E-36</v>
      </c>
      <c r="U153">
        <f>IF($M$34=1,'truth model'!C99,0)</f>
        <v>0</v>
      </c>
      <c r="V153">
        <f>IF($M$34=1,+'truth model'!G99,0)</f>
        <v>0</v>
      </c>
      <c r="Z153" s="13">
        <f t="shared" si="14"/>
        <v>2070</v>
      </c>
      <c r="AA153" s="12">
        <f t="shared" si="15"/>
        <v>1.2144741757406943E-19</v>
      </c>
      <c r="AB153" s="12">
        <f t="shared" si="16"/>
        <v>1.8520802119766089E-18</v>
      </c>
      <c r="AC153" s="12">
        <f t="shared" si="16"/>
        <v>9.0375386001574708E-16</v>
      </c>
      <c r="AD153" s="12">
        <f t="shared" si="17"/>
        <v>7.9430634502043714E-9</v>
      </c>
      <c r="AE153" s="12">
        <f t="shared" si="18"/>
        <v>1.3590654115770301E-8</v>
      </c>
      <c r="AF153" s="12">
        <f t="shared" si="19"/>
        <v>1.8583061909615141E-8</v>
      </c>
    </row>
    <row r="154" spans="6:32" x14ac:dyDescent="0.25">
      <c r="F154" s="13"/>
      <c r="G154" s="30"/>
      <c r="J154" s="12"/>
      <c r="K154" s="12"/>
      <c r="L154" s="12"/>
      <c r="M154" s="7"/>
      <c r="N154" s="7"/>
      <c r="O154" s="7"/>
      <c r="U154">
        <f>IF($M$34=1,'truth model'!C100,0)</f>
        <v>0</v>
      </c>
      <c r="V154">
        <f>IF($M$34=1,+'truth model'!G100,0)</f>
        <v>0</v>
      </c>
      <c r="Z154" s="13">
        <f t="shared" si="14"/>
        <v>2100</v>
      </c>
      <c r="AA154" s="12">
        <f t="shared" si="15"/>
        <v>6.0703815196118246E-20</v>
      </c>
      <c r="AB154" s="12">
        <f t="shared" si="16"/>
        <v>9.6955759781942379E-19</v>
      </c>
      <c r="AC154" s="12">
        <f t="shared" si="16"/>
        <v>5.3082898723431705E-16</v>
      </c>
      <c r="AD154" s="12">
        <f t="shared" si="17"/>
        <v>5.258762459214982E-9</v>
      </c>
      <c r="AE154" s="12">
        <f t="shared" si="18"/>
        <v>9.4237119276031971E-9</v>
      </c>
      <c r="AF154" s="12">
        <f t="shared" si="19"/>
        <v>1.366708812758433E-8</v>
      </c>
    </row>
    <row r="155" spans="6:32" x14ac:dyDescent="0.25">
      <c r="F155" s="13"/>
      <c r="G155" s="30"/>
      <c r="J155" s="12"/>
      <c r="K155" s="12"/>
      <c r="L155" s="12"/>
      <c r="M155" s="7"/>
      <c r="N155" s="7"/>
      <c r="O155" s="7"/>
      <c r="U155">
        <f>IF($M$34=1,'truth model'!C101,0)</f>
        <v>0</v>
      </c>
      <c r="V155">
        <f>IF($M$34=1,+'truth model'!G101,0)</f>
        <v>0</v>
      </c>
      <c r="Z155" s="13">
        <f t="shared" si="14"/>
        <v>2130</v>
      </c>
      <c r="AA155" s="12">
        <f t="shared" si="15"/>
        <v>3.0348205206620641E-20</v>
      </c>
      <c r="AB155" s="12">
        <f t="shared" si="16"/>
        <v>5.0766445748039259E-19</v>
      </c>
      <c r="AC155" s="12">
        <f t="shared" si="16"/>
        <v>3.1186014177781399E-16</v>
      </c>
      <c r="AD155" s="12">
        <f t="shared" si="17"/>
        <v>3.4535081297628553E-9</v>
      </c>
      <c r="AE155" s="12">
        <f t="shared" si="18"/>
        <v>6.4816421530670069E-9</v>
      </c>
      <c r="AF155" s="12">
        <f t="shared" si="19"/>
        <v>9.9873244643815098E-9</v>
      </c>
    </row>
    <row r="156" spans="6:32" x14ac:dyDescent="0.25">
      <c r="F156" s="13">
        <f>'truth model'!B101</f>
        <v>2520</v>
      </c>
      <c r="G156" s="30">
        <f ca="1">'Game Level 2'!G157</f>
        <v>8.9129061880028932E-32</v>
      </c>
      <c r="H156" s="30">
        <f ca="1">'Game Level 2'!H157</f>
        <v>1.0359769612564851</v>
      </c>
      <c r="I156" s="30">
        <f ca="1">'Game Level 2'!I157</f>
        <v>9.2335654686113591E-32</v>
      </c>
      <c r="J156" s="12">
        <f>'Game Level 4'!AA168</f>
        <v>3.7620174185057659E-24</v>
      </c>
      <c r="K156" s="12">
        <f>'Game Level 4'!AB168</f>
        <v>1.1481116030031817E-22</v>
      </c>
      <c r="L156" s="12">
        <f>'Game Level 4'!AC168</f>
        <v>3.1567700658382998E-19</v>
      </c>
      <c r="M156" s="7">
        <f ca="1">(J156-$I156)^2</f>
        <v>1.4152774362404109E-47</v>
      </c>
      <c r="N156" s="7">
        <f ca="1">(K156-$I156)^2</f>
        <v>1.318160250830303E-44</v>
      </c>
      <c r="O156" s="7">
        <f ca="1">(L156-$I156)^2</f>
        <v>9.9651972485669122E-38</v>
      </c>
      <c r="U156">
        <f>IF($M$34=1,'truth model'!C102,0)</f>
        <v>0</v>
      </c>
      <c r="V156">
        <f>IF($M$34=1,+'truth model'!G102,0)</f>
        <v>0</v>
      </c>
      <c r="Z156" s="13">
        <f t="shared" si="14"/>
        <v>2160</v>
      </c>
      <c r="AA156" s="12">
        <f t="shared" si="15"/>
        <v>1.5175309599793627E-20</v>
      </c>
      <c r="AB156" s="12">
        <f t="shared" si="16"/>
        <v>2.6586883137639431E-19</v>
      </c>
      <c r="AC156" s="12">
        <f t="shared" si="16"/>
        <v>1.8325827316994997E-16</v>
      </c>
      <c r="AD156" s="12">
        <f t="shared" si="17"/>
        <v>2.2504773492078545E-9</v>
      </c>
      <c r="AE156" s="12">
        <f t="shared" si="18"/>
        <v>4.4236966037747284E-9</v>
      </c>
      <c r="AF156" s="12">
        <f t="shared" si="19"/>
        <v>7.2537163603343129E-9</v>
      </c>
    </row>
    <row r="157" spans="6:32" x14ac:dyDescent="0.25">
      <c r="F157" s="13"/>
      <c r="G157" s="30"/>
      <c r="J157" s="12"/>
      <c r="K157" s="12"/>
      <c r="L157" s="12"/>
      <c r="M157" s="7"/>
      <c r="N157" s="7"/>
      <c r="O157" s="7"/>
      <c r="U157">
        <f>IF($M$34=1,'truth model'!C103,0)</f>
        <v>0</v>
      </c>
      <c r="V157">
        <f>IF($M$34=1,+'truth model'!G103,0)</f>
        <v>0</v>
      </c>
      <c r="Z157" s="13">
        <f t="shared" si="14"/>
        <v>2190</v>
      </c>
      <c r="AA157" s="12">
        <f t="shared" si="15"/>
        <v>7.5897570666914123E-21</v>
      </c>
      <c r="AB157" s="12">
        <f t="shared" si="16"/>
        <v>1.3926560222088878E-19</v>
      </c>
      <c r="AC157" s="12">
        <f t="shared" si="16"/>
        <v>1.0771186767519307E-16</v>
      </c>
      <c r="AD157" s="12">
        <f t="shared" si="17"/>
        <v>1.4557032954036523E-9</v>
      </c>
      <c r="AE157" s="12">
        <f t="shared" si="18"/>
        <v>2.9968822003685784E-9</v>
      </c>
      <c r="AF157" s="12">
        <f t="shared" si="19"/>
        <v>5.2375340467508691E-9</v>
      </c>
    </row>
    <row r="158" spans="6:32" x14ac:dyDescent="0.25">
      <c r="F158" s="13"/>
      <c r="G158" s="30"/>
      <c r="J158" s="12"/>
      <c r="K158" s="12"/>
      <c r="L158" s="12"/>
      <c r="M158" s="7"/>
      <c r="N158" s="7"/>
      <c r="O158" s="7"/>
      <c r="U158">
        <f>IF($M$34=1,'truth model'!C104,0)</f>
        <v>0</v>
      </c>
      <c r="V158">
        <f>IF($M$34=1,+'truth model'!G104,0)</f>
        <v>0</v>
      </c>
      <c r="Z158" s="13">
        <f t="shared" si="14"/>
        <v>2220</v>
      </c>
      <c r="AA158" s="12">
        <f t="shared" si="15"/>
        <v>3.7966646914947135E-21</v>
      </c>
      <c r="AB158" s="12">
        <f t="shared" si="16"/>
        <v>7.2963280072219625E-20</v>
      </c>
      <c r="AC158" s="12">
        <f t="shared" si="16"/>
        <v>6.3322435853815075E-17</v>
      </c>
      <c r="AD158" s="12">
        <f t="shared" si="17"/>
        <v>9.349612094514389E-10</v>
      </c>
      <c r="AE158" s="12">
        <f t="shared" si="18"/>
        <v>2.0159349756791728E-9</v>
      </c>
      <c r="AF158" s="12">
        <f t="shared" si="19"/>
        <v>3.7606074578606406E-9</v>
      </c>
    </row>
    <row r="159" spans="6:32" x14ac:dyDescent="0.25">
      <c r="F159" s="13">
        <f>'truth model'!B104</f>
        <v>2610</v>
      </c>
      <c r="G159" s="30">
        <f ca="1">'Game Level 2'!G160</f>
        <v>5.26524767961071E-33</v>
      </c>
      <c r="H159" s="30">
        <f ca="1">'Game Level 2'!H160</f>
        <v>0.94569183882498464</v>
      </c>
      <c r="I159" s="30">
        <f ca="1">'Game Level 2'!I160</f>
        <v>4.9793017600000359E-33</v>
      </c>
      <c r="J159" s="12">
        <f>'Game Level 4'!AA171</f>
        <v>4.7381739399709343E-25</v>
      </c>
      <c r="K159" s="12">
        <f>'Game Level 4'!AB171</f>
        <v>1.6612410841769435E-23</v>
      </c>
      <c r="L159" s="12">
        <f>'Game Level 4'!AC171</f>
        <v>6.4576113528807379E-20</v>
      </c>
      <c r="M159" s="7">
        <f ca="1">(J159-$I159)^2</f>
        <v>2.245029181356373E-49</v>
      </c>
      <c r="N159" s="7">
        <f ca="1">(K159-$I159)^2</f>
        <v>2.7597219381030221E-46</v>
      </c>
      <c r="O159" s="7">
        <f ca="1">(L159-$I159)^2</f>
        <v>4.1700744384847756E-39</v>
      </c>
      <c r="U159">
        <f>IF($M$34=1,'truth model'!C105,0)</f>
        <v>0</v>
      </c>
      <c r="V159">
        <f>IF($M$34=1,+'truth model'!G105,0)</f>
        <v>0</v>
      </c>
      <c r="Z159" s="13">
        <f t="shared" si="14"/>
        <v>2250</v>
      </c>
      <c r="AA159" s="12">
        <f t="shared" si="15"/>
        <v>1.899586142946839E-21</v>
      </c>
      <c r="AB159" s="12">
        <f t="shared" si="16"/>
        <v>3.8233778402920884E-20</v>
      </c>
      <c r="AC159" s="12">
        <f t="shared" si="16"/>
        <v>3.7234340565161768E-17</v>
      </c>
      <c r="AD159" s="12">
        <f t="shared" si="17"/>
        <v>5.9644101550348378E-10</v>
      </c>
      <c r="AE159" s="12">
        <f t="shared" si="18"/>
        <v>1.3469037054048051E-9</v>
      </c>
      <c r="AF159" s="12">
        <f t="shared" si="19"/>
        <v>2.6857017611815939E-9</v>
      </c>
    </row>
    <row r="160" spans="6:32" x14ac:dyDescent="0.25">
      <c r="F160" s="13"/>
      <c r="G160" s="30"/>
      <c r="J160" s="12"/>
      <c r="K160" s="12"/>
      <c r="L160" s="12"/>
      <c r="M160" s="10"/>
      <c r="N160" s="10"/>
      <c r="O160" s="10"/>
      <c r="U160">
        <f>IF($M$34=1,'truth model'!C106,0)</f>
        <v>0</v>
      </c>
      <c r="V160">
        <f>IF($M$34=1,+'truth model'!G106,0)</f>
        <v>0</v>
      </c>
      <c r="Z160" s="13">
        <f t="shared" si="14"/>
        <v>2280</v>
      </c>
      <c r="AA160" s="12">
        <f t="shared" si="15"/>
        <v>9.5059711677084448E-22</v>
      </c>
      <c r="AB160" s="12">
        <f t="shared" si="16"/>
        <v>2.0038759747698374E-20</v>
      </c>
      <c r="AC160" s="12">
        <f t="shared" si="16"/>
        <v>2.1898768406678242E-17</v>
      </c>
      <c r="AD160" s="12">
        <f t="shared" si="17"/>
        <v>3.780228200135578E-10</v>
      </c>
      <c r="AE160" s="12">
        <f t="shared" si="18"/>
        <v>8.9407342040758883E-10</v>
      </c>
      <c r="AF160" s="12">
        <f t="shared" si="19"/>
        <v>1.908201449035127E-9</v>
      </c>
    </row>
    <row r="161" spans="6:32" x14ac:dyDescent="0.25">
      <c r="F161" s="13"/>
      <c r="G161" s="30"/>
      <c r="J161" s="12"/>
      <c r="K161" s="12"/>
      <c r="L161" s="12"/>
      <c r="M161" s="10"/>
      <c r="N161" s="10"/>
      <c r="O161" s="10"/>
      <c r="U161">
        <f>IF($M$34=1,'truth model'!C107,0)</f>
        <v>0</v>
      </c>
      <c r="V161">
        <f>IF($M$34=1,+'truth model'!G107,0)</f>
        <v>0</v>
      </c>
      <c r="Z161" s="13">
        <f t="shared" si="14"/>
        <v>2310</v>
      </c>
      <c r="AA161" s="12">
        <f t="shared" si="15"/>
        <v>4.7578763674201222E-22</v>
      </c>
      <c r="AB161" s="12">
        <f t="shared" si="16"/>
        <v>1.050445725677369E-20</v>
      </c>
      <c r="AC161" s="12">
        <f t="shared" si="16"/>
        <v>1.288201257802475E-17</v>
      </c>
      <c r="AD161" s="12">
        <f t="shared" si="17"/>
        <v>2.3810132962161198E-10</v>
      </c>
      <c r="AE161" s="12">
        <f t="shared" si="18"/>
        <v>5.8979774385916486E-10</v>
      </c>
      <c r="AF161" s="12">
        <f t="shared" si="19"/>
        <v>1.3491180844183566E-9</v>
      </c>
    </row>
    <row r="162" spans="6:32" x14ac:dyDescent="0.25">
      <c r="F162" s="13">
        <f>'truth model'!B107</f>
        <v>2700</v>
      </c>
      <c r="G162" s="30">
        <f ca="1">'Game Level 2'!G163</f>
        <v>3.1141888688039746E-34</v>
      </c>
      <c r="H162" s="30">
        <f ca="1">'Game Level 2'!H163</f>
        <v>1.0949506066344219</v>
      </c>
      <c r="I162" s="30">
        <f ca="1">'Game Level 2'!I163</f>
        <v>3.4098829910710761E-34</v>
      </c>
      <c r="J162" s="12">
        <f>'Game Level 4'!AA174</f>
        <v>5.9755551967632742E-26</v>
      </c>
      <c r="K162" s="12">
        <f>'Game Level 4'!AB174</f>
        <v>2.4069013198500139E-24</v>
      </c>
      <c r="L162" s="12">
        <f>'Game Level 4'!AC174</f>
        <v>1.3229094791480594E-20</v>
      </c>
      <c r="M162" s="7">
        <f ca="1">(J162-$I162)^2</f>
        <v>3.5707259502045695E-51</v>
      </c>
      <c r="N162" s="7">
        <f ca="1">(K162-$I162)^2</f>
        <v>5.7931739618542895E-48</v>
      </c>
      <c r="O162" s="7">
        <f ca="1">(L162-$I162)^2</f>
        <v>1.7500894900196996E-40</v>
      </c>
      <c r="U162">
        <f>IF($M$34=1,'truth model'!C108,0)</f>
        <v>0</v>
      </c>
      <c r="V162">
        <f>IF($M$34=1,+'truth model'!G108,0)</f>
        <v>0</v>
      </c>
      <c r="Z162" s="13">
        <f t="shared" si="14"/>
        <v>2340</v>
      </c>
      <c r="AA162" s="12">
        <f t="shared" si="15"/>
        <v>2.3818116901379305E-22</v>
      </c>
      <c r="AB162" s="12">
        <f t="shared" si="16"/>
        <v>5.5074936834258955E-21</v>
      </c>
      <c r="AC162" s="12">
        <f t="shared" si="16"/>
        <v>7.5793828618555863E-18</v>
      </c>
      <c r="AD162" s="12">
        <f t="shared" si="17"/>
        <v>1.4907653573094082E-10</v>
      </c>
      <c r="AE162" s="12">
        <f t="shared" si="18"/>
        <v>3.8675567775208282E-10</v>
      </c>
      <c r="AF162" s="12">
        <f t="shared" si="19"/>
        <v>9.4934190542467024E-10</v>
      </c>
    </row>
    <row r="163" spans="6:32" x14ac:dyDescent="0.25">
      <c r="F163" s="13"/>
      <c r="G163" s="30"/>
      <c r="J163" s="12"/>
      <c r="K163" s="12"/>
      <c r="L163" s="12"/>
      <c r="M163" s="7"/>
      <c r="N163" s="7"/>
      <c r="O163" s="7"/>
      <c r="U163">
        <f>IF($M$34=1,'truth model'!C109,0)</f>
        <v>0</v>
      </c>
      <c r="V163">
        <f>IF($M$34=1,+'truth model'!G109,0)</f>
        <v>0</v>
      </c>
      <c r="Z163" s="13">
        <f t="shared" si="14"/>
        <v>2370</v>
      </c>
      <c r="AA163" s="12">
        <f t="shared" si="15"/>
        <v>1.192553277011744E-22</v>
      </c>
      <c r="AB163" s="12">
        <f t="shared" si="16"/>
        <v>2.8880884862980342E-21</v>
      </c>
      <c r="AC163" s="12">
        <f t="shared" si="16"/>
        <v>4.4603426386672242E-18</v>
      </c>
      <c r="AD163" s="12">
        <f t="shared" si="17"/>
        <v>9.2803623875379325E-11</v>
      </c>
      <c r="AE163" s="12">
        <f t="shared" si="18"/>
        <v>2.5216131528884434E-10</v>
      </c>
      <c r="AF163" s="12">
        <f t="shared" si="19"/>
        <v>6.6500551784304214E-10</v>
      </c>
    </row>
    <row r="164" spans="6:32" x14ac:dyDescent="0.25">
      <c r="F164" s="13"/>
      <c r="G164" s="30"/>
      <c r="J164" s="12"/>
      <c r="K164" s="12"/>
      <c r="L164" s="12"/>
      <c r="M164" s="7"/>
      <c r="N164" s="7"/>
      <c r="O164" s="7"/>
      <c r="U164">
        <f>IF($M$34=1,'truth model'!C110,0)</f>
        <v>0</v>
      </c>
      <c r="V164">
        <f>IF($M$34=1,+'truth model'!G110,0)</f>
        <v>0</v>
      </c>
      <c r="Z164" s="13">
        <f t="shared" si="14"/>
        <v>2400</v>
      </c>
      <c r="AA164" s="12">
        <f t="shared" si="15"/>
        <v>5.9720410201678629E-23</v>
      </c>
      <c r="AB164" s="12">
        <f t="shared" si="16"/>
        <v>1.5147522522901708E-21</v>
      </c>
      <c r="AC164" s="12">
        <f t="shared" si="16"/>
        <v>2.6253369806832318E-18</v>
      </c>
      <c r="AD164" s="12">
        <f t="shared" si="17"/>
        <v>5.7454990987238624E-11</v>
      </c>
      <c r="AE164" s="12">
        <f t="shared" si="18"/>
        <v>1.635036328205625E-10</v>
      </c>
      <c r="AF164" s="12">
        <f t="shared" si="19"/>
        <v>4.6380598642056506E-10</v>
      </c>
    </row>
    <row r="165" spans="6:32" x14ac:dyDescent="0.25">
      <c r="F165" s="13">
        <f>'truth model'!B110</f>
        <v>2790</v>
      </c>
      <c r="G165" s="30">
        <f ca="1">'Game Level 2'!G166</f>
        <v>1.8440469297885432E-35</v>
      </c>
      <c r="H165" s="30">
        <f ca="1">'Game Level 2'!H166</f>
        <v>1.0998832836717085</v>
      </c>
      <c r="I165" s="30">
        <f ca="1">'Game Level 2'!I166</f>
        <v>2.0282363923805555E-35</v>
      </c>
      <c r="J165" s="12">
        <f>'Game Level 4'!AA177</f>
        <v>7.5455645358723362E-27</v>
      </c>
      <c r="K165" s="12">
        <f>'Game Level 4'!AB177</f>
        <v>3.4916453052057701E-25</v>
      </c>
      <c r="L165" s="12">
        <f>'Game Level 4'!AC177</f>
        <v>2.7138230800035574E-21</v>
      </c>
      <c r="M165" s="7">
        <f ca="1">(J165-$I165)^2</f>
        <v>5.6935543858930531E-53</v>
      </c>
      <c r="N165" s="7">
        <f ca="1">(K165-$I165)^2</f>
        <v>1.2191586935949119E-49</v>
      </c>
      <c r="O165" s="7">
        <f ca="1">(L165-$I165)^2</f>
        <v>7.364835709559884E-42</v>
      </c>
      <c r="U165">
        <f>IF($M$34=1,'truth model'!C111,0)</f>
        <v>0</v>
      </c>
      <c r="V165">
        <f>IF($M$34=1,+'truth model'!G111,0)</f>
        <v>0</v>
      </c>
      <c r="Z165" s="13">
        <f t="shared" si="14"/>
        <v>2430</v>
      </c>
      <c r="AA165" s="12">
        <f t="shared" si="15"/>
        <v>2.9911690735071818E-23</v>
      </c>
      <c r="AB165" s="12">
        <f t="shared" si="16"/>
        <v>7.945951437494462E-22</v>
      </c>
      <c r="AC165" s="12">
        <f t="shared" si="16"/>
        <v>1.5455483954553785E-18</v>
      </c>
      <c r="AD165" s="12">
        <f t="shared" si="17"/>
        <v>3.5382754670624738E-11</v>
      </c>
      <c r="AE165" s="12">
        <f t="shared" si="18"/>
        <v>1.0545748422629529E-10</v>
      </c>
      <c r="AF165" s="12">
        <f t="shared" si="19"/>
        <v>3.2212947352662278E-10</v>
      </c>
    </row>
    <row r="166" spans="6:32" x14ac:dyDescent="0.25">
      <c r="F166" s="13"/>
      <c r="G166" s="30"/>
      <c r="J166" s="12"/>
      <c r="K166" s="12"/>
      <c r="L166" s="12"/>
      <c r="M166" s="7"/>
      <c r="N166" s="7"/>
      <c r="O166" s="7"/>
      <c r="U166">
        <f>IF($M$34=1,'truth model'!C112,0)</f>
        <v>0</v>
      </c>
      <c r="V166">
        <f>IF($M$34=1,+'truth model'!G112,0)</f>
        <v>0</v>
      </c>
      <c r="Z166" s="13">
        <f t="shared" si="14"/>
        <v>2460</v>
      </c>
      <c r="AA166" s="12">
        <f t="shared" si="15"/>
        <v>1.4984109195693316E-23</v>
      </c>
      <c r="AB166" s="12">
        <f t="shared" si="16"/>
        <v>4.1689049522526977E-22</v>
      </c>
      <c r="AC166" s="12">
        <f t="shared" si="16"/>
        <v>9.1003729753014844E-19</v>
      </c>
      <c r="AD166" s="12">
        <f t="shared" si="17"/>
        <v>2.1679319150326244E-11</v>
      </c>
      <c r="AE166" s="12">
        <f t="shared" si="18"/>
        <v>6.7673326377748342E-11</v>
      </c>
      <c r="AF166" s="12">
        <f t="shared" si="19"/>
        <v>2.2283236543738331E-10</v>
      </c>
    </row>
    <row r="167" spans="6:32" x14ac:dyDescent="0.25">
      <c r="F167" s="13"/>
      <c r="G167" s="30"/>
      <c r="J167" s="12"/>
      <c r="K167" s="12"/>
      <c r="L167" s="12"/>
      <c r="M167" s="7"/>
      <c r="N167" s="7"/>
      <c r="O167" s="7"/>
      <c r="U167">
        <f>IF($M$34=1,'truth model'!C113,0)</f>
        <v>0</v>
      </c>
      <c r="V167">
        <f>IF($M$34=1,+'truth model'!G113,0)</f>
        <v>0</v>
      </c>
      <c r="Z167" s="13">
        <f t="shared" si="14"/>
        <v>2490</v>
      </c>
      <c r="AA167" s="12">
        <f t="shared" si="15"/>
        <v>7.5074304831731201E-24</v>
      </c>
      <c r="AB167" s="12">
        <f t="shared" si="16"/>
        <v>2.1876029664677598E-22</v>
      </c>
      <c r="AC167" s="12">
        <f t="shared" si="16"/>
        <v>5.3593629424551663E-19</v>
      </c>
      <c r="AD167" s="12">
        <f t="shared" si="17"/>
        <v>1.3218260591981704E-11</v>
      </c>
      <c r="AE167" s="12">
        <f t="shared" si="18"/>
        <v>4.3214780810422177E-11</v>
      </c>
      <c r="AF167" s="12">
        <f t="shared" si="19"/>
        <v>1.5354895735558268E-10</v>
      </c>
    </row>
    <row r="168" spans="6:32" x14ac:dyDescent="0.25">
      <c r="F168" s="13">
        <f>'truth model'!B113</f>
        <v>2880</v>
      </c>
      <c r="G168" s="30">
        <f ca="1">'Game Level 2'!G169</f>
        <v>1.0931396871400748E-36</v>
      </c>
      <c r="H168" s="30">
        <f ca="1">'Game Level 2'!H169</f>
        <v>0.92123921896917516</v>
      </c>
      <c r="I168" s="30">
        <f ca="1">'Game Level 2'!I169</f>
        <v>1.0070431516051311E-36</v>
      </c>
      <c r="J168" s="12">
        <f>'Game Level 4'!AA180</f>
        <v>9.5394385762716158E-28</v>
      </c>
      <c r="K168" s="12">
        <f>'Game Level 4'!AB180</f>
        <v>5.0713029749994646E-26</v>
      </c>
      <c r="L168" s="12">
        <f>'Game Level 4'!AC180</f>
        <v>5.5743334201474939E-22</v>
      </c>
      <c r="M168" s="7">
        <f ca="1">(J168-$I168)^2</f>
        <v>9.1000888158326515E-55</v>
      </c>
      <c r="N168" s="7">
        <f ca="1">(K168-$I168)^2</f>
        <v>2.5718113863217015E-51</v>
      </c>
      <c r="O168" s="7">
        <f ca="1">(L168-$I168)^2</f>
        <v>3.1073193078973141E-43</v>
      </c>
      <c r="U168">
        <f>IF($M$34=1,'truth model'!C114,0)</f>
        <v>0</v>
      </c>
      <c r="V168">
        <f>IF($M$34=1,+'truth model'!G114,0)</f>
        <v>0</v>
      </c>
      <c r="Z168" s="13">
        <f t="shared" si="14"/>
        <v>2520</v>
      </c>
      <c r="AA168" s="12">
        <f t="shared" si="15"/>
        <v>3.7620174185057659E-24</v>
      </c>
      <c r="AB168" s="12">
        <f t="shared" si="16"/>
        <v>1.1481116030031817E-22</v>
      </c>
      <c r="AC168" s="12">
        <f t="shared" si="16"/>
        <v>3.1567700658382998E-19</v>
      </c>
      <c r="AD168" s="12">
        <f t="shared" si="17"/>
        <v>8.0215442404444885E-12</v>
      </c>
      <c r="AE168" s="12">
        <f t="shared" si="18"/>
        <v>2.7466423233787232E-11</v>
      </c>
      <c r="AF168" s="12">
        <f t="shared" si="19"/>
        <v>1.0541441555806612E-10</v>
      </c>
    </row>
    <row r="169" spans="6:32" x14ac:dyDescent="0.25">
      <c r="F169" s="13"/>
      <c r="G169" s="30"/>
      <c r="J169" s="12"/>
      <c r="K169" s="12"/>
      <c r="L169" s="12"/>
      <c r="M169" s="7"/>
      <c r="N169" s="7"/>
      <c r="O169" s="7"/>
      <c r="U169">
        <f>IF($M$34=1,'truth model'!C115,0)</f>
        <v>0</v>
      </c>
      <c r="V169">
        <f>IF($M$34=1,+'truth model'!G115,0)</f>
        <v>0</v>
      </c>
      <c r="Z169" s="13">
        <f t="shared" si="14"/>
        <v>2550</v>
      </c>
      <c r="AA169" s="12">
        <f t="shared" si="15"/>
        <v>1.8854632867364297E-24</v>
      </c>
      <c r="AB169" s="12">
        <f t="shared" si="16"/>
        <v>6.0265325157800966E-23</v>
      </c>
      <c r="AC169" s="12">
        <f t="shared" si="16"/>
        <v>1.8597175565020064E-19</v>
      </c>
      <c r="AD169" s="12">
        <f t="shared" si="17"/>
        <v>4.8458841034893947E-12</v>
      </c>
      <c r="AE169" s="12">
        <f t="shared" si="18"/>
        <v>1.7378139043888336E-11</v>
      </c>
      <c r="AF169" s="12">
        <f t="shared" si="19"/>
        <v>7.2110458337876232E-11</v>
      </c>
    </row>
    <row r="170" spans="6:32" x14ac:dyDescent="0.25">
      <c r="F170" s="13"/>
      <c r="G170" s="30"/>
      <c r="J170" s="12"/>
      <c r="K170" s="12"/>
      <c r="L170" s="12"/>
      <c r="M170" s="7"/>
      <c r="N170" s="7"/>
      <c r="O170" s="7"/>
      <c r="U170">
        <f>IF($M$34=1,'truth model'!C116,0)</f>
        <v>0</v>
      </c>
      <c r="V170">
        <f>IF($M$34=1,+'truth model'!G116,0)</f>
        <v>0</v>
      </c>
      <c r="Z170" s="13">
        <f t="shared" si="14"/>
        <v>2580</v>
      </c>
      <c r="AA170" s="12">
        <f t="shared" si="15"/>
        <v>9.4510898146314016E-25</v>
      </c>
      <c r="AB170" s="12">
        <f t="shared" si="16"/>
        <v>3.1638612825099619E-23</v>
      </c>
      <c r="AC170" s="12">
        <f t="shared" si="16"/>
        <v>1.0957810716129888E-19</v>
      </c>
      <c r="AD170" s="12">
        <f t="shared" si="17"/>
        <v>2.9146879692833475E-12</v>
      </c>
      <c r="AE170" s="12">
        <f t="shared" si="18"/>
        <v>1.0947335619982252E-11</v>
      </c>
      <c r="AF170" s="12">
        <f t="shared" si="19"/>
        <v>4.9158570725449485E-11</v>
      </c>
    </row>
    <row r="171" spans="6:32" x14ac:dyDescent="0.25">
      <c r="F171" s="13">
        <f>'truth model'!B116</f>
        <v>2970</v>
      </c>
      <c r="G171" s="30">
        <f ca="1">'Game Level 2'!G172</f>
        <v>6.4868420182836853E-38</v>
      </c>
      <c r="H171" s="30">
        <f ca="1">'Game Level 2'!H172</f>
        <v>0.83923748450204627</v>
      </c>
      <c r="I171" s="30">
        <f ca="1">'Game Level 2'!I172</f>
        <v>5.4440009777865764E-38</v>
      </c>
      <c r="J171" s="12">
        <f>'Game Level 4'!AA183</f>
        <v>1.207382679283921E-28</v>
      </c>
      <c r="K171" s="12">
        <f>'Game Level 4'!AB183</f>
        <v>7.3739475145491703E-27</v>
      </c>
      <c r="L171" s="12">
        <f>'Game Level 4'!AC183</f>
        <v>1.146393762291202E-22</v>
      </c>
      <c r="M171" s="7">
        <f ca="1">(J171-$I171)^2</f>
        <v>1.4577729329202209E-56</v>
      </c>
      <c r="N171" s="7">
        <f ca="1">(K171-$I171)^2</f>
        <v>5.4375101946523018E-53</v>
      </c>
      <c r="O171" s="7">
        <f ca="1">(L171-$I171)^2</f>
        <v>1.314218658220176E-44</v>
      </c>
      <c r="U171">
        <f>IF($M$34=1,'truth model'!C117,0)</f>
        <v>0</v>
      </c>
      <c r="V171">
        <f>IF($M$34=1,+'truth model'!G117,0)</f>
        <v>0</v>
      </c>
      <c r="Z171" s="13">
        <f t="shared" si="14"/>
        <v>2610</v>
      </c>
      <c r="AA171" s="12">
        <f t="shared" si="15"/>
        <v>4.7381739399709343E-25</v>
      </c>
      <c r="AB171" s="12">
        <f t="shared" si="16"/>
        <v>1.6612410841769435E-23</v>
      </c>
      <c r="AC171" s="12">
        <f t="shared" si="16"/>
        <v>6.4576113528807379E-20</v>
      </c>
      <c r="AD171" s="12">
        <f t="shared" si="17"/>
        <v>1.745758864936805E-12</v>
      </c>
      <c r="AE171" s="12">
        <f t="shared" si="18"/>
        <v>6.8673113873045088E-12</v>
      </c>
      <c r="AF171" s="12">
        <f t="shared" si="19"/>
        <v>3.3400873105228827E-11</v>
      </c>
    </row>
    <row r="172" spans="6:32" x14ac:dyDescent="0.25">
      <c r="F172" s="13"/>
      <c r="G172" s="30"/>
      <c r="J172" s="12"/>
      <c r="K172" s="12"/>
      <c r="L172" s="12"/>
      <c r="M172" s="7"/>
      <c r="N172" s="7"/>
      <c r="O172" s="7"/>
      <c r="U172">
        <f>IF($M$34=1,'truth model'!C118,0)</f>
        <v>0</v>
      </c>
      <c r="V172">
        <f>IF($M$34=1,+'truth model'!G118,0)</f>
        <v>0</v>
      </c>
      <c r="Z172" s="13">
        <f t="shared" si="14"/>
        <v>2640</v>
      </c>
      <c r="AA172" s="12">
        <f t="shared" si="15"/>
        <v>2.3757689796743808E-25</v>
      </c>
      <c r="AB172" s="12">
        <f t="shared" si="16"/>
        <v>8.7239263522706571E-24</v>
      </c>
      <c r="AC172" s="12">
        <f t="shared" si="16"/>
        <v>3.806185106210837E-20</v>
      </c>
      <c r="AD172" s="12">
        <f t="shared" si="17"/>
        <v>1.0413948602517559E-12</v>
      </c>
      <c r="AE172" s="12">
        <f t="shared" si="18"/>
        <v>4.2904617434167188E-12</v>
      </c>
      <c r="AF172" s="12">
        <f t="shared" si="19"/>
        <v>2.2621749773218232E-11</v>
      </c>
    </row>
    <row r="173" spans="6:32" x14ac:dyDescent="0.25">
      <c r="F173" s="13"/>
      <c r="G173" s="30"/>
      <c r="J173" s="12"/>
      <c r="K173" s="12"/>
      <c r="L173" s="12"/>
      <c r="M173" s="7"/>
      <c r="N173" s="7"/>
      <c r="O173" s="7"/>
      <c r="U173">
        <f>IF($M$34=1,'truth model'!C119,0)</f>
        <v>0</v>
      </c>
      <c r="V173">
        <f>IF($M$34=1,+'truth model'!G119,0)</f>
        <v>0</v>
      </c>
      <c r="Z173" s="13">
        <f t="shared" si="14"/>
        <v>2670</v>
      </c>
      <c r="AA173" s="12">
        <f t="shared" si="15"/>
        <v>1.1914075345404011E-25</v>
      </c>
      <c r="AB173" s="12">
        <f t="shared" si="16"/>
        <v>4.5819911412012241E-24</v>
      </c>
      <c r="AC173" s="12">
        <f t="shared" si="16"/>
        <v>2.2437601240718998E-20</v>
      </c>
      <c r="AD173" s="12">
        <f t="shared" si="17"/>
        <v>6.1879719050560926E-13</v>
      </c>
      <c r="AE173" s="12">
        <f t="shared" si="18"/>
        <v>2.6700725192462379E-12</v>
      </c>
      <c r="AF173" s="12">
        <f t="shared" si="19"/>
        <v>1.527404722365983E-11</v>
      </c>
    </row>
    <row r="174" spans="6:32" x14ac:dyDescent="0.25">
      <c r="F174" s="13">
        <f>'truth model'!B119</f>
        <v>3060</v>
      </c>
      <c r="G174" s="30">
        <f ca="1">'Game Level 2'!G175</f>
        <v>3.8532186790555174E-39</v>
      </c>
      <c r="H174" s="30">
        <f ca="1">'Game Level 2'!H175</f>
        <v>0.96697562919135061</v>
      </c>
      <c r="I174" s="30">
        <f ca="1">'Game Level 2'!I175</f>
        <v>3.7259685565915737E-39</v>
      </c>
      <c r="J174" s="12">
        <f>'Game Level 4'!AA186</f>
        <v>1.5297957196513512E-29</v>
      </c>
      <c r="K174" s="12">
        <f>'Game Level 4'!AB186</f>
        <v>1.0733636944767352E-27</v>
      </c>
      <c r="L174" s="12">
        <f>'Game Level 4'!AC186</f>
        <v>2.3603476431048924E-23</v>
      </c>
      <c r="M174" s="7">
        <f ca="1">(J174-$I174)^2</f>
        <v>2.3402749427236012E-58</v>
      </c>
      <c r="N174" s="7">
        <f ca="1">(K174-$I174)^2</f>
        <v>1.1521096206127476E-54</v>
      </c>
      <c r="O174" s="7">
        <f ca="1">(L174-$I174)^2</f>
        <v>5.5712409963108192E-46</v>
      </c>
      <c r="U174">
        <f>IF($M$34=1,'truth model'!C120,0)</f>
        <v>0</v>
      </c>
      <c r="V174">
        <f>IF($M$34=1,+'truth model'!G120,0)</f>
        <v>0</v>
      </c>
      <c r="Z174" s="13">
        <f t="shared" si="14"/>
        <v>2700</v>
      </c>
      <c r="AA174" s="12">
        <f t="shared" si="15"/>
        <v>5.9755551967632742E-26</v>
      </c>
      <c r="AB174" s="12">
        <f t="shared" si="16"/>
        <v>2.4069013198500139E-24</v>
      </c>
      <c r="AC174" s="12">
        <f t="shared" si="16"/>
        <v>1.3229094791480594E-20</v>
      </c>
      <c r="AD174" s="12">
        <f t="shared" si="17"/>
        <v>3.6630495104238353E-13</v>
      </c>
      <c r="AE174" s="12">
        <f t="shared" si="18"/>
        <v>1.6554025972165155E-12</v>
      </c>
      <c r="AF174" s="12">
        <f t="shared" si="19"/>
        <v>1.0282271335917093E-11</v>
      </c>
    </row>
    <row r="175" spans="6:32" x14ac:dyDescent="0.25">
      <c r="F175" s="13"/>
      <c r="G175" s="30"/>
      <c r="J175" s="12"/>
      <c r="K175" s="12"/>
      <c r="L175" s="12"/>
      <c r="M175" s="7"/>
      <c r="N175" s="7"/>
      <c r="O175" s="7"/>
      <c r="U175">
        <f>IF($M$34=1,'truth model'!C121,0)</f>
        <v>0</v>
      </c>
      <c r="V175">
        <f>IF($M$34=1,+'truth model'!G121,0)</f>
        <v>0</v>
      </c>
      <c r="Z175" s="13">
        <f t="shared" si="14"/>
        <v>2730</v>
      </c>
      <c r="AA175" s="12">
        <f t="shared" si="15"/>
        <v>2.9974838672063256E-26</v>
      </c>
      <c r="AB175" s="12">
        <f t="shared" si="16"/>
        <v>1.2645121216049849E-24</v>
      </c>
      <c r="AC175" s="12">
        <f t="shared" si="16"/>
        <v>7.8009899058723445E-21</v>
      </c>
      <c r="AD175" s="12">
        <f t="shared" si="17"/>
        <v>2.1605079356693618E-13</v>
      </c>
      <c r="AE175" s="12">
        <f t="shared" si="18"/>
        <v>1.022593032159647E-12</v>
      </c>
      <c r="AF175" s="12">
        <f t="shared" si="19"/>
        <v>6.902020356854609E-12</v>
      </c>
    </row>
    <row r="176" spans="6:32" x14ac:dyDescent="0.25">
      <c r="F176" s="13"/>
      <c r="G176" s="30"/>
      <c r="J176" s="12"/>
      <c r="K176" s="12"/>
      <c r="L176" s="12"/>
      <c r="M176" s="7"/>
      <c r="N176" s="7"/>
      <c r="O176" s="7"/>
      <c r="U176">
        <f>IF($M$34=1,'truth model'!C122,0)</f>
        <v>0</v>
      </c>
      <c r="V176">
        <f>IF($M$34=1,+'truth model'!G122,0)</f>
        <v>0</v>
      </c>
      <c r="Z176" s="13">
        <f t="shared" si="14"/>
        <v>2760</v>
      </c>
      <c r="AA176" s="12">
        <f t="shared" si="15"/>
        <v>1.5038171470347846E-26</v>
      </c>
      <c r="AB176" s="12">
        <f t="shared" si="16"/>
        <v>6.6442703429188972E-25</v>
      </c>
      <c r="AC176" s="12">
        <f t="shared" si="16"/>
        <v>4.6008060551941372E-21</v>
      </c>
      <c r="AD176" s="12">
        <f t="shared" si="17"/>
        <v>1.2698196313955206E-13</v>
      </c>
      <c r="AE176" s="12">
        <f t="shared" si="18"/>
        <v>6.2947012067212643E-13</v>
      </c>
      <c r="AF176" s="12">
        <f t="shared" si="19"/>
        <v>4.6201794117746804E-12</v>
      </c>
    </row>
    <row r="177" spans="6:32" x14ac:dyDescent="0.25">
      <c r="F177" s="13">
        <f>'truth model'!B122</f>
        <v>3150</v>
      </c>
      <c r="G177" s="30">
        <f ca="1">'Game Level 2'!G178</f>
        <v>2.2910085187191658E-40</v>
      </c>
      <c r="H177" s="30">
        <f ca="1">'Game Level 2'!H178</f>
        <v>1.0124826609939848</v>
      </c>
      <c r="I177" s="30">
        <f ca="1">'Game Level 2'!I178</f>
        <v>2.3196064013926685E-40</v>
      </c>
      <c r="J177" s="12">
        <f>'Game Level 4'!AA189</f>
        <v>1.9402842932837509E-30</v>
      </c>
      <c r="K177" s="12">
        <f>'Game Level 4'!AB189</f>
        <v>1.5640015804083515E-28</v>
      </c>
      <c r="L177" s="12">
        <f>'Game Level 4'!AC189</f>
        <v>4.8651179962822543E-24</v>
      </c>
      <c r="M177" s="7">
        <f ca="1">(J177-$I177)^2</f>
        <v>3.7647031378634854E-60</v>
      </c>
      <c r="N177" s="7">
        <f ca="1">(K177-$I177)^2</f>
        <v>2.446100943512565E-56</v>
      </c>
      <c r="O177" s="7">
        <f ca="1">(L177-$I177)^2</f>
        <v>2.3669373117749458E-47</v>
      </c>
      <c r="U177">
        <f>IF($M$34=1,'truth model'!C123,0)</f>
        <v>0</v>
      </c>
      <c r="V177">
        <f>IF($M$34=1,+'truth model'!G123,0)</f>
        <v>0</v>
      </c>
      <c r="Z177" s="13">
        <f t="shared" si="14"/>
        <v>2790</v>
      </c>
      <c r="AA177" s="12">
        <f t="shared" si="15"/>
        <v>7.5455645358723362E-27</v>
      </c>
      <c r="AB177" s="12">
        <f t="shared" si="16"/>
        <v>3.4916453052057701E-25</v>
      </c>
      <c r="AC177" s="12">
        <f t="shared" si="16"/>
        <v>2.7138230800035574E-21</v>
      </c>
      <c r="AD177" s="12">
        <f t="shared" si="17"/>
        <v>7.4379511701609305E-14</v>
      </c>
      <c r="AE177" s="12">
        <f t="shared" si="18"/>
        <v>3.8616465925753486E-13</v>
      </c>
      <c r="AF177" s="12">
        <f t="shared" si="19"/>
        <v>3.0844526691406195E-12</v>
      </c>
    </row>
    <row r="178" spans="6:32" x14ac:dyDescent="0.25">
      <c r="F178" s="13"/>
      <c r="G178" s="30"/>
      <c r="J178" s="12"/>
      <c r="K178" s="12"/>
      <c r="L178" s="12"/>
      <c r="M178" s="10"/>
      <c r="N178" s="10"/>
      <c r="O178" s="10"/>
      <c r="U178">
        <f>IF($M$34=1,'truth model'!C124,0)</f>
        <v>0</v>
      </c>
      <c r="V178">
        <f>IF($M$34=1,+'truth model'!G124,0)</f>
        <v>0</v>
      </c>
      <c r="Z178" s="13">
        <f t="shared" si="14"/>
        <v>2820</v>
      </c>
      <c r="AA178" s="12">
        <f t="shared" si="15"/>
        <v>3.7865695469008227E-27</v>
      </c>
      <c r="AB178" s="12">
        <f t="shared" si="16"/>
        <v>1.835145231884314E-25</v>
      </c>
      <c r="AC178" s="12">
        <f t="shared" si="16"/>
        <v>1.6010000243465568E-21</v>
      </c>
      <c r="AD178" s="12">
        <f t="shared" si="17"/>
        <v>4.3424960168075603E-14</v>
      </c>
      <c r="AE178" s="12">
        <f t="shared" si="18"/>
        <v>2.3612651176693641E-13</v>
      </c>
      <c r="AF178" s="12">
        <f t="shared" si="19"/>
        <v>2.0538723202758808E-12</v>
      </c>
    </row>
    <row r="179" spans="6:32" x14ac:dyDescent="0.25">
      <c r="F179" s="13"/>
      <c r="G179" s="30"/>
      <c r="J179" s="12"/>
      <c r="K179" s="12"/>
      <c r="L179" s="12"/>
      <c r="M179" s="10"/>
      <c r="N179" s="10"/>
      <c r="O179" s="10"/>
      <c r="U179">
        <f>IF($M$34=1,'truth model'!C125,0)</f>
        <v>0</v>
      </c>
      <c r="V179">
        <f>IF($M$34=1,+'truth model'!G125,0)</f>
        <v>0</v>
      </c>
      <c r="Z179" s="13">
        <f t="shared" si="14"/>
        <v>2850</v>
      </c>
      <c r="AA179" s="12">
        <f t="shared" si="15"/>
        <v>1.9004507735335861E-27</v>
      </c>
      <c r="AB179" s="12">
        <f t="shared" si="16"/>
        <v>9.6464439765690118E-26</v>
      </c>
      <c r="AC179" s="12">
        <f t="shared" si="16"/>
        <v>9.4463098167880891E-22</v>
      </c>
      <c r="AD179" s="12">
        <f t="shared" si="17"/>
        <v>2.5272480550827473E-14</v>
      </c>
      <c r="AE179" s="12">
        <f t="shared" si="18"/>
        <v>1.439260191708947E-13</v>
      </c>
      <c r="AF179" s="12">
        <f t="shared" si="19"/>
        <v>1.3642139715653441E-12</v>
      </c>
    </row>
    <row r="180" spans="6:32" x14ac:dyDescent="0.25">
      <c r="F180" s="13">
        <f>'truth model'!B125</f>
        <v>3240</v>
      </c>
      <c r="G180" s="30">
        <f ca="1">'Game Level 2'!G181</f>
        <v>1.3634013971482238E-41</v>
      </c>
      <c r="H180" s="30">
        <f ca="1">'Game Level 2'!H181</f>
        <v>0.97996422758388935</v>
      </c>
      <c r="I180" s="30">
        <f ca="1">'Game Level 2'!I181</f>
        <v>1.3360845970431546E-41</v>
      </c>
      <c r="J180" s="12">
        <f>'Game Level 4'!AA192</f>
        <v>2.4633116014118734E-31</v>
      </c>
      <c r="K180" s="12">
        <f>'Game Level 4'!AB192</f>
        <v>2.2811273475325392E-29</v>
      </c>
      <c r="L180" s="12">
        <f>'Game Level 4'!AC192</f>
        <v>1.0038340552736047E-24</v>
      </c>
      <c r="M180" s="7">
        <f ca="1">(J180-$I180)^2</f>
        <v>6.0679040449920892E-62</v>
      </c>
      <c r="N180" s="7">
        <f ca="1">(K180-$I180)^2</f>
        <v>5.2035419756547422E-58</v>
      </c>
      <c r="O180" s="7">
        <f ca="1">(L180-$I180)^2</f>
        <v>1.0076828105270505E-48</v>
      </c>
      <c r="U180">
        <f>IF($M$34=1,'truth model'!C126,0)</f>
        <v>0</v>
      </c>
      <c r="V180">
        <f>IF($M$34=1,+'truth model'!G126,0)</f>
        <v>0</v>
      </c>
      <c r="Z180" s="13">
        <f t="shared" si="14"/>
        <v>2880</v>
      </c>
      <c r="AA180" s="12">
        <f t="shared" si="15"/>
        <v>9.5394385762716158E-28</v>
      </c>
      <c r="AB180" s="12">
        <f t="shared" si="16"/>
        <v>5.0713029749994646E-26</v>
      </c>
      <c r="AC180" s="12">
        <f t="shared" si="16"/>
        <v>5.5743334201474939E-22</v>
      </c>
      <c r="AD180" s="12">
        <f t="shared" si="17"/>
        <v>1.4663042593759235E-14</v>
      </c>
      <c r="AE180" s="12">
        <f t="shared" si="18"/>
        <v>8.7458426275137411E-14</v>
      </c>
      <c r="AF180" s="12">
        <f t="shared" si="19"/>
        <v>9.0394348013690769E-13</v>
      </c>
    </row>
    <row r="181" spans="6:32" x14ac:dyDescent="0.25">
      <c r="F181" s="13"/>
      <c r="G181" s="30"/>
      <c r="J181" s="12"/>
      <c r="K181" s="12"/>
      <c r="L181" s="12"/>
      <c r="M181" s="7"/>
      <c r="N181" s="7"/>
      <c r="O181" s="7"/>
      <c r="U181">
        <f>IF($M$34=1,'truth model'!C127,0)</f>
        <v>0</v>
      </c>
      <c r="V181">
        <f>IF($M$34=1,+'truth model'!G127,0)</f>
        <v>0</v>
      </c>
      <c r="Z181" s="13">
        <f t="shared" ref="Z181:Z204" si="20">Z180+$AA$75</f>
        <v>2910</v>
      </c>
      <c r="AA181" s="12">
        <f t="shared" ref="AA181:AA204" si="21">IF($Z181&lt;=AA$72,0,+AA$70*AA$71*AA$73*AA$76^0.5/(2*(PI()*AA$77*($Z181-AA$72)^3)^0.5)*EXP(-((AA$76*AA$73-AA$78*($Z181-AA$72))^2)/(4*AA$76*AA$77*($Z181-AA$72)))*EXP(-AA$79*($Z181-AA$72)))</f>
        <v>4.7889858351626862E-28</v>
      </c>
      <c r="AB181" s="12">
        <f t="shared" ref="AB181:AC204" si="22">IF($Z181&lt;=AB$72,0,+AB$70*AB$71*AB$73*AB$76^0.5/(2*(PI()*AB$77*($Z181-AB$72)^3)^0.5)*EXP(-((AB$76*AB$73-AB$78*($Z181-AB$72))^2)/(4*AB$76*AB$77*($Z181-AB$72)))*EXP(-AB$79*($Z181-AB$72)))</f>
        <v>2.666406833735743E-26</v>
      </c>
      <c r="AC181" s="12">
        <f t="shared" si="22"/>
        <v>3.2898985659052565E-22</v>
      </c>
      <c r="AD181" s="12">
        <f t="shared" ref="AD181:AD204" si="23">IF($Z181&lt;=AA$72,0,+AA$70*AA$71*AA$74*AA$76^0.5/(2*(PI()*AA$77*($Z181-AA$72)^3)^0.5)*EXP(-((AA$76*AA$74-AA$78*($Z181-AA$72))^2)/(4*AA$76*AA$77*($Z181-AA$72)))*EXP(-AA$79*($Z181-AA$72)))</f>
        <v>8.4822602233677441E-15</v>
      </c>
      <c r="AE181" s="12">
        <f t="shared" si="18"/>
        <v>5.2987725023476377E-14</v>
      </c>
      <c r="AF181" s="12">
        <f t="shared" si="19"/>
        <v>5.9756375854881901E-13</v>
      </c>
    </row>
    <row r="182" spans="6:32" x14ac:dyDescent="0.25">
      <c r="F182" s="13"/>
      <c r="G182" s="30"/>
      <c r="J182" s="12"/>
      <c r="K182" s="12"/>
      <c r="L182" s="12"/>
      <c r="M182" s="7"/>
      <c r="N182" s="7"/>
      <c r="O182" s="7"/>
      <c r="U182">
        <f>IF($M$34=1,'truth model'!C128,0)</f>
        <v>0</v>
      </c>
      <c r="V182">
        <f>IF($M$34=1,+'truth model'!G128,0)</f>
        <v>0</v>
      </c>
      <c r="Z182" s="13">
        <f t="shared" si="20"/>
        <v>2940</v>
      </c>
      <c r="AA182" s="12">
        <f t="shared" si="21"/>
        <v>2.4044618934881297E-28</v>
      </c>
      <c r="AB182" s="12">
        <f t="shared" si="22"/>
        <v>1.4021254738814617E-26</v>
      </c>
      <c r="AC182" s="12">
        <f t="shared" si="22"/>
        <v>1.9419131965077064E-22</v>
      </c>
      <c r="AD182" s="12">
        <f t="shared" si="23"/>
        <v>4.8927383444074749E-15</v>
      </c>
      <c r="AE182" s="12">
        <f t="shared" si="18"/>
        <v>3.2011188064701925E-14</v>
      </c>
      <c r="AF182" s="12">
        <f t="shared" si="19"/>
        <v>3.9413445081694521E-13</v>
      </c>
    </row>
    <row r="183" spans="6:32" x14ac:dyDescent="0.25">
      <c r="F183" s="13">
        <f>'truth model'!B128</f>
        <v>3330</v>
      </c>
      <c r="G183" s="30">
        <f ca="1">'Game Level 2'!G184</f>
        <v>8.1207693201488353E-43</v>
      </c>
      <c r="H183" s="30">
        <f ca="1">'Game Level 2'!H184</f>
        <v>1.1827697332021936</v>
      </c>
      <c r="I183" s="30">
        <f ca="1">'Game Level 2'!I184</f>
        <v>9.6050001621889965E-43</v>
      </c>
      <c r="J183" s="12">
        <f>'Game Level 4'!AA195</f>
        <v>3.1302243995320243E-32</v>
      </c>
      <c r="K183" s="12">
        <f>'Game Level 4'!AB195</f>
        <v>3.3301516465790869E-30</v>
      </c>
      <c r="L183" s="12">
        <f>'Game Level 4'!AC195</f>
        <v>2.0732862211919143E-25</v>
      </c>
      <c r="M183" s="7">
        <f ca="1">(J183-$I183)^2</f>
        <v>9.7983047908243042E-64</v>
      </c>
      <c r="N183" s="7">
        <f ca="1">(K183-$I183)^2</f>
        <v>1.1089909989207006E-59</v>
      </c>
      <c r="O183" s="7">
        <f ca="1">(L183-$I183)^2</f>
        <v>4.2985157549842478E-50</v>
      </c>
      <c r="U183">
        <f>IF($M$34=1,'truth model'!C129,0)</f>
        <v>0</v>
      </c>
      <c r="V183">
        <f>IF($M$34=1,+'truth model'!G129,0)</f>
        <v>0</v>
      </c>
      <c r="Z183" s="13">
        <f t="shared" si="20"/>
        <v>2970</v>
      </c>
      <c r="AA183" s="12">
        <f t="shared" si="21"/>
        <v>1.207382679283921E-28</v>
      </c>
      <c r="AB183" s="12">
        <f t="shared" si="22"/>
        <v>7.3739475145491703E-27</v>
      </c>
      <c r="AC183" s="12">
        <f t="shared" si="22"/>
        <v>1.146393762291202E-22</v>
      </c>
      <c r="AD183" s="12">
        <f t="shared" si="23"/>
        <v>2.814395768947326E-15</v>
      </c>
      <c r="AE183" s="12">
        <f t="shared" si="18"/>
        <v>1.9285064283077022E-14</v>
      </c>
      <c r="AF183" s="12">
        <f t="shared" si="19"/>
        <v>2.5939004672425577E-13</v>
      </c>
    </row>
    <row r="184" spans="6:32" x14ac:dyDescent="0.25">
      <c r="F184" s="13"/>
      <c r="G184" s="30"/>
      <c r="J184" s="12"/>
      <c r="K184" s="12"/>
      <c r="L184" s="12"/>
      <c r="M184" s="7"/>
      <c r="N184" s="7"/>
      <c r="O184" s="7"/>
      <c r="U184">
        <f>IF($M$34=1,'truth model'!C130,0)</f>
        <v>0</v>
      </c>
      <c r="V184">
        <f>IF($M$34=1,+'truth model'!G130,0)</f>
        <v>0</v>
      </c>
      <c r="Z184" s="13">
        <f t="shared" si="20"/>
        <v>3000</v>
      </c>
      <c r="AA184" s="12">
        <f t="shared" si="21"/>
        <v>6.0635056867586414E-29</v>
      </c>
      <c r="AB184" s="12">
        <f t="shared" si="22"/>
        <v>3.8785108418890053E-27</v>
      </c>
      <c r="AC184" s="12">
        <f t="shared" si="22"/>
        <v>6.7685165702682153E-23</v>
      </c>
      <c r="AD184" s="12">
        <f t="shared" si="23"/>
        <v>1.6145419590803559E-15</v>
      </c>
      <c r="AE184" s="12">
        <f t="shared" si="18"/>
        <v>1.1587009884847323E-14</v>
      </c>
      <c r="AF184" s="12">
        <f t="shared" si="19"/>
        <v>1.7034964963020523E-13</v>
      </c>
    </row>
    <row r="185" spans="6:32" x14ac:dyDescent="0.25">
      <c r="F185" s="13"/>
      <c r="G185" s="30"/>
      <c r="J185" s="12"/>
      <c r="K185" s="12"/>
      <c r="L185" s="12"/>
      <c r="M185" s="7"/>
      <c r="N185" s="7"/>
      <c r="O185" s="7"/>
      <c r="U185">
        <f>IF($M$34=1,'truth model'!C131,0)</f>
        <v>0</v>
      </c>
      <c r="V185">
        <f>IF($M$34=1,+'truth model'!G131,0)</f>
        <v>0</v>
      </c>
      <c r="Z185" s="13">
        <f t="shared" si="20"/>
        <v>3030</v>
      </c>
      <c r="AA185" s="12">
        <f t="shared" si="21"/>
        <v>3.0454647169268551E-29</v>
      </c>
      <c r="AB185" s="12">
        <f t="shared" si="22"/>
        <v>2.0402383785477891E-27</v>
      </c>
      <c r="AC185" s="12">
        <f t="shared" si="22"/>
        <v>3.9967581609094897E-23</v>
      </c>
      <c r="AD185" s="12">
        <f t="shared" si="23"/>
        <v>9.2380672835332042E-16</v>
      </c>
      <c r="AE185" s="12">
        <f t="shared" si="18"/>
        <v>6.9436733501688475E-15</v>
      </c>
      <c r="AF185" s="12">
        <f t="shared" si="19"/>
        <v>1.1164447095120262E-13</v>
      </c>
    </row>
    <row r="186" spans="6:32" x14ac:dyDescent="0.25">
      <c r="F186" s="13">
        <f>'truth model'!B131</f>
        <v>3420</v>
      </c>
      <c r="G186" s="30">
        <f ca="1">'Game Level 2'!G187</f>
        <v>4.8409491389819579E-44</v>
      </c>
      <c r="H186" s="30">
        <f ca="1">'Game Level 2'!H187</f>
        <v>1.0900217672843087</v>
      </c>
      <c r="I186" s="30">
        <f ca="1">'Game Level 2'!I187</f>
        <v>5.2767399358065663E-44</v>
      </c>
      <c r="J186" s="12">
        <f>'Game Level 4'!AA198</f>
        <v>3.9812104369690117E-33</v>
      </c>
      <c r="K186" s="12">
        <f>'Game Level 4'!AB198</f>
        <v>4.8658871389829572E-31</v>
      </c>
      <c r="L186" s="12">
        <f>'Game Level 4'!AC198</f>
        <v>4.2861229487114599E-26</v>
      </c>
      <c r="M186" s="7">
        <f ca="1">(J186-$I186)^2</f>
        <v>1.585003654301083E-65</v>
      </c>
      <c r="N186" s="7">
        <f ca="1">(K186-$I186)^2</f>
        <v>2.3676857649314618E-61</v>
      </c>
      <c r="O186" s="7">
        <f ca="1">(L186-$I186)^2</f>
        <v>1.8370849931471018E-51</v>
      </c>
      <c r="U186">
        <f>IF($M$34=1,'truth model'!C132,0)</f>
        <v>0</v>
      </c>
      <c r="V186">
        <f>IF($M$34=1,+'truth model'!G132,0)</f>
        <v>0</v>
      </c>
      <c r="Z186" s="13">
        <f t="shared" si="20"/>
        <v>3060</v>
      </c>
      <c r="AA186" s="12">
        <f t="shared" si="21"/>
        <v>1.5297957196513512E-29</v>
      </c>
      <c r="AB186" s="12">
        <f t="shared" si="22"/>
        <v>1.0733636944767352E-27</v>
      </c>
      <c r="AC186" s="12">
        <f t="shared" si="22"/>
        <v>2.3603476431048924E-23</v>
      </c>
      <c r="AD186" s="12">
        <f t="shared" si="23"/>
        <v>5.2724886562184598E-16</v>
      </c>
      <c r="AE186" s="12">
        <f t="shared" si="18"/>
        <v>4.150590952128387E-15</v>
      </c>
      <c r="AF186" s="12">
        <f t="shared" si="19"/>
        <v>7.3024577580397296E-14</v>
      </c>
    </row>
    <row r="187" spans="6:32" x14ac:dyDescent="0.25">
      <c r="F187" s="13"/>
      <c r="G187" s="30"/>
      <c r="J187" s="12"/>
      <c r="K187" s="12"/>
      <c r="L187" s="12"/>
      <c r="M187" s="7"/>
      <c r="N187" s="7"/>
      <c r="O187" s="7"/>
      <c r="U187">
        <f>IF($M$34=1,'truth model'!C133,0)</f>
        <v>0</v>
      </c>
      <c r="V187">
        <f>IF($M$34=1,+'truth model'!G133,0)</f>
        <v>0</v>
      </c>
      <c r="Z187" s="13">
        <f t="shared" si="20"/>
        <v>3090</v>
      </c>
      <c r="AA187" s="12">
        <f t="shared" si="21"/>
        <v>7.6853308272054244E-30</v>
      </c>
      <c r="AB187" s="12">
        <f t="shared" si="22"/>
        <v>5.6475768205392221E-28</v>
      </c>
      <c r="AC187" s="12">
        <f t="shared" si="22"/>
        <v>1.3941094277499049E-23</v>
      </c>
      <c r="AD187" s="12">
        <f t="shared" si="23"/>
        <v>3.00183378399772E-16</v>
      </c>
      <c r="AE187" s="12">
        <f t="shared" si="18"/>
        <v>2.4749534891856572E-15</v>
      </c>
      <c r="AF187" s="12">
        <f t="shared" si="19"/>
        <v>4.7672006761834454E-14</v>
      </c>
    </row>
    <row r="188" spans="6:32" x14ac:dyDescent="0.25">
      <c r="F188" s="13"/>
      <c r="G188" s="30"/>
      <c r="J188" s="12"/>
      <c r="K188" s="12"/>
      <c r="L188" s="12"/>
      <c r="M188" s="7"/>
      <c r="N188" s="7"/>
      <c r="O188" s="7"/>
      <c r="U188">
        <f>IF($M$34=1,'truth model'!C134,0)</f>
        <v>0</v>
      </c>
      <c r="V188">
        <f>IF($M$34=1,+'truth model'!G134,0)</f>
        <v>0</v>
      </c>
      <c r="Z188" s="13">
        <f t="shared" si="20"/>
        <v>3120</v>
      </c>
      <c r="AA188" s="12">
        <f t="shared" si="21"/>
        <v>3.8613586329078203E-30</v>
      </c>
      <c r="AB188" s="12">
        <f t="shared" si="22"/>
        <v>2.9718428432326296E-28</v>
      </c>
      <c r="AC188" s="12">
        <f t="shared" si="22"/>
        <v>8.2351142725118307E-24</v>
      </c>
      <c r="AD188" s="12">
        <f t="shared" si="23"/>
        <v>1.705008055634115E-16</v>
      </c>
      <c r="AE188" s="12">
        <f t="shared" si="18"/>
        <v>1.4722886219424179E-15</v>
      </c>
      <c r="AF188" s="12">
        <f t="shared" si="19"/>
        <v>3.1063184569265951E-14</v>
      </c>
    </row>
    <row r="189" spans="6:32" x14ac:dyDescent="0.25">
      <c r="F189" s="13">
        <f>'truth model'!B134</f>
        <v>3510</v>
      </c>
      <c r="G189" s="30">
        <f ca="1">'Game Level 2'!G190</f>
        <v>2.8880736680354386E-45</v>
      </c>
      <c r="H189" s="30">
        <f ca="1">'Game Level 2'!H190</f>
        <v>1.0360846829484076</v>
      </c>
      <c r="I189" s="30">
        <f ca="1">'Game Level 2'!I190</f>
        <v>2.992288890678142E-45</v>
      </c>
      <c r="J189" s="12">
        <f>'Game Level 4'!AA201</f>
        <v>5.0678174247920082E-34</v>
      </c>
      <c r="K189" s="12">
        <f>'Game Level 4'!AB201</f>
        <v>7.1158407047958827E-32</v>
      </c>
      <c r="L189" s="12">
        <f>'Game Level 4'!AC201</f>
        <v>8.8686741779382921E-27</v>
      </c>
      <c r="M189" s="7">
        <f ca="1">(J189-$I189)^2</f>
        <v>2.5682773450722213E-67</v>
      </c>
      <c r="N189" s="7">
        <f ca="1">(K189-$I189)^2</f>
        <v>5.0635188936025712E-63</v>
      </c>
      <c r="O189" s="7">
        <f ca="1">(L189-$I189)^2</f>
        <v>7.8653381674429442E-53</v>
      </c>
      <c r="U189">
        <f>IF($M$34=1,'truth model'!C135,0)</f>
        <v>0</v>
      </c>
      <c r="V189">
        <f>IF($M$34=1,+'truth model'!G135,0)</f>
        <v>0</v>
      </c>
      <c r="Z189" s="13">
        <f t="shared" si="20"/>
        <v>3150</v>
      </c>
      <c r="AA189" s="12">
        <f t="shared" si="21"/>
        <v>1.9402842932837509E-30</v>
      </c>
      <c r="AB189" s="12">
        <f t="shared" si="22"/>
        <v>1.5640015804083515E-28</v>
      </c>
      <c r="AC189" s="12">
        <f t="shared" si="22"/>
        <v>4.8651179962822543E-24</v>
      </c>
      <c r="AD189" s="12">
        <f t="shared" si="23"/>
        <v>9.661979327383316E-17</v>
      </c>
      <c r="AE189" s="12">
        <f t="shared" si="18"/>
        <v>8.7381348839592339E-16</v>
      </c>
      <c r="AF189" s="12">
        <f t="shared" si="19"/>
        <v>2.020418224916054E-14</v>
      </c>
    </row>
    <row r="190" spans="6:32" x14ac:dyDescent="0.25">
      <c r="F190" s="13"/>
      <c r="G190" s="12"/>
      <c r="J190" s="12"/>
      <c r="K190" s="12"/>
      <c r="L190" s="12"/>
      <c r="M190" s="7"/>
      <c r="N190" s="7"/>
      <c r="O190" s="7"/>
      <c r="U190">
        <f>IF($M$34=1,'truth model'!C136,0)</f>
        <v>0</v>
      </c>
      <c r="V190">
        <f>IF($M$34=1,+'truth model'!G136,0)</f>
        <v>0</v>
      </c>
      <c r="Z190" s="13">
        <f t="shared" si="20"/>
        <v>3180</v>
      </c>
      <c r="AA190" s="12">
        <f t="shared" si="21"/>
        <v>9.7507378350355604E-31</v>
      </c>
      <c r="AB190" s="12">
        <f t="shared" si="22"/>
        <v>8.2318115416162655E-29</v>
      </c>
      <c r="AC190" s="12">
        <f t="shared" si="22"/>
        <v>2.8745326002205173E-24</v>
      </c>
      <c r="AD190" s="12">
        <f t="shared" si="23"/>
        <v>5.4630539780482105E-17</v>
      </c>
      <c r="AE190" s="12">
        <f t="shared" si="18"/>
        <v>5.1745698264079617E-16</v>
      </c>
      <c r="AF190" s="12">
        <f t="shared" si="19"/>
        <v>1.3118161053824418E-14</v>
      </c>
    </row>
    <row r="191" spans="6:32" x14ac:dyDescent="0.25">
      <c r="F191" s="13"/>
      <c r="G191" s="12"/>
      <c r="J191" s="12"/>
      <c r="K191" s="12"/>
      <c r="L191" s="12"/>
      <c r="M191" s="7"/>
      <c r="N191" s="7"/>
      <c r="O191" s="7"/>
      <c r="U191">
        <f>IF($M$34=1,'truth model'!C137,0)</f>
        <v>0</v>
      </c>
      <c r="V191">
        <f>IF($M$34=1,+'truth model'!G137,0)</f>
        <v>0</v>
      </c>
      <c r="Z191" s="13">
        <f t="shared" si="20"/>
        <v>3210</v>
      </c>
      <c r="AA191" s="12">
        <f t="shared" si="21"/>
        <v>4.9006729483159441E-31</v>
      </c>
      <c r="AB191" s="12">
        <f t="shared" si="22"/>
        <v>4.333110651783472E-29</v>
      </c>
      <c r="AC191" s="12">
        <f t="shared" si="22"/>
        <v>1.6985970409266926E-24</v>
      </c>
      <c r="AD191" s="12">
        <f t="shared" si="23"/>
        <v>3.0822174806021726E-17</v>
      </c>
      <c r="AE191" s="12">
        <f t="shared" si="18"/>
        <v>3.057652728789922E-16</v>
      </c>
      <c r="AF191" s="12">
        <f t="shared" si="19"/>
        <v>8.5028344013593171E-15</v>
      </c>
    </row>
    <row r="192" spans="6:32" x14ac:dyDescent="0.25">
      <c r="F192" s="13">
        <f>'truth model'!B137</f>
        <v>3600</v>
      </c>
      <c r="G192" s="30">
        <f ca="1">'Game Level 2'!G193</f>
        <v>1.7243119445161952E-46</v>
      </c>
      <c r="H192" s="30">
        <f ca="1">'Game Level 2'!H193</f>
        <v>0.81891134212282113</v>
      </c>
      <c r="I192" s="30">
        <f ca="1">'Game Level 2'!I193</f>
        <v>1.4120586087221689E-46</v>
      </c>
      <c r="J192" s="12">
        <f>'Game Level 4'!AA204</f>
        <v>6.4561958195369327E-35</v>
      </c>
      <c r="K192" s="12">
        <f>'Game Level 4'!AB204</f>
        <v>1.0414545234192527E-32</v>
      </c>
      <c r="L192" s="12">
        <f>'Game Level 4'!AC204</f>
        <v>1.836637679388136E-27</v>
      </c>
      <c r="M192" s="7">
        <f ca="1">(J192-$I192)^2</f>
        <v>4.1682464460023832E-69</v>
      </c>
      <c r="N192" s="7">
        <f ca="1">(K192-$I192)^2</f>
        <v>1.0846275243503934E-64</v>
      </c>
      <c r="O192" s="7">
        <f ca="1">(L192-$I192)^2</f>
        <v>3.3732379653482374E-54</v>
      </c>
      <c r="Z192" s="13">
        <f t="shared" si="20"/>
        <v>3240</v>
      </c>
      <c r="AA192" s="12">
        <f t="shared" si="21"/>
        <v>2.4633116014118734E-31</v>
      </c>
      <c r="AB192" s="12">
        <f t="shared" si="22"/>
        <v>2.2811273475325392E-29</v>
      </c>
      <c r="AC192" s="12">
        <f t="shared" si="22"/>
        <v>1.0038340552736047E-24</v>
      </c>
      <c r="AD192" s="12">
        <f t="shared" si="23"/>
        <v>1.7353098823344553E-17</v>
      </c>
      <c r="AE192" s="12">
        <f t="shared" si="18"/>
        <v>1.8029680873654489E-16</v>
      </c>
      <c r="AF192" s="12">
        <f t="shared" si="19"/>
        <v>5.5021875022744966E-15</v>
      </c>
    </row>
    <row r="193" spans="11:32" x14ac:dyDescent="0.25">
      <c r="K193" s="7"/>
      <c r="Z193" s="13">
        <f t="shared" si="20"/>
        <v>3270</v>
      </c>
      <c r="AA193" s="12">
        <f t="shared" si="21"/>
        <v>1.2383050811556583E-31</v>
      </c>
      <c r="AB193" s="12">
        <f t="shared" si="22"/>
        <v>1.2010026167531891E-29</v>
      </c>
      <c r="AC193" s="12">
        <f t="shared" si="22"/>
        <v>5.9330924721390336E-25</v>
      </c>
      <c r="AD193" s="12">
        <f t="shared" si="23"/>
        <v>9.749970297060045E-18</v>
      </c>
      <c r="AE193" s="12">
        <f t="shared" si="18"/>
        <v>1.0609634239956431E-16</v>
      </c>
      <c r="AF193" s="12">
        <f t="shared" si="19"/>
        <v>3.5547489785494866E-15</v>
      </c>
    </row>
    <row r="194" spans="11:32" x14ac:dyDescent="0.25">
      <c r="K194" s="7"/>
      <c r="Z194" s="13">
        <f t="shared" si="20"/>
        <v>3300</v>
      </c>
      <c r="AA194" s="12">
        <f t="shared" si="21"/>
        <v>6.2255815217908112E-32</v>
      </c>
      <c r="AB194" s="12">
        <f t="shared" si="22"/>
        <v>6.3238613993014238E-30</v>
      </c>
      <c r="AC194" s="12">
        <f t="shared" si="22"/>
        <v>3.5070919469808551E-25</v>
      </c>
      <c r="AD194" s="12">
        <f t="shared" si="23"/>
        <v>5.467232591591398E-18</v>
      </c>
      <c r="AE194" s="12">
        <f t="shared" si="18"/>
        <v>6.2309001205698487E-17</v>
      </c>
      <c r="AF194" s="12">
        <f t="shared" si="19"/>
        <v>2.2930026869565473E-15</v>
      </c>
    </row>
    <row r="195" spans="11:32" x14ac:dyDescent="0.25">
      <c r="K195" s="7"/>
      <c r="Z195" s="13">
        <f t="shared" si="20"/>
        <v>3330</v>
      </c>
      <c r="AA195" s="12">
        <f t="shared" si="21"/>
        <v>3.1302243995320243E-32</v>
      </c>
      <c r="AB195" s="12">
        <f t="shared" si="22"/>
        <v>3.3301516465790869E-30</v>
      </c>
      <c r="AC195" s="12">
        <f t="shared" si="22"/>
        <v>2.0732862211919143E-25</v>
      </c>
      <c r="AD195" s="12">
        <f t="shared" si="23"/>
        <v>3.0598093585781076E-18</v>
      </c>
      <c r="AE195" s="12">
        <f t="shared" si="18"/>
        <v>3.6522771626659512E-17</v>
      </c>
      <c r="AF195" s="12">
        <f t="shared" si="19"/>
        <v>1.4768680293469618E-15</v>
      </c>
    </row>
    <row r="196" spans="11:32" x14ac:dyDescent="0.25">
      <c r="Z196" s="13">
        <f t="shared" si="20"/>
        <v>3360</v>
      </c>
      <c r="AA196" s="12">
        <f t="shared" si="21"/>
        <v>1.5740322490113733E-32</v>
      </c>
      <c r="AB196" s="12">
        <f t="shared" si="22"/>
        <v>1.7538331880656813E-30</v>
      </c>
      <c r="AC196" s="12">
        <f t="shared" si="22"/>
        <v>1.2257917531248704E-25</v>
      </c>
      <c r="AD196" s="12">
        <f t="shared" si="23"/>
        <v>1.7092570850156234E-18</v>
      </c>
      <c r="AE196" s="12">
        <f t="shared" si="18"/>
        <v>2.1367950435504232E-17</v>
      </c>
      <c r="AF196" s="12">
        <f t="shared" si="19"/>
        <v>9.4981498295886445E-16</v>
      </c>
    </row>
    <row r="197" spans="11:32" x14ac:dyDescent="0.25">
      <c r="Z197" s="13">
        <f t="shared" si="20"/>
        <v>3390</v>
      </c>
      <c r="AA197" s="12">
        <f t="shared" si="21"/>
        <v>7.9157802195589407E-33</v>
      </c>
      <c r="AB197" s="12">
        <f t="shared" si="22"/>
        <v>9.2375011486634215E-31</v>
      </c>
      <c r="AC197" s="12">
        <f t="shared" si="22"/>
        <v>7.2480089549048666E-26</v>
      </c>
      <c r="AD197" s="12">
        <f t="shared" si="23"/>
        <v>9.5308005358952985E-19</v>
      </c>
      <c r="AE197" s="12">
        <f t="shared" si="18"/>
        <v>1.2478746986093735E-17</v>
      </c>
      <c r="AF197" s="12">
        <f t="shared" si="19"/>
        <v>6.099785375354572E-16</v>
      </c>
    </row>
    <row r="198" spans="11:32" x14ac:dyDescent="0.25">
      <c r="Z198" s="13">
        <f t="shared" si="20"/>
        <v>3420</v>
      </c>
      <c r="AA198" s="12">
        <f t="shared" si="21"/>
        <v>3.9812104369690117E-33</v>
      </c>
      <c r="AB198" s="12">
        <f t="shared" si="22"/>
        <v>4.8658871389829572E-31</v>
      </c>
      <c r="AC198" s="12">
        <f t="shared" si="22"/>
        <v>4.2861229487114599E-26</v>
      </c>
      <c r="AD198" s="12">
        <f t="shared" si="23"/>
        <v>5.3049620510877201E-19</v>
      </c>
      <c r="AE198" s="12">
        <f t="shared" si="18"/>
        <v>7.2746147691112893E-18</v>
      </c>
      <c r="AF198" s="12">
        <f t="shared" si="19"/>
        <v>3.9118811671761574E-16</v>
      </c>
    </row>
    <row r="199" spans="11:32" x14ac:dyDescent="0.25">
      <c r="Z199" s="13">
        <f t="shared" si="20"/>
        <v>3450</v>
      </c>
      <c r="AA199" s="12">
        <f t="shared" si="21"/>
        <v>2.0025216314012704E-33</v>
      </c>
      <c r="AB199" s="12">
        <f t="shared" si="22"/>
        <v>2.5633637207938115E-31</v>
      </c>
      <c r="AC199" s="12">
        <f t="shared" si="22"/>
        <v>2.5348584201264732E-26</v>
      </c>
      <c r="AD199" s="12">
        <f t="shared" si="23"/>
        <v>2.9477268309532485E-19</v>
      </c>
      <c r="AE199" s="12">
        <f t="shared" si="18"/>
        <v>4.2335147062471441E-18</v>
      </c>
      <c r="AF199" s="12">
        <f t="shared" si="19"/>
        <v>2.5053536186693604E-16</v>
      </c>
    </row>
    <row r="200" spans="11:32" x14ac:dyDescent="0.25">
      <c r="Z200" s="13">
        <f t="shared" si="20"/>
        <v>3480</v>
      </c>
      <c r="AA200" s="12">
        <f t="shared" si="21"/>
        <v>1.0073476063839869E-33</v>
      </c>
      <c r="AB200" s="12">
        <f t="shared" si="22"/>
        <v>1.350512150935817E-31</v>
      </c>
      <c r="AC200" s="12">
        <f t="shared" si="22"/>
        <v>1.4992887699047497E-26</v>
      </c>
      <c r="AD200" s="12">
        <f t="shared" si="23"/>
        <v>1.635176447876147E-19</v>
      </c>
      <c r="AE200" s="12">
        <f t="shared" si="18"/>
        <v>2.4596005483894615E-18</v>
      </c>
      <c r="AF200" s="12">
        <f t="shared" si="19"/>
        <v>1.6024364319671845E-16</v>
      </c>
    </row>
    <row r="201" spans="11:32" x14ac:dyDescent="0.25">
      <c r="Z201" s="13">
        <f t="shared" si="20"/>
        <v>3510</v>
      </c>
      <c r="AA201" s="12">
        <f t="shared" si="21"/>
        <v>5.0678174247920082E-34</v>
      </c>
      <c r="AB201" s="12">
        <f t="shared" si="22"/>
        <v>7.1158407047958827E-32</v>
      </c>
      <c r="AC201" s="12">
        <f t="shared" si="22"/>
        <v>8.8686741779382921E-27</v>
      </c>
      <c r="AD201" s="12">
        <f t="shared" si="23"/>
        <v>9.0559518694565247E-20</v>
      </c>
      <c r="AE201" s="12">
        <f t="shared" si="18"/>
        <v>1.4266590099068229E-18</v>
      </c>
      <c r="AF201" s="12">
        <f t="shared" si="19"/>
        <v>1.023614729857547E-16</v>
      </c>
    </row>
    <row r="202" spans="11:32" x14ac:dyDescent="0.25">
      <c r="Z202" s="13">
        <f t="shared" si="20"/>
        <v>3540</v>
      </c>
      <c r="AA202" s="12">
        <f t="shared" si="21"/>
        <v>2.5497724961431571E-34</v>
      </c>
      <c r="AB202" s="12">
        <f t="shared" si="22"/>
        <v>3.7496679347821703E-32</v>
      </c>
      <c r="AC202" s="12">
        <f t="shared" si="22"/>
        <v>5.2465436728233178E-27</v>
      </c>
      <c r="AD202" s="12">
        <f t="shared" si="23"/>
        <v>5.0074272270511568E-20</v>
      </c>
      <c r="AE202" s="12">
        <f t="shared" si="18"/>
        <v>8.2620314537117058E-19</v>
      </c>
      <c r="AF202" s="12">
        <f t="shared" si="19"/>
        <v>6.5305712859763803E-17</v>
      </c>
    </row>
    <row r="203" spans="11:32" x14ac:dyDescent="0.25">
      <c r="Z203" s="13">
        <f t="shared" si="20"/>
        <v>3570</v>
      </c>
      <c r="AA203" s="12">
        <f t="shared" si="21"/>
        <v>1.2829809207434913E-34</v>
      </c>
      <c r="AB203" s="12">
        <f t="shared" si="22"/>
        <v>1.9760489317540398E-32</v>
      </c>
      <c r="AC203" s="12">
        <f t="shared" si="22"/>
        <v>3.1040480076745045E-27</v>
      </c>
      <c r="AD203" s="12">
        <f t="shared" si="23"/>
        <v>2.7645506193593706E-20</v>
      </c>
      <c r="AE203" s="12">
        <f t="shared" si="18"/>
        <v>4.7773038414477083E-19</v>
      </c>
      <c r="AF203" s="12">
        <f t="shared" si="19"/>
        <v>4.1613976626813647E-17</v>
      </c>
    </row>
    <row r="204" spans="11:32" x14ac:dyDescent="0.25">
      <c r="Z204" s="13">
        <f t="shared" si="20"/>
        <v>3600</v>
      </c>
      <c r="AA204" s="12">
        <f t="shared" si="21"/>
        <v>6.4561958195369327E-35</v>
      </c>
      <c r="AB204" s="12">
        <f t="shared" si="22"/>
        <v>1.0414545234192527E-32</v>
      </c>
      <c r="AC204" s="12">
        <f t="shared" si="22"/>
        <v>1.836637679388136E-27</v>
      </c>
      <c r="AD204" s="12">
        <f t="shared" si="23"/>
        <v>1.5239877340061733E-20</v>
      </c>
      <c r="AE204" s="12">
        <f t="shared" si="18"/>
        <v>2.7582009818114545E-19</v>
      </c>
      <c r="AF204" s="12">
        <f t="shared" si="19"/>
        <v>2.6485893130623287E-17</v>
      </c>
    </row>
    <row r="205" spans="11:32" x14ac:dyDescent="0.25">
      <c r="Q205" s="6"/>
      <c r="R205" s="7"/>
    </row>
    <row r="206" spans="11:32" x14ac:dyDescent="0.25">
      <c r="Q206" s="6"/>
      <c r="R206" s="7"/>
    </row>
    <row r="207" spans="11:32" x14ac:dyDescent="0.25">
      <c r="Q207" s="6"/>
      <c r="R207" s="7"/>
    </row>
    <row r="208" spans="11:32" x14ac:dyDescent="0.25">
      <c r="Q208" s="6"/>
      <c r="R208" s="7"/>
    </row>
    <row r="209" spans="17:18" x14ac:dyDescent="0.25">
      <c r="Q209" s="6"/>
      <c r="R209" s="7"/>
    </row>
    <row r="210" spans="17:18" x14ac:dyDescent="0.25">
      <c r="Q210" s="6"/>
      <c r="R210" s="7"/>
    </row>
    <row r="211" spans="17:18" x14ac:dyDescent="0.25">
      <c r="Q211" s="6"/>
      <c r="R211" s="7"/>
    </row>
    <row r="212" spans="17:18" x14ac:dyDescent="0.25">
      <c r="Q212" s="6"/>
      <c r="R212" s="7"/>
    </row>
    <row r="213" spans="17:18" x14ac:dyDescent="0.25">
      <c r="Q213" s="6"/>
      <c r="R213" s="7"/>
    </row>
    <row r="214" spans="17:18" x14ac:dyDescent="0.25">
      <c r="Q214" s="6"/>
      <c r="R214" s="7"/>
    </row>
    <row r="215" spans="17:18" x14ac:dyDescent="0.25">
      <c r="Q215" s="6"/>
      <c r="R215" s="7"/>
    </row>
    <row r="216" spans="17:18" x14ac:dyDescent="0.25">
      <c r="Q216" s="6"/>
      <c r="R216" s="7"/>
    </row>
    <row r="217" spans="17:18" x14ac:dyDescent="0.25">
      <c r="Q217" s="6"/>
      <c r="R217" s="7"/>
    </row>
    <row r="218" spans="17:18" x14ac:dyDescent="0.25">
      <c r="Q218" s="6"/>
      <c r="R218" s="7"/>
    </row>
    <row r="219" spans="17:18" x14ac:dyDescent="0.25">
      <c r="Q219" s="6"/>
      <c r="R219" s="7"/>
    </row>
    <row r="220" spans="17:18" x14ac:dyDescent="0.25">
      <c r="Q220" s="6"/>
      <c r="R220" s="7"/>
    </row>
    <row r="221" spans="17:18" x14ac:dyDescent="0.25">
      <c r="Q221" s="6"/>
      <c r="R221" s="7"/>
    </row>
    <row r="222" spans="17:18" x14ac:dyDescent="0.25">
      <c r="Q222" s="6"/>
      <c r="R222" s="7"/>
    </row>
    <row r="223" spans="17:18" x14ac:dyDescent="0.25">
      <c r="Q223" s="6"/>
      <c r="R223" s="7"/>
    </row>
    <row r="224" spans="17:18" x14ac:dyDescent="0.25">
      <c r="Q224" s="6"/>
      <c r="R224" s="7"/>
    </row>
    <row r="225" spans="17:18" x14ac:dyDescent="0.25">
      <c r="Q225" s="6"/>
      <c r="R225" s="7"/>
    </row>
    <row r="226" spans="17:18" x14ac:dyDescent="0.25">
      <c r="Q226" s="6"/>
      <c r="R226" s="7"/>
    </row>
    <row r="227" spans="17:18" x14ac:dyDescent="0.25">
      <c r="Q227" s="6"/>
      <c r="R227" s="7"/>
    </row>
    <row r="228" spans="17:18" x14ac:dyDescent="0.25">
      <c r="Q228" s="6"/>
      <c r="R228" s="7"/>
    </row>
    <row r="229" spans="17:18" x14ac:dyDescent="0.25">
      <c r="Q229" s="6"/>
      <c r="R229" s="7"/>
    </row>
    <row r="230" spans="17:18" x14ac:dyDescent="0.25">
      <c r="Q230" s="6"/>
      <c r="R230" s="7"/>
    </row>
    <row r="231" spans="17:18" x14ac:dyDescent="0.25">
      <c r="Q231" s="6"/>
      <c r="R231" s="7"/>
    </row>
    <row r="232" spans="17:18" x14ac:dyDescent="0.25">
      <c r="Q232" s="6"/>
      <c r="R232" s="7"/>
    </row>
    <row r="233" spans="17:18" x14ac:dyDescent="0.25">
      <c r="Q233" s="6"/>
      <c r="R233" s="7"/>
    </row>
    <row r="234" spans="17:18" x14ac:dyDescent="0.25">
      <c r="Q234" s="6"/>
      <c r="R234" s="7"/>
    </row>
    <row r="235" spans="17:18" x14ac:dyDescent="0.25">
      <c r="Q235" s="6"/>
      <c r="R235" s="7"/>
    </row>
    <row r="236" spans="17:18" x14ac:dyDescent="0.25">
      <c r="Q236" s="6"/>
      <c r="R236" s="7"/>
    </row>
    <row r="237" spans="17:18" x14ac:dyDescent="0.25">
      <c r="Q237" s="6"/>
      <c r="R237" s="7"/>
    </row>
    <row r="238" spans="17:18" x14ac:dyDescent="0.25">
      <c r="Q238" s="6"/>
      <c r="R238" s="7"/>
    </row>
    <row r="239" spans="17:18" x14ac:dyDescent="0.25">
      <c r="Q239" s="6"/>
      <c r="R239" s="7"/>
    </row>
    <row r="240" spans="17:18" x14ac:dyDescent="0.25">
      <c r="Q240" s="6"/>
      <c r="R240" s="7"/>
    </row>
    <row r="241" spans="17:18" x14ac:dyDescent="0.25">
      <c r="Q241" s="6"/>
      <c r="R241" s="7"/>
    </row>
    <row r="242" spans="17:18" x14ac:dyDescent="0.25">
      <c r="Q242" s="6"/>
      <c r="R242" s="7"/>
    </row>
    <row r="243" spans="17:18" x14ac:dyDescent="0.25">
      <c r="Q243" s="6"/>
      <c r="R243" s="7"/>
    </row>
    <row r="244" spans="17:18" x14ac:dyDescent="0.25">
      <c r="Q244" s="6"/>
      <c r="R244" s="7"/>
    </row>
    <row r="245" spans="17:18" x14ac:dyDescent="0.25">
      <c r="Q245" s="6"/>
      <c r="R245" s="7"/>
    </row>
    <row r="246" spans="17:18" x14ac:dyDescent="0.25">
      <c r="Q246" s="6"/>
      <c r="R246" s="7"/>
    </row>
    <row r="247" spans="17:18" x14ac:dyDescent="0.25">
      <c r="Q247" s="6"/>
      <c r="R247" s="7"/>
    </row>
    <row r="248" spans="17:18" x14ac:dyDescent="0.25">
      <c r="Q248" s="6"/>
      <c r="R248" s="7"/>
    </row>
    <row r="249" spans="17:18" x14ac:dyDescent="0.25">
      <c r="Q249" s="6"/>
      <c r="R249" s="7"/>
    </row>
    <row r="250" spans="17:18" x14ac:dyDescent="0.25">
      <c r="Q250" s="6"/>
      <c r="R250" s="7"/>
    </row>
    <row r="251" spans="17:18" x14ac:dyDescent="0.25">
      <c r="Q251" s="6"/>
      <c r="R251" s="7"/>
    </row>
    <row r="252" spans="17:18" x14ac:dyDescent="0.25">
      <c r="Q252" s="6"/>
      <c r="R252" s="7"/>
    </row>
    <row r="253" spans="17:18" x14ac:dyDescent="0.25">
      <c r="Q253" s="6"/>
      <c r="R253" s="7"/>
    </row>
    <row r="254" spans="17:18" x14ac:dyDescent="0.25">
      <c r="Q254" s="6"/>
      <c r="R254" s="7"/>
    </row>
    <row r="255" spans="17:18" x14ac:dyDescent="0.25">
      <c r="Q255" s="6"/>
      <c r="R255" s="7"/>
    </row>
    <row r="256" spans="17:18" x14ac:dyDescent="0.25">
      <c r="Q256" s="6"/>
      <c r="R256" s="7"/>
    </row>
    <row r="257" spans="17:18" x14ac:dyDescent="0.25">
      <c r="Q257" s="6"/>
      <c r="R257" s="7"/>
    </row>
    <row r="258" spans="17:18" x14ac:dyDescent="0.25">
      <c r="Q258" s="6"/>
      <c r="R258" s="7"/>
    </row>
    <row r="259" spans="17:18" x14ac:dyDescent="0.25">
      <c r="Q259" s="6"/>
      <c r="R259" s="7"/>
    </row>
    <row r="260" spans="17:18" x14ac:dyDescent="0.25">
      <c r="Q260" s="6"/>
      <c r="R260" s="7"/>
    </row>
    <row r="261" spans="17:18" x14ac:dyDescent="0.25">
      <c r="Q261" s="6"/>
      <c r="R261" s="7"/>
    </row>
    <row r="262" spans="17:18" x14ac:dyDescent="0.25">
      <c r="Q262" s="6"/>
      <c r="R262" s="7"/>
    </row>
    <row r="263" spans="17:18" x14ac:dyDescent="0.25">
      <c r="Q263" s="6"/>
      <c r="R263" s="7"/>
    </row>
    <row r="264" spans="17:18" x14ac:dyDescent="0.25">
      <c r="Q264" s="6"/>
      <c r="R264" s="7"/>
    </row>
    <row r="265" spans="17:18" x14ac:dyDescent="0.25">
      <c r="Q265" s="6"/>
      <c r="R265" s="7"/>
    </row>
    <row r="266" spans="17:18" x14ac:dyDescent="0.25">
      <c r="Q266" s="6"/>
      <c r="R266" s="7"/>
    </row>
    <row r="267" spans="17:18" x14ac:dyDescent="0.25">
      <c r="Q267" s="6"/>
      <c r="R267" s="7"/>
    </row>
    <row r="268" spans="17:18" x14ac:dyDescent="0.25">
      <c r="Q268" s="6"/>
      <c r="R268" s="7"/>
    </row>
    <row r="269" spans="17:18" x14ac:dyDescent="0.25">
      <c r="Q269" s="6"/>
      <c r="R269" s="7"/>
    </row>
    <row r="270" spans="17:18" x14ac:dyDescent="0.25">
      <c r="Q270" s="6"/>
      <c r="R270" s="7"/>
    </row>
    <row r="271" spans="17:18" x14ac:dyDescent="0.25">
      <c r="Q271" s="6"/>
      <c r="R271" s="7"/>
    </row>
    <row r="272" spans="17:18" x14ac:dyDescent="0.25">
      <c r="Q272" s="6"/>
      <c r="R272" s="7"/>
    </row>
    <row r="273" spans="17:18" x14ac:dyDescent="0.25">
      <c r="Q273" s="6"/>
      <c r="R273" s="7"/>
    </row>
    <row r="274" spans="17:18" x14ac:dyDescent="0.25">
      <c r="Q274" s="6"/>
      <c r="R274" s="7"/>
    </row>
    <row r="275" spans="17:18" x14ac:dyDescent="0.25">
      <c r="Q275" s="6"/>
      <c r="R275" s="7"/>
    </row>
    <row r="276" spans="17:18" x14ac:dyDescent="0.25">
      <c r="Q276" s="6"/>
      <c r="R276" s="7"/>
    </row>
    <row r="277" spans="17:18" x14ac:dyDescent="0.25">
      <c r="Q277" s="6"/>
      <c r="R277" s="7"/>
    </row>
    <row r="278" spans="17:18" x14ac:dyDescent="0.25">
      <c r="Q278" s="6"/>
      <c r="R278" s="7"/>
    </row>
    <row r="279" spans="17:18" x14ac:dyDescent="0.25">
      <c r="Q279" s="6"/>
      <c r="R279" s="7"/>
    </row>
    <row r="280" spans="17:18" x14ac:dyDescent="0.25">
      <c r="Q280" s="6"/>
      <c r="R280" s="7"/>
    </row>
    <row r="281" spans="17:18" x14ac:dyDescent="0.25">
      <c r="Q281" s="6"/>
      <c r="R281" s="7"/>
    </row>
    <row r="282" spans="17:18" x14ac:dyDescent="0.25">
      <c r="Q282" s="6"/>
      <c r="R282" s="7"/>
    </row>
    <row r="283" spans="17:18" x14ac:dyDescent="0.25">
      <c r="Q283" s="6"/>
      <c r="R283" s="7"/>
    </row>
    <row r="284" spans="17:18" x14ac:dyDescent="0.25">
      <c r="Q284" s="6"/>
      <c r="R284" s="7"/>
    </row>
    <row r="285" spans="17:18" x14ac:dyDescent="0.25">
      <c r="Q285" s="6"/>
      <c r="R285" s="7"/>
    </row>
    <row r="286" spans="17:18" x14ac:dyDescent="0.25">
      <c r="Q286" s="6"/>
      <c r="R286" s="7"/>
    </row>
    <row r="287" spans="17:18" x14ac:dyDescent="0.25">
      <c r="Q287" s="6"/>
      <c r="R287" s="7"/>
    </row>
    <row r="288" spans="17:18" x14ac:dyDescent="0.25">
      <c r="Q288" s="6"/>
      <c r="R288" s="7"/>
    </row>
    <row r="289" spans="17:18" x14ac:dyDescent="0.25">
      <c r="Q289" s="6"/>
      <c r="R289" s="7"/>
    </row>
    <row r="290" spans="17:18" x14ac:dyDescent="0.25">
      <c r="Q290" s="6"/>
      <c r="R290" s="7"/>
    </row>
    <row r="291" spans="17:18" x14ac:dyDescent="0.25">
      <c r="Q291" s="6"/>
      <c r="R291" s="7"/>
    </row>
    <row r="292" spans="17:18" x14ac:dyDescent="0.25">
      <c r="Q292" s="6"/>
      <c r="R292" s="7"/>
    </row>
    <row r="293" spans="17:18" x14ac:dyDescent="0.25">
      <c r="Q293" s="6"/>
      <c r="R293" s="7"/>
    </row>
    <row r="294" spans="17:18" x14ac:dyDescent="0.25">
      <c r="Q294" s="6"/>
      <c r="R294" s="7"/>
    </row>
    <row r="295" spans="17:18" x14ac:dyDescent="0.25">
      <c r="Q295" s="6"/>
      <c r="R295" s="7"/>
    </row>
    <row r="296" spans="17:18" x14ac:dyDescent="0.25">
      <c r="Q296" s="6"/>
      <c r="R296" s="7"/>
    </row>
    <row r="297" spans="17:18" x14ac:dyDescent="0.25">
      <c r="Q297" s="6"/>
      <c r="R297" s="7"/>
    </row>
    <row r="298" spans="17:18" x14ac:dyDescent="0.25">
      <c r="Q298" s="6"/>
      <c r="R298" s="7"/>
    </row>
    <row r="299" spans="17:18" x14ac:dyDescent="0.25">
      <c r="Q299" s="6"/>
      <c r="R299" s="7"/>
    </row>
    <row r="300" spans="17:18" x14ac:dyDescent="0.25">
      <c r="Q300" s="6"/>
      <c r="R300" s="7"/>
    </row>
    <row r="301" spans="17:18" x14ac:dyDescent="0.25">
      <c r="Q301" s="6"/>
      <c r="R301" s="7"/>
    </row>
    <row r="302" spans="17:18" x14ac:dyDescent="0.25">
      <c r="Q302" s="6"/>
      <c r="R302" s="7"/>
    </row>
    <row r="303" spans="17:18" x14ac:dyDescent="0.25">
      <c r="Q303" s="6"/>
      <c r="R303" s="7"/>
    </row>
    <row r="304" spans="17:18" x14ac:dyDescent="0.25">
      <c r="Q304" s="6"/>
      <c r="R304" s="7"/>
    </row>
    <row r="305" spans="17:18" x14ac:dyDescent="0.25">
      <c r="Q305" s="6"/>
      <c r="R305" s="7"/>
    </row>
    <row r="306" spans="17:18" x14ac:dyDescent="0.25">
      <c r="Q306" s="6"/>
      <c r="R306" s="7"/>
    </row>
    <row r="307" spans="17:18" x14ac:dyDescent="0.25">
      <c r="Q307" s="6"/>
      <c r="R307" s="7"/>
    </row>
    <row r="308" spans="17:18" x14ac:dyDescent="0.25">
      <c r="Q308" s="6"/>
      <c r="R308" s="7"/>
    </row>
    <row r="309" spans="17:18" x14ac:dyDescent="0.25">
      <c r="Q309" s="6"/>
      <c r="R309" s="7"/>
    </row>
    <row r="310" spans="17:18" x14ac:dyDescent="0.25">
      <c r="Q310" s="6"/>
      <c r="R310" s="7"/>
    </row>
    <row r="311" spans="17:18" x14ac:dyDescent="0.25">
      <c r="Q311" s="6"/>
      <c r="R311" s="7"/>
    </row>
    <row r="312" spans="17:18" x14ac:dyDescent="0.25">
      <c r="Q312" s="6"/>
      <c r="R312" s="7"/>
    </row>
    <row r="313" spans="17:18" x14ac:dyDescent="0.25">
      <c r="Q313" s="6"/>
      <c r="R313" s="7"/>
    </row>
    <row r="314" spans="17:18" x14ac:dyDescent="0.25">
      <c r="Q314" s="6"/>
      <c r="R314" s="7"/>
    </row>
    <row r="315" spans="17:18" x14ac:dyDescent="0.25">
      <c r="Q315" s="6"/>
      <c r="R315" s="7"/>
    </row>
    <row r="316" spans="17:18" x14ac:dyDescent="0.25">
      <c r="Q316" s="6"/>
      <c r="R316" s="7"/>
    </row>
    <row r="317" spans="17:18" x14ac:dyDescent="0.25">
      <c r="Q317" s="6"/>
      <c r="R317" s="7"/>
    </row>
    <row r="318" spans="17:18" x14ac:dyDescent="0.25">
      <c r="Q318" s="6"/>
      <c r="R318" s="7"/>
    </row>
    <row r="319" spans="17:18" x14ac:dyDescent="0.25">
      <c r="Q319" s="6"/>
      <c r="R319" s="7"/>
    </row>
    <row r="320" spans="17:18" x14ac:dyDescent="0.25">
      <c r="Q320" s="6"/>
      <c r="R320" s="7"/>
    </row>
    <row r="321" spans="17:18" x14ac:dyDescent="0.25">
      <c r="Q321" s="6"/>
      <c r="R321" s="7"/>
    </row>
    <row r="322" spans="17:18" x14ac:dyDescent="0.25">
      <c r="Q322" s="6"/>
      <c r="R322" s="7"/>
    </row>
    <row r="323" spans="17:18" x14ac:dyDescent="0.25">
      <c r="Q323" s="6"/>
      <c r="R323" s="7"/>
    </row>
    <row r="324" spans="17:18" x14ac:dyDescent="0.25">
      <c r="Q324" s="6"/>
      <c r="R324" s="7"/>
    </row>
    <row r="325" spans="17:18" x14ac:dyDescent="0.25">
      <c r="Q325" s="6"/>
      <c r="R325" s="7"/>
    </row>
    <row r="326" spans="17:18" x14ac:dyDescent="0.25">
      <c r="Q326" s="6"/>
      <c r="R326" s="7"/>
    </row>
    <row r="327" spans="17:18" x14ac:dyDescent="0.25">
      <c r="Q327" s="6"/>
      <c r="R327" s="7"/>
    </row>
    <row r="328" spans="17:18" x14ac:dyDescent="0.25">
      <c r="Q328" s="6"/>
      <c r="R328" s="7"/>
    </row>
    <row r="329" spans="17:18" x14ac:dyDescent="0.25">
      <c r="Q329" s="6"/>
      <c r="R329" s="7"/>
    </row>
    <row r="330" spans="17:18" x14ac:dyDescent="0.25">
      <c r="Q330" s="6"/>
      <c r="R330" s="7"/>
    </row>
    <row r="331" spans="17:18" x14ac:dyDescent="0.25">
      <c r="Q331" s="6"/>
      <c r="R331" s="7"/>
    </row>
    <row r="332" spans="17:18" x14ac:dyDescent="0.25">
      <c r="Q332" s="6"/>
      <c r="R332" s="7"/>
    </row>
    <row r="333" spans="17:18" x14ac:dyDescent="0.25">
      <c r="Q333" s="6"/>
      <c r="R333" s="7"/>
    </row>
    <row r="334" spans="17:18" x14ac:dyDescent="0.25">
      <c r="Q334" s="9"/>
      <c r="R334" s="10"/>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B762A-3CA7-4534-B5A2-64AD1EC6622F}">
  <dimension ref="A1:AF334"/>
  <sheetViews>
    <sheetView tabSelected="1" zoomScale="67" zoomScaleNormal="67" workbookViewId="0">
      <selection activeCell="T38" sqref="T38"/>
    </sheetView>
  </sheetViews>
  <sheetFormatPr defaultRowHeight="15" x14ac:dyDescent="0.25"/>
  <cols>
    <col min="1" max="1" width="9.28515625" bestFit="1" customWidth="1"/>
    <col min="2" max="2" width="13" bestFit="1" customWidth="1"/>
    <col min="3" max="3" width="15.85546875" bestFit="1" customWidth="1"/>
    <col min="4" max="4" width="13" bestFit="1" customWidth="1"/>
    <col min="5" max="5" width="9.28515625" bestFit="1" customWidth="1"/>
    <col min="6" max="6" width="7.140625" customWidth="1"/>
    <col min="7" max="8" width="9.28515625" bestFit="1" customWidth="1"/>
    <col min="9" max="9" width="7.85546875" customWidth="1"/>
    <col min="10" max="10" width="8.28515625" customWidth="1"/>
    <col min="11" max="11" width="9.28515625" bestFit="1" customWidth="1"/>
    <col min="12" max="12" width="15.7109375" bestFit="1" customWidth="1"/>
    <col min="13" max="13" width="13" bestFit="1" customWidth="1"/>
    <col min="14" max="14" width="15.7109375" bestFit="1" customWidth="1"/>
    <col min="15" max="15" width="10.7109375" bestFit="1" customWidth="1"/>
    <col min="17" max="17" width="12.85546875" customWidth="1"/>
    <col min="18" max="18" width="13.140625" customWidth="1"/>
    <col min="19" max="19" width="9.28515625" bestFit="1" customWidth="1"/>
    <col min="26" max="26" width="9.28515625" bestFit="1" customWidth="1"/>
    <col min="27" max="27" width="20.7109375" bestFit="1" customWidth="1"/>
    <col min="28" max="32" width="9.28515625" bestFit="1" customWidth="1"/>
  </cols>
  <sheetData>
    <row r="1" spans="1:18" ht="15.75" thickTop="1" x14ac:dyDescent="0.25">
      <c r="A1" s="21"/>
      <c r="B1" s="22"/>
      <c r="C1" s="22"/>
      <c r="D1" s="22"/>
      <c r="E1" s="22"/>
      <c r="F1" s="22"/>
      <c r="G1" s="22"/>
      <c r="H1" s="22"/>
      <c r="I1" s="22"/>
      <c r="J1" s="22"/>
      <c r="K1" s="22"/>
      <c r="L1" s="22"/>
      <c r="M1" s="22"/>
      <c r="N1" s="22"/>
      <c r="O1" s="22"/>
      <c r="P1" s="22"/>
      <c r="Q1" s="22"/>
      <c r="R1" s="23"/>
    </row>
    <row r="2" spans="1:18" x14ac:dyDescent="0.25">
      <c r="A2" s="24"/>
      <c r="B2" s="29" t="s">
        <v>107</v>
      </c>
      <c r="C2" s="29"/>
      <c r="D2" s="29"/>
      <c r="E2" s="6"/>
      <c r="F2" s="6"/>
      <c r="G2" s="6"/>
      <c r="H2" s="6"/>
      <c r="I2" s="36" t="s">
        <v>25</v>
      </c>
      <c r="J2" s="36"/>
      <c r="K2" s="6"/>
      <c r="L2" s="6"/>
      <c r="M2" s="6"/>
      <c r="N2" s="6"/>
      <c r="O2" s="6"/>
      <c r="P2" s="6"/>
      <c r="Q2" s="6"/>
      <c r="R2" s="25"/>
    </row>
    <row r="3" spans="1:18" x14ac:dyDescent="0.25">
      <c r="A3" s="24"/>
      <c r="B3" s="6"/>
      <c r="C3" s="6"/>
      <c r="D3" s="6"/>
      <c r="E3" s="6"/>
      <c r="F3" s="6"/>
      <c r="G3" s="12" t="s">
        <v>23</v>
      </c>
      <c r="H3" s="12" t="s">
        <v>24</v>
      </c>
      <c r="I3" s="12" t="s">
        <v>55</v>
      </c>
      <c r="J3" s="12" t="s">
        <v>56</v>
      </c>
      <c r="K3" s="12" t="s">
        <v>57</v>
      </c>
      <c r="L3" s="6"/>
      <c r="M3" s="6"/>
      <c r="N3" s="6"/>
      <c r="O3" s="6"/>
      <c r="P3" s="6"/>
      <c r="Q3" s="6"/>
      <c r="R3" s="25"/>
    </row>
    <row r="4" spans="1:18" x14ac:dyDescent="0.25">
      <c r="A4" s="24"/>
      <c r="B4" s="6"/>
      <c r="C4" s="6"/>
      <c r="D4" s="6"/>
      <c r="E4" s="6"/>
      <c r="F4" s="6"/>
      <c r="G4" s="12">
        <v>1.05</v>
      </c>
      <c r="H4" s="12">
        <v>2.5</v>
      </c>
      <c r="I4" s="34">
        <f>'Game Level 4'!H4</f>
        <v>1.5</v>
      </c>
      <c r="J4" s="37">
        <f>'Game Level 4'!I4</f>
        <v>1.5</v>
      </c>
      <c r="K4" s="38">
        <f>'Game Level 4'!J4</f>
        <v>1.5</v>
      </c>
      <c r="L4" s="12" t="s">
        <v>9</v>
      </c>
      <c r="M4" s="6"/>
      <c r="N4" s="6"/>
      <c r="O4" s="6"/>
      <c r="P4" s="6"/>
      <c r="Q4" s="6"/>
      <c r="R4" s="25"/>
    </row>
    <row r="5" spans="1:18" x14ac:dyDescent="0.25">
      <c r="A5" s="24"/>
      <c r="B5" s="6"/>
      <c r="C5" s="6"/>
      <c r="D5" s="6"/>
      <c r="E5" s="6"/>
      <c r="F5" s="6"/>
      <c r="G5" s="12">
        <v>10</v>
      </c>
      <c r="H5" s="12">
        <v>100</v>
      </c>
      <c r="I5" s="34">
        <f>'Game Level 4'!H5</f>
        <v>40</v>
      </c>
      <c r="J5" s="37">
        <f>'Game Level 4'!I5</f>
        <v>40</v>
      </c>
      <c r="K5" s="38">
        <f>'Game Level 4'!J5</f>
        <v>50</v>
      </c>
      <c r="L5" s="12" t="s">
        <v>10</v>
      </c>
      <c r="M5" s="6"/>
      <c r="N5" s="6"/>
      <c r="O5" s="6"/>
      <c r="P5" s="6"/>
      <c r="Q5" s="6"/>
      <c r="R5" s="25"/>
    </row>
    <row r="6" spans="1:18" x14ac:dyDescent="0.25">
      <c r="A6" s="24"/>
      <c r="B6" s="6"/>
      <c r="C6" s="6"/>
      <c r="D6" s="6"/>
      <c r="E6" s="6"/>
      <c r="F6" s="6"/>
      <c r="G6" s="12">
        <v>1.05</v>
      </c>
      <c r="H6" s="12">
        <v>4</v>
      </c>
      <c r="I6" s="34">
        <f>'Game Level 4'!H6</f>
        <v>1.9</v>
      </c>
      <c r="J6" s="37">
        <f>'Game Level 4'!I6</f>
        <v>1.8</v>
      </c>
      <c r="K6" s="38">
        <f>'Game Level 4'!J6</f>
        <v>1.7</v>
      </c>
      <c r="L6" s="12" t="s">
        <v>26</v>
      </c>
      <c r="M6" s="6"/>
      <c r="N6" s="6"/>
      <c r="O6" s="6"/>
      <c r="P6" s="6"/>
      <c r="Q6" s="6"/>
      <c r="R6" s="25"/>
    </row>
    <row r="7" spans="1:18" x14ac:dyDescent="0.25">
      <c r="A7" s="24"/>
      <c r="B7" s="6"/>
      <c r="C7" s="6"/>
      <c r="D7" s="6"/>
      <c r="E7" s="6"/>
      <c r="F7" s="6"/>
      <c r="G7" s="12">
        <v>5.0000000000000001E-4</v>
      </c>
      <c r="H7" s="12">
        <v>0.01</v>
      </c>
      <c r="I7" s="34">
        <f>'Game Level 4'!H7</f>
        <v>7.4671946288138915E-3</v>
      </c>
      <c r="J7" s="37">
        <f>'Game Level 4'!I7</f>
        <v>7.4671946288138915E-3</v>
      </c>
      <c r="K7" s="38">
        <f>'Game Level 4'!J7</f>
        <v>7.4671946288138915E-3</v>
      </c>
      <c r="L7" s="12" t="s">
        <v>27</v>
      </c>
      <c r="M7" s="6"/>
      <c r="N7" s="6"/>
      <c r="O7" s="6"/>
      <c r="P7" s="6"/>
      <c r="Q7" s="6"/>
      <c r="R7" s="25"/>
    </row>
    <row r="8" spans="1:18" x14ac:dyDescent="0.25">
      <c r="A8" s="24"/>
      <c r="B8" s="6"/>
      <c r="C8" s="6"/>
      <c r="D8" s="6"/>
      <c r="E8" s="6"/>
      <c r="F8" s="6"/>
      <c r="G8" s="6"/>
      <c r="H8" s="6"/>
      <c r="I8" s="6"/>
      <c r="J8" s="6"/>
      <c r="K8" s="6"/>
      <c r="L8" s="6"/>
      <c r="M8" s="6"/>
      <c r="N8" s="6"/>
      <c r="O8" s="6"/>
      <c r="P8" s="6"/>
      <c r="Q8" s="6"/>
      <c r="R8" s="25"/>
    </row>
    <row r="9" spans="1:18" x14ac:dyDescent="0.25">
      <c r="A9" s="24"/>
      <c r="B9" s="6"/>
      <c r="C9" s="6"/>
      <c r="D9" s="6"/>
      <c r="E9" s="6"/>
      <c r="F9" s="6"/>
      <c r="G9" s="6"/>
      <c r="H9" s="6" t="s">
        <v>28</v>
      </c>
      <c r="I9" s="33">
        <f ca="1">'Game Level 5'!M69</f>
        <v>4.5993872001127138E-2</v>
      </c>
      <c r="J9" s="33">
        <f ca="1">'Game Level 5'!N69</f>
        <v>4.8919484668324305E-2</v>
      </c>
      <c r="K9" s="33">
        <f ca="1">'Game Level 5'!O69</f>
        <v>5.1090400840844256E-2</v>
      </c>
      <c r="L9" s="6"/>
      <c r="M9" s="6"/>
      <c r="N9" s="6"/>
      <c r="O9" s="6"/>
      <c r="P9" s="6"/>
      <c r="Q9" s="6"/>
      <c r="R9" s="25"/>
    </row>
    <row r="10" spans="1:18" x14ac:dyDescent="0.25">
      <c r="A10" s="24"/>
      <c r="B10" s="6"/>
      <c r="C10" s="6"/>
      <c r="D10" s="6"/>
      <c r="E10" s="6"/>
      <c r="F10" s="6"/>
      <c r="G10" s="6"/>
      <c r="H10" s="6"/>
      <c r="I10" s="6"/>
      <c r="J10" s="6"/>
      <c r="K10" s="6"/>
      <c r="L10" s="6"/>
      <c r="M10" s="6"/>
      <c r="N10" s="6"/>
      <c r="O10" s="6"/>
      <c r="P10" s="6"/>
      <c r="Q10" s="6"/>
      <c r="R10" s="25"/>
    </row>
    <row r="11" spans="1:18" x14ac:dyDescent="0.25">
      <c r="A11" s="24"/>
      <c r="B11" s="6"/>
      <c r="C11" s="6"/>
      <c r="D11" s="6"/>
      <c r="E11" s="6"/>
      <c r="F11" s="6"/>
      <c r="G11" s="6"/>
      <c r="H11" s="6"/>
      <c r="I11" s="35">
        <f>'Game Level 5'!B83</f>
        <v>1</v>
      </c>
      <c r="J11" s="35">
        <f>'Game Level 5'!C83</f>
        <v>1</v>
      </c>
      <c r="K11" s="35">
        <f>'Game Level 5'!D83</f>
        <v>1</v>
      </c>
      <c r="L11" s="6" t="s">
        <v>37</v>
      </c>
      <c r="M11" s="6"/>
      <c r="N11" s="6"/>
      <c r="O11" s="6"/>
      <c r="P11" s="6"/>
      <c r="Q11" s="6"/>
      <c r="R11" s="25"/>
    </row>
    <row r="12" spans="1:18" x14ac:dyDescent="0.25">
      <c r="A12" s="24"/>
      <c r="B12" s="6"/>
      <c r="C12" s="6"/>
      <c r="D12" s="6"/>
      <c r="E12" s="6"/>
      <c r="F12" s="6"/>
      <c r="G12" s="6"/>
      <c r="H12" s="6"/>
      <c r="I12" s="35" t="str">
        <f>IF(I11&gt;$D18,"NO","YES")</f>
        <v>NO</v>
      </c>
      <c r="J12" s="35" t="str">
        <f>IF(J11&gt;$D18,"NO","YES")</f>
        <v>NO</v>
      </c>
      <c r="K12" s="35" t="str">
        <f>IF(K11&gt;$D18,"NO","YES")</f>
        <v>NO</v>
      </c>
      <c r="L12" s="6" t="s">
        <v>40</v>
      </c>
      <c r="M12" s="6"/>
      <c r="N12" s="6"/>
      <c r="O12" s="6"/>
      <c r="P12" s="6"/>
      <c r="Q12" s="6"/>
      <c r="R12" s="25"/>
    </row>
    <row r="13" spans="1:18" x14ac:dyDescent="0.25">
      <c r="A13" s="24"/>
      <c r="B13" s="6"/>
      <c r="C13" s="6"/>
      <c r="D13" s="6"/>
      <c r="E13" s="6"/>
      <c r="F13" s="6"/>
      <c r="G13" s="6"/>
      <c r="H13" s="6"/>
      <c r="I13" s="6"/>
      <c r="J13" s="6"/>
      <c r="K13" s="6"/>
      <c r="L13" s="6"/>
      <c r="M13" s="6"/>
      <c r="N13" s="6"/>
      <c r="O13" s="6"/>
      <c r="P13" s="6"/>
      <c r="Q13" s="6"/>
      <c r="R13" s="25"/>
    </row>
    <row r="14" spans="1:18" x14ac:dyDescent="0.25">
      <c r="A14" s="24"/>
      <c r="B14" s="6"/>
      <c r="E14" s="6"/>
      <c r="F14" s="6"/>
      <c r="G14" s="6"/>
      <c r="H14" s="6"/>
      <c r="I14" s="6"/>
      <c r="J14" s="6"/>
      <c r="K14" s="6"/>
      <c r="L14" s="6"/>
      <c r="M14" s="6"/>
      <c r="N14" s="6"/>
      <c r="O14" s="6"/>
      <c r="P14" s="6"/>
      <c r="Q14" s="6"/>
      <c r="R14" s="25"/>
    </row>
    <row r="15" spans="1:18" x14ac:dyDescent="0.25">
      <c r="A15" s="24"/>
      <c r="B15" s="6"/>
      <c r="E15" s="6"/>
      <c r="F15" s="6"/>
      <c r="G15" s="6"/>
      <c r="H15" s="6"/>
      <c r="I15" s="6"/>
      <c r="J15" s="6"/>
      <c r="K15" s="6"/>
      <c r="L15" s="6"/>
      <c r="M15" s="6"/>
      <c r="N15" s="6"/>
      <c r="O15" s="6"/>
      <c r="P15" s="6"/>
      <c r="Q15" s="6"/>
      <c r="R15" s="25"/>
    </row>
    <row r="16" spans="1:18" x14ac:dyDescent="0.25">
      <c r="A16" s="24"/>
      <c r="B16" s="6"/>
      <c r="C16" s="6" t="s">
        <v>33</v>
      </c>
      <c r="D16" s="32">
        <f>'Game Level 0.1'!$D20</f>
        <v>0.01</v>
      </c>
      <c r="E16" s="6"/>
      <c r="F16" s="6"/>
      <c r="G16" s="6"/>
      <c r="H16" s="6"/>
      <c r="I16" s="6"/>
      <c r="J16" s="6"/>
      <c r="K16" s="6"/>
      <c r="L16" s="6"/>
      <c r="M16" s="6"/>
      <c r="N16" s="6"/>
      <c r="O16" s="6"/>
      <c r="P16" s="6"/>
      <c r="Q16" s="6"/>
      <c r="R16" s="25"/>
    </row>
    <row r="17" spans="1:18" x14ac:dyDescent="0.25">
      <c r="A17" s="24"/>
      <c r="B17" s="6"/>
      <c r="C17" s="6" t="s">
        <v>32</v>
      </c>
      <c r="D17" s="32">
        <f>'Game Level 0.1'!$D21</f>
        <v>1E-3</v>
      </c>
      <c r="E17" s="6"/>
      <c r="F17" s="6"/>
      <c r="G17" s="6"/>
      <c r="H17" s="6"/>
      <c r="I17" s="6"/>
      <c r="J17" s="6"/>
      <c r="K17" s="6"/>
      <c r="L17" s="6"/>
      <c r="M17" s="6"/>
      <c r="N17" s="6"/>
      <c r="O17" s="6"/>
      <c r="P17" s="6"/>
      <c r="Q17" s="6"/>
      <c r="R17" s="25"/>
    </row>
    <row r="18" spans="1:18" x14ac:dyDescent="0.25">
      <c r="A18" s="24"/>
      <c r="B18" s="6"/>
      <c r="C18" s="6" t="s">
        <v>36</v>
      </c>
      <c r="D18" s="32">
        <f>'Game Level 0.1'!$D22</f>
        <v>0.9</v>
      </c>
      <c r="E18" s="6"/>
      <c r="F18" s="6"/>
      <c r="G18" s="6"/>
      <c r="H18" s="6"/>
      <c r="I18" s="6"/>
      <c r="J18" s="6"/>
      <c r="K18" s="6"/>
      <c r="L18" s="6"/>
      <c r="M18" s="6"/>
      <c r="N18" s="6"/>
      <c r="O18" s="6"/>
      <c r="P18" s="6"/>
      <c r="Q18" s="6"/>
      <c r="R18" s="25"/>
    </row>
    <row r="19" spans="1:18" x14ac:dyDescent="0.25">
      <c r="A19" s="24"/>
      <c r="B19" s="6"/>
      <c r="C19" s="6"/>
      <c r="D19" s="6"/>
      <c r="E19" s="6"/>
      <c r="F19" s="6"/>
      <c r="G19" s="6"/>
      <c r="H19" s="6"/>
      <c r="I19" s="6"/>
      <c r="J19" s="6"/>
      <c r="K19" s="6"/>
      <c r="L19" s="6"/>
      <c r="M19" s="6"/>
      <c r="N19" s="6"/>
      <c r="O19" s="6"/>
      <c r="P19" s="6"/>
      <c r="Q19" s="6"/>
      <c r="R19" s="25"/>
    </row>
    <row r="20" spans="1:18" x14ac:dyDescent="0.25">
      <c r="A20" s="24"/>
      <c r="B20" s="6"/>
      <c r="C20" s="6"/>
      <c r="D20" s="6"/>
      <c r="E20" s="6"/>
      <c r="F20" s="6"/>
      <c r="G20" s="6"/>
      <c r="H20" s="6"/>
      <c r="I20" s="6"/>
      <c r="J20" s="6"/>
      <c r="K20" s="6"/>
      <c r="L20" s="6"/>
      <c r="M20" s="6"/>
      <c r="N20" s="6"/>
      <c r="O20" s="6"/>
      <c r="P20" s="6"/>
      <c r="Q20" s="6"/>
      <c r="R20" s="25"/>
    </row>
    <row r="21" spans="1:18" x14ac:dyDescent="0.25">
      <c r="A21" s="24"/>
      <c r="B21" s="6"/>
      <c r="C21" s="6"/>
      <c r="D21" s="6"/>
      <c r="E21" s="6"/>
      <c r="F21" s="6"/>
      <c r="G21" s="6"/>
      <c r="H21" s="6"/>
      <c r="I21" s="6"/>
      <c r="J21" s="6"/>
      <c r="K21" s="6"/>
      <c r="L21" s="6"/>
      <c r="M21" s="6"/>
      <c r="N21" s="6"/>
      <c r="O21" s="6"/>
      <c r="P21" s="6"/>
      <c r="Q21" s="6"/>
      <c r="R21" s="25"/>
    </row>
    <row r="22" spans="1:18" ht="15.75" thickBot="1" x14ac:dyDescent="0.3">
      <c r="A22" s="24"/>
      <c r="B22" s="6"/>
      <c r="C22" s="6"/>
      <c r="D22" s="6"/>
      <c r="E22" s="6"/>
      <c r="F22" s="6"/>
      <c r="G22" s="6"/>
      <c r="H22" s="6"/>
      <c r="I22" s="6"/>
      <c r="J22" s="6"/>
      <c r="K22" s="6"/>
      <c r="L22" s="6"/>
      <c r="M22" s="6"/>
      <c r="N22" s="6"/>
      <c r="O22" s="6"/>
      <c r="P22" s="6"/>
      <c r="Q22" s="6"/>
      <c r="R22" s="25"/>
    </row>
    <row r="23" spans="1:18" ht="15.75" thickTop="1" x14ac:dyDescent="0.25">
      <c r="A23" s="24"/>
      <c r="B23" s="6"/>
      <c r="C23" s="6"/>
      <c r="D23" s="6"/>
      <c r="E23" s="6"/>
      <c r="F23" s="6"/>
      <c r="G23" s="6"/>
      <c r="H23" s="6"/>
      <c r="I23" s="53">
        <v>0</v>
      </c>
      <c r="J23" s="46" t="s">
        <v>102</v>
      </c>
      <c r="K23" s="46"/>
      <c r="L23" s="54"/>
      <c r="M23" s="6"/>
      <c r="N23" s="6"/>
      <c r="O23" s="6"/>
      <c r="P23" s="6"/>
      <c r="Q23" s="6"/>
      <c r="R23" s="25"/>
    </row>
    <row r="24" spans="1:18" ht="15.75" thickBot="1" x14ac:dyDescent="0.3">
      <c r="A24" s="24"/>
      <c r="B24" s="6"/>
      <c r="C24" s="6"/>
      <c r="D24" s="6"/>
      <c r="E24" s="6"/>
      <c r="F24" s="6"/>
      <c r="G24" s="6"/>
      <c r="H24" s="6"/>
      <c r="I24" s="55">
        <f>S69</f>
        <v>0</v>
      </c>
      <c r="J24" s="51" t="s">
        <v>101</v>
      </c>
      <c r="K24" s="51"/>
      <c r="L24" s="56"/>
      <c r="M24" s="6"/>
      <c r="N24" s="6"/>
      <c r="O24" s="6"/>
      <c r="P24" s="6"/>
      <c r="Q24" s="6"/>
      <c r="R24" s="25"/>
    </row>
    <row r="25" spans="1:18" ht="15.75" thickTop="1" x14ac:dyDescent="0.25">
      <c r="A25" s="24"/>
      <c r="B25" s="6"/>
      <c r="C25" s="6"/>
      <c r="D25" s="6"/>
      <c r="E25" s="6"/>
      <c r="F25" s="6"/>
      <c r="G25" s="6"/>
      <c r="H25" s="6"/>
      <c r="I25" s="6"/>
      <c r="J25" s="6"/>
      <c r="K25" s="6"/>
      <c r="L25" s="6"/>
      <c r="M25" s="6"/>
      <c r="N25" s="6"/>
      <c r="O25" s="6"/>
      <c r="P25" s="6"/>
      <c r="Q25" s="6"/>
      <c r="R25" s="25"/>
    </row>
    <row r="26" spans="1:18" x14ac:dyDescent="0.25">
      <c r="A26" s="24"/>
      <c r="B26" s="6"/>
      <c r="C26" s="6"/>
      <c r="D26" s="6"/>
      <c r="E26" s="6"/>
      <c r="F26" s="6"/>
      <c r="G26" s="6"/>
      <c r="H26" s="6"/>
      <c r="I26" s="6"/>
      <c r="J26" s="6"/>
      <c r="K26" s="6"/>
      <c r="L26" s="6"/>
      <c r="M26" s="6"/>
      <c r="N26" s="6"/>
      <c r="O26" s="6"/>
      <c r="P26" s="6"/>
      <c r="Q26" s="6"/>
      <c r="R26" s="25"/>
    </row>
    <row r="27" spans="1:18" x14ac:dyDescent="0.25">
      <c r="A27" s="24"/>
      <c r="B27" s="6"/>
      <c r="C27" s="6"/>
      <c r="D27" s="6"/>
      <c r="E27" s="6"/>
      <c r="F27" s="6"/>
      <c r="G27" s="6"/>
      <c r="H27" s="6"/>
      <c r="I27" s="6"/>
      <c r="J27" s="6"/>
      <c r="K27" s="6"/>
      <c r="L27" s="6"/>
      <c r="M27" s="6"/>
      <c r="N27" s="6"/>
      <c r="O27" s="6"/>
      <c r="P27" s="6"/>
      <c r="Q27" s="6"/>
      <c r="R27" s="25"/>
    </row>
    <row r="28" spans="1:18" x14ac:dyDescent="0.25">
      <c r="A28" s="24"/>
      <c r="B28" s="6"/>
      <c r="C28" s="6"/>
      <c r="E28" s="6" t="s">
        <v>71</v>
      </c>
      <c r="F28" s="6"/>
      <c r="G28" s="6"/>
      <c r="H28" s="6"/>
      <c r="I28" s="6"/>
      <c r="J28" s="6"/>
      <c r="K28" s="6"/>
      <c r="L28" s="6"/>
      <c r="M28" s="6"/>
      <c r="N28" s="6"/>
      <c r="O28" s="6"/>
      <c r="P28" s="6"/>
      <c r="Q28" s="6"/>
      <c r="R28" s="25"/>
    </row>
    <row r="29" spans="1:18" x14ac:dyDescent="0.25">
      <c r="A29" s="24"/>
      <c r="B29" s="6"/>
      <c r="C29" s="6"/>
      <c r="D29" s="12" t="s">
        <v>9</v>
      </c>
      <c r="E29" s="6" t="str">
        <f>IF($M$34=1,'truth model'!E6,"")</f>
        <v/>
      </c>
      <c r="F29" s="6"/>
      <c r="G29" s="6"/>
      <c r="H29" s="6"/>
      <c r="I29" s="6"/>
      <c r="J29" s="6"/>
      <c r="K29" s="6"/>
      <c r="L29" s="6"/>
      <c r="M29" s="6"/>
      <c r="N29" s="6"/>
      <c r="O29" s="6"/>
      <c r="P29" s="6"/>
      <c r="Q29" s="6"/>
      <c r="R29" s="25"/>
    </row>
    <row r="30" spans="1:18" x14ac:dyDescent="0.25">
      <c r="A30" s="24"/>
      <c r="B30" s="6"/>
      <c r="C30" s="6"/>
      <c r="D30" s="12" t="s">
        <v>10</v>
      </c>
      <c r="E30" s="6" t="str">
        <f>IF($M$34=1,'truth model'!E7,"")</f>
        <v/>
      </c>
      <c r="F30" s="6"/>
      <c r="G30" s="6"/>
      <c r="H30" s="6"/>
      <c r="I30" s="6"/>
      <c r="J30" s="6"/>
      <c r="K30" s="6"/>
      <c r="L30" s="6"/>
      <c r="M30" s="6"/>
      <c r="N30" s="6"/>
      <c r="O30" s="6"/>
      <c r="P30" s="6"/>
      <c r="Q30" s="6"/>
      <c r="R30" s="25"/>
    </row>
    <row r="31" spans="1:18" x14ac:dyDescent="0.25">
      <c r="A31" s="24"/>
      <c r="B31" s="6"/>
      <c r="C31" s="6"/>
      <c r="D31" s="12" t="s">
        <v>26</v>
      </c>
      <c r="E31" s="6" t="str">
        <f>IF($M$34=1,'truth model'!E8,"")</f>
        <v/>
      </c>
      <c r="F31" s="6"/>
      <c r="G31" s="6"/>
      <c r="H31" s="6"/>
      <c r="I31" s="6"/>
      <c r="J31" s="6"/>
      <c r="K31" s="6"/>
      <c r="L31" s="6"/>
      <c r="M31" s="6"/>
      <c r="N31" s="6"/>
      <c r="O31" s="6"/>
      <c r="P31" s="6"/>
      <c r="Q31" s="6"/>
      <c r="R31" s="25"/>
    </row>
    <row r="32" spans="1:18" x14ac:dyDescent="0.25">
      <c r="A32" s="24"/>
      <c r="B32" s="6"/>
      <c r="C32" s="6"/>
      <c r="D32" s="12" t="s">
        <v>27</v>
      </c>
      <c r="E32" s="6" t="str">
        <f>IF($M$34=1,'truth model'!E9,"")</f>
        <v/>
      </c>
      <c r="F32" s="6"/>
      <c r="G32" s="6"/>
      <c r="H32" s="6"/>
      <c r="I32" s="6"/>
      <c r="J32" s="6"/>
      <c r="K32" s="6"/>
      <c r="L32" s="6"/>
      <c r="M32" s="6"/>
      <c r="N32" s="6"/>
      <c r="O32" s="6"/>
      <c r="P32" s="6"/>
      <c r="Q32" s="6"/>
      <c r="R32" s="25"/>
    </row>
    <row r="33" spans="1:18" x14ac:dyDescent="0.25">
      <c r="A33" s="24"/>
      <c r="B33" s="6"/>
      <c r="C33" s="6"/>
      <c r="D33" s="6"/>
      <c r="E33" s="6"/>
      <c r="F33" s="6"/>
      <c r="G33" s="6"/>
      <c r="H33" s="6"/>
      <c r="I33" s="6"/>
      <c r="J33" s="6"/>
      <c r="K33" s="6"/>
      <c r="L33" s="6"/>
      <c r="M33" s="6"/>
      <c r="N33" s="6"/>
      <c r="O33" s="6"/>
      <c r="P33" s="6"/>
      <c r="Q33" s="6"/>
      <c r="R33" s="25"/>
    </row>
    <row r="34" spans="1:18" x14ac:dyDescent="0.25">
      <c r="A34" s="24"/>
      <c r="B34" s="6"/>
      <c r="C34" s="6"/>
      <c r="D34" s="6"/>
      <c r="E34" s="6"/>
      <c r="F34" s="6"/>
      <c r="G34" s="6"/>
      <c r="H34" s="6"/>
      <c r="I34" s="6"/>
      <c r="J34" s="6"/>
      <c r="K34" s="6" t="s">
        <v>46</v>
      </c>
      <c r="L34" s="6"/>
      <c r="M34" s="34">
        <v>0</v>
      </c>
      <c r="N34" s="6"/>
      <c r="O34" s="6"/>
      <c r="P34" s="6"/>
      <c r="Q34" s="6"/>
      <c r="R34" s="25"/>
    </row>
    <row r="35" spans="1:18" x14ac:dyDescent="0.25">
      <c r="A35" s="24"/>
      <c r="B35" s="6"/>
      <c r="C35" s="6"/>
      <c r="D35" s="6"/>
      <c r="E35" s="6"/>
      <c r="F35" s="6"/>
      <c r="G35" s="6"/>
      <c r="H35" s="6"/>
      <c r="I35" s="6"/>
      <c r="J35" s="6"/>
      <c r="K35" s="6" t="s">
        <v>47</v>
      </c>
      <c r="L35" s="6"/>
      <c r="M35" s="35" t="str">
        <f>IF(M34=0,"",B88)</f>
        <v/>
      </c>
      <c r="N35" s="6"/>
      <c r="O35" s="6"/>
      <c r="P35" s="6"/>
      <c r="Q35" s="6"/>
      <c r="R35" s="25"/>
    </row>
    <row r="36" spans="1:18" x14ac:dyDescent="0.25">
      <c r="A36" s="24"/>
      <c r="B36" s="6"/>
      <c r="C36" s="6"/>
      <c r="D36" s="6"/>
      <c r="E36" s="6"/>
      <c r="F36" s="6"/>
      <c r="G36" s="6"/>
      <c r="H36" s="6"/>
      <c r="I36" s="6"/>
      <c r="J36" s="6"/>
      <c r="K36" s="6" t="s">
        <v>40</v>
      </c>
      <c r="L36" s="6"/>
      <c r="M36" s="35" t="str">
        <f>IF(M34=0,"",IF(M35&gt;D18,"NO","YES"))</f>
        <v/>
      </c>
      <c r="N36" s="6"/>
      <c r="O36" s="6"/>
      <c r="P36" s="6"/>
      <c r="Q36" s="6"/>
      <c r="R36" s="25"/>
    </row>
    <row r="37" spans="1:18" x14ac:dyDescent="0.25">
      <c r="A37" s="24"/>
      <c r="B37" s="6"/>
      <c r="C37" s="6"/>
      <c r="D37" s="6"/>
      <c r="E37" s="6"/>
      <c r="F37" s="6"/>
      <c r="G37" s="6"/>
      <c r="H37" s="6"/>
      <c r="I37" s="6"/>
      <c r="J37" s="6"/>
      <c r="K37" s="6"/>
      <c r="L37" s="6"/>
      <c r="M37" s="6"/>
      <c r="N37" s="6"/>
      <c r="O37" s="6"/>
      <c r="P37" s="6"/>
      <c r="Q37" s="6"/>
      <c r="R37" s="25"/>
    </row>
    <row r="38" spans="1:18" x14ac:dyDescent="0.25">
      <c r="A38" s="24"/>
      <c r="B38" s="20" t="s">
        <v>70</v>
      </c>
      <c r="C38" s="6"/>
      <c r="D38" s="6"/>
      <c r="E38" s="6"/>
      <c r="F38" s="6"/>
      <c r="G38" s="6"/>
      <c r="H38" s="6"/>
      <c r="I38" s="6"/>
      <c r="J38" s="6"/>
      <c r="K38" s="6"/>
      <c r="L38" s="6"/>
      <c r="M38" s="6"/>
      <c r="N38" s="6"/>
      <c r="O38" s="6"/>
      <c r="P38" s="6"/>
      <c r="Q38" s="6"/>
      <c r="R38" s="25"/>
    </row>
    <row r="39" spans="1:18" x14ac:dyDescent="0.25">
      <c r="A39" s="24"/>
      <c r="B39" s="6"/>
      <c r="C39" s="6"/>
      <c r="D39" s="6"/>
      <c r="E39" s="6"/>
      <c r="F39" s="6"/>
      <c r="G39" s="6"/>
      <c r="H39" s="6"/>
      <c r="I39" s="6"/>
      <c r="J39" s="6"/>
      <c r="K39" s="6"/>
      <c r="L39" s="6"/>
      <c r="M39" s="6"/>
      <c r="N39" s="6"/>
      <c r="O39" s="6"/>
      <c r="P39" s="6"/>
      <c r="Q39" s="6"/>
      <c r="R39" s="25"/>
    </row>
    <row r="40" spans="1:18" ht="15.75" thickBot="1" x14ac:dyDescent="0.3">
      <c r="A40" s="26"/>
      <c r="B40" s="27"/>
      <c r="C40" s="27"/>
      <c r="D40" s="27"/>
      <c r="E40" s="27"/>
      <c r="F40" s="27"/>
      <c r="G40" s="27"/>
      <c r="H40" s="27"/>
      <c r="I40" s="27"/>
      <c r="J40" s="27"/>
      <c r="K40" s="27"/>
      <c r="L40" s="27"/>
      <c r="M40" s="27"/>
      <c r="N40" s="27"/>
      <c r="O40" s="27"/>
      <c r="P40" s="27"/>
      <c r="Q40" s="27"/>
      <c r="R40" s="28"/>
    </row>
    <row r="41" spans="1:18" ht="15.75" thickTop="1" x14ac:dyDescent="0.25"/>
    <row r="67" spans="1:30" x14ac:dyDescent="0.25">
      <c r="A67" s="2"/>
      <c r="B67" s="3"/>
      <c r="C67" s="4"/>
      <c r="F67" s="2"/>
      <c r="G67" s="3"/>
      <c r="H67" s="11"/>
      <c r="I67" s="3"/>
      <c r="J67" s="3"/>
      <c r="M67" s="4"/>
      <c r="Z67" s="2"/>
      <c r="AA67" s="3"/>
      <c r="AB67" s="3"/>
      <c r="AC67" s="3"/>
      <c r="AD67" s="4"/>
    </row>
    <row r="68" spans="1:30" x14ac:dyDescent="0.25">
      <c r="A68" s="5" t="s">
        <v>41</v>
      </c>
      <c r="B68" s="6"/>
      <c r="C68" s="7"/>
      <c r="F68" s="5" t="s">
        <v>42</v>
      </c>
      <c r="G68" s="6"/>
      <c r="I68" s="6"/>
      <c r="J68" s="6"/>
      <c r="M68" s="6" t="s">
        <v>31</v>
      </c>
      <c r="R68" t="s">
        <v>58</v>
      </c>
      <c r="S68" t="s">
        <v>59</v>
      </c>
      <c r="Z68" s="5"/>
      <c r="AA68" s="6"/>
      <c r="AB68" s="6"/>
      <c r="AC68" s="6"/>
      <c r="AD68" s="7"/>
    </row>
    <row r="69" spans="1:30" x14ac:dyDescent="0.25">
      <c r="A69" s="5"/>
      <c r="B69" s="6"/>
      <c r="C69" s="7"/>
      <c r="F69" s="5"/>
      <c r="G69" s="6"/>
      <c r="J69" s="6"/>
      <c r="M69" s="12">
        <f ca="1">(SUM(M72:M84)/COUNT(M72:M84))^0.5</f>
        <v>4.5993872001127138E-2</v>
      </c>
      <c r="N69" s="12">
        <f ca="1">(SUM(N72:N84)/COUNT(N72:N84))^0.5</f>
        <v>4.8919484668324305E-2</v>
      </c>
      <c r="O69" s="12">
        <f ca="1">(SUM(O72:O84)/COUNT(O72:O84))^0.5</f>
        <v>5.1090400840844256E-2</v>
      </c>
      <c r="R69">
        <f>I23</f>
        <v>0</v>
      </c>
      <c r="S69">
        <f>IF($R69&lt;='truth model'!E$5,0,+'truth model'!E$3*'truth model'!E$4*'truth model'!E$10*'truth model'!E$6^0.5/(2*(PI()*'truth model'!E$7*($R69-'truth model'!E$5)^3)^0.5)*EXP(-(('truth model'!E$6*'truth model'!E$10-'truth model'!E$8*($R69-'truth model'!E$5))^2)/(4*'truth model'!E$6*'truth model'!E$7*($R69-'truth model'!E$5)))*EXP(-'truth model'!E$9*($R69-'truth model'!E$5)))</f>
        <v>0</v>
      </c>
      <c r="U69" t="s">
        <v>61</v>
      </c>
      <c r="Z69" s="13" t="s">
        <v>21</v>
      </c>
      <c r="AA69" s="12">
        <v>25</v>
      </c>
      <c r="AB69" s="12">
        <f>AA69</f>
        <v>25</v>
      </c>
      <c r="AC69" s="12">
        <f>AB69</f>
        <v>25</v>
      </c>
      <c r="AD69" s="6" t="s">
        <v>51</v>
      </c>
    </row>
    <row r="70" spans="1:30" x14ac:dyDescent="0.25">
      <c r="A70" s="5" t="s">
        <v>34</v>
      </c>
      <c r="B70" s="6" t="s">
        <v>35</v>
      </c>
      <c r="C70" s="7"/>
      <c r="F70" s="5">
        <f>I23</f>
        <v>0</v>
      </c>
      <c r="G70" s="6"/>
      <c r="H70" s="6"/>
      <c r="I70" s="6"/>
      <c r="J70" s="6"/>
      <c r="M70" s="7"/>
      <c r="U70" t="s">
        <v>62</v>
      </c>
      <c r="V70" t="s">
        <v>63</v>
      </c>
      <c r="Z70" s="13" t="s">
        <v>21</v>
      </c>
      <c r="AA70" s="12">
        <f>'truth model'!E3</f>
        <v>1</v>
      </c>
      <c r="AB70" s="12">
        <f t="shared" ref="AB70:AC75" si="0">AA70</f>
        <v>1</v>
      </c>
      <c r="AC70" s="12">
        <f t="shared" si="0"/>
        <v>1</v>
      </c>
      <c r="AD70" s="12" t="s">
        <v>6</v>
      </c>
    </row>
    <row r="71" spans="1:30" x14ac:dyDescent="0.25">
      <c r="A71" s="5">
        <v>0</v>
      </c>
      <c r="B71" s="6">
        <v>1</v>
      </c>
      <c r="C71" s="7"/>
      <c r="F71" s="13" t="s">
        <v>20</v>
      </c>
      <c r="G71" s="12" t="s">
        <v>19</v>
      </c>
      <c r="H71" s="6" t="s">
        <v>52</v>
      </c>
      <c r="I71" s="18" t="s">
        <v>54</v>
      </c>
      <c r="J71" s="6" t="s">
        <v>29</v>
      </c>
      <c r="M71" s="7" t="s">
        <v>30</v>
      </c>
      <c r="U71">
        <f>IF($M$34=1,'truth model'!C17,0)</f>
        <v>0</v>
      </c>
      <c r="V71">
        <f>IF($M$34=1,+'truth model'!G17,0)</f>
        <v>0</v>
      </c>
      <c r="Z71" s="13" t="s">
        <v>21</v>
      </c>
      <c r="AA71" s="12">
        <f>'truth model'!E4</f>
        <v>50</v>
      </c>
      <c r="AB71" s="12">
        <f t="shared" si="0"/>
        <v>50</v>
      </c>
      <c r="AC71" s="12">
        <f t="shared" si="0"/>
        <v>50</v>
      </c>
      <c r="AD71" s="12" t="s">
        <v>7</v>
      </c>
    </row>
    <row r="72" spans="1:30" x14ac:dyDescent="0.25">
      <c r="A72" s="5">
        <f>'Game Level 5'!D17</f>
        <v>1E-3</v>
      </c>
      <c r="B72" s="6">
        <v>1</v>
      </c>
      <c r="C72" s="7"/>
      <c r="F72" s="13">
        <f>'truth model'!B17</f>
        <v>0</v>
      </c>
      <c r="G72" s="12">
        <f>'Game Level 2'!G73</f>
        <v>0</v>
      </c>
      <c r="H72" s="30">
        <f ca="1">'Game Level 2'!H73</f>
        <v>1.148319603851724</v>
      </c>
      <c r="I72" s="30">
        <f ca="1">'Game Level 2'!I73</f>
        <v>0</v>
      </c>
      <c r="J72" s="12">
        <f>'Game Level 5'!AA84</f>
        <v>0</v>
      </c>
      <c r="K72" s="12">
        <f>'Game Level 5'!AB84</f>
        <v>0</v>
      </c>
      <c r="L72" s="12">
        <f>'Game Level 5'!AC84</f>
        <v>0</v>
      </c>
      <c r="M72" s="7">
        <f ca="1">(J72-$I72)^2</f>
        <v>0</v>
      </c>
      <c r="N72" s="7">
        <f ca="1">(K72-$I72)^2</f>
        <v>0</v>
      </c>
      <c r="O72" s="7">
        <f ca="1">(L72-$I72)^2</f>
        <v>0</v>
      </c>
      <c r="U72">
        <f>IF($M$34=1,'truth model'!C18,0)</f>
        <v>0</v>
      </c>
      <c r="V72">
        <f>IF($M$34=1,+'truth model'!G18,0)</f>
        <v>0</v>
      </c>
      <c r="Z72" s="13" t="s">
        <v>21</v>
      </c>
      <c r="AA72" s="12">
        <f>'truth model'!E5</f>
        <v>100</v>
      </c>
      <c r="AB72" s="12">
        <f t="shared" si="0"/>
        <v>100</v>
      </c>
      <c r="AC72" s="12">
        <f t="shared" si="0"/>
        <v>100</v>
      </c>
      <c r="AD72" s="12" t="s">
        <v>8</v>
      </c>
    </row>
    <row r="73" spans="1:30" x14ac:dyDescent="0.25">
      <c r="A73" s="5">
        <f>'Game Level 5'!D16</f>
        <v>0.01</v>
      </c>
      <c r="B73" s="6">
        <v>0</v>
      </c>
      <c r="C73" s="7"/>
      <c r="F73" s="13"/>
      <c r="G73" s="12"/>
      <c r="J73" s="12"/>
      <c r="K73" s="12"/>
      <c r="L73" s="12"/>
      <c r="M73" s="7"/>
      <c r="N73" s="7"/>
      <c r="O73" s="7"/>
      <c r="U73">
        <f>IF($M$34=1,'truth model'!C19,0)</f>
        <v>0</v>
      </c>
      <c r="V73">
        <f>IF($M$34=1,+'truth model'!G19,0)</f>
        <v>0</v>
      </c>
      <c r="Z73" s="13" t="s">
        <v>21</v>
      </c>
      <c r="AA73" s="12">
        <f>'truth model'!E10</f>
        <v>250</v>
      </c>
      <c r="AB73" s="12">
        <f t="shared" si="0"/>
        <v>250</v>
      </c>
      <c r="AC73" s="12">
        <f t="shared" si="0"/>
        <v>250</v>
      </c>
      <c r="AD73" s="12" t="s">
        <v>13</v>
      </c>
    </row>
    <row r="74" spans="1:30" x14ac:dyDescent="0.25">
      <c r="A74" s="5">
        <f>2*A73</f>
        <v>0.02</v>
      </c>
      <c r="B74" s="6">
        <v>0</v>
      </c>
      <c r="C74" s="7"/>
      <c r="F74" s="13"/>
      <c r="G74" s="12"/>
      <c r="J74" s="12"/>
      <c r="K74" s="12"/>
      <c r="L74" s="12"/>
      <c r="M74" s="7"/>
      <c r="N74" s="7"/>
      <c r="O74" s="7"/>
      <c r="U74">
        <f>IF($M$34=1,'truth model'!C20,0)</f>
        <v>0</v>
      </c>
      <c r="V74">
        <f>IF($M$34=1,+'truth model'!G20,0)</f>
        <v>0</v>
      </c>
      <c r="Z74" s="13" t="s">
        <v>21</v>
      </c>
      <c r="AA74" s="12">
        <f>'truth model'!E11</f>
        <v>2000</v>
      </c>
      <c r="AB74" s="12">
        <f t="shared" si="0"/>
        <v>2000</v>
      </c>
      <c r="AC74" s="12">
        <f t="shared" si="0"/>
        <v>2000</v>
      </c>
      <c r="AD74" s="12" t="s">
        <v>14</v>
      </c>
    </row>
    <row r="75" spans="1:30" x14ac:dyDescent="0.25">
      <c r="A75" s="5"/>
      <c r="B75" s="6"/>
      <c r="C75" s="7"/>
      <c r="F75" s="13">
        <f>'truth model'!B20</f>
        <v>90</v>
      </c>
      <c r="G75" s="30">
        <f>'Game Level 2'!G76</f>
        <v>0</v>
      </c>
      <c r="H75" s="30">
        <f ca="1">'Game Level 2'!H76</f>
        <v>0.97887819652237318</v>
      </c>
      <c r="I75" s="30">
        <f ca="1">'Game Level 2'!I76</f>
        <v>0</v>
      </c>
      <c r="J75" s="12">
        <f>'Game Level 5'!AA87</f>
        <v>0</v>
      </c>
      <c r="K75" s="12">
        <f>'Game Level 5'!AB87</f>
        <v>0</v>
      </c>
      <c r="L75" s="12">
        <f>'Game Level 5'!AC87</f>
        <v>0</v>
      </c>
      <c r="M75" s="7">
        <f ca="1">(J75-$I75)^2</f>
        <v>0</v>
      </c>
      <c r="N75" s="7">
        <f ca="1">(K75-$I75)^2</f>
        <v>0</v>
      </c>
      <c r="O75" s="7">
        <f ca="1">(L75-$I75)^2</f>
        <v>0</v>
      </c>
      <c r="U75">
        <f>IF($M$34=1,'truth model'!C21,0)</f>
        <v>0</v>
      </c>
      <c r="V75">
        <f>IF($M$34=1,+'truth model'!G21,0)</f>
        <v>0</v>
      </c>
      <c r="Z75" s="13" t="s">
        <v>21</v>
      </c>
      <c r="AA75" s="12">
        <f>'truth model'!E12</f>
        <v>30</v>
      </c>
      <c r="AB75" s="12">
        <f t="shared" si="0"/>
        <v>30</v>
      </c>
      <c r="AC75" s="12">
        <f t="shared" si="0"/>
        <v>30</v>
      </c>
      <c r="AD75" s="12" t="s">
        <v>15</v>
      </c>
    </row>
    <row r="76" spans="1:30" x14ac:dyDescent="0.25">
      <c r="A76" s="5"/>
      <c r="B76" s="6"/>
      <c r="C76" s="7"/>
      <c r="F76" s="13"/>
      <c r="G76" s="12"/>
      <c r="J76" s="12"/>
      <c r="K76" s="12"/>
      <c r="L76" s="12"/>
      <c r="M76" s="7"/>
      <c r="N76" s="7"/>
      <c r="O76" s="7"/>
      <c r="U76">
        <f>IF($M$34=1,'truth model'!C22,0)</f>
        <v>0</v>
      </c>
      <c r="V76">
        <f>IF($M$34=1,+'truth model'!G22,0)</f>
        <v>0</v>
      </c>
      <c r="Z76" s="13" t="s">
        <v>22</v>
      </c>
      <c r="AA76" s="12">
        <f>IF('Game Level 5'!I4&lt;'Game Level 5'!$G4,+'Game Level 5'!$G4,+IF('Game Level 5'!I4&gt;'Game Level 5'!$H4,'Game Level 5'!$H4,'Game Level 5'!I4))</f>
        <v>1.5</v>
      </c>
      <c r="AB76" s="12">
        <f>IF('Game Level 5'!J4&lt;'Game Level 5'!$G4,+'Game Level 5'!$G4,+IF('Game Level 5'!J4&gt;'Game Level 5'!$H4,'Game Level 5'!$H4,'Game Level 5'!J4))</f>
        <v>1.5</v>
      </c>
      <c r="AC76" s="12">
        <f>IF('Game Level 5'!K4&lt;'Game Level 5'!$G4,+'Game Level 5'!$G4,+IF('Game Level 5'!K4&gt;'Game Level 5'!$H4,'Game Level 5'!$H4,'Game Level 5'!K4))</f>
        <v>1.5</v>
      </c>
      <c r="AD76" s="12" t="s">
        <v>9</v>
      </c>
    </row>
    <row r="77" spans="1:30" x14ac:dyDescent="0.25">
      <c r="A77" s="5">
        <v>0</v>
      </c>
      <c r="B77" s="6">
        <f>'Game Level 5'!D18</f>
        <v>0.9</v>
      </c>
      <c r="C77" s="7">
        <f>B83</f>
        <v>1</v>
      </c>
      <c r="D77" s="7">
        <f t="shared" ref="D77:E77" si="1">C83</f>
        <v>1</v>
      </c>
      <c r="E77" s="7">
        <f t="shared" si="1"/>
        <v>1</v>
      </c>
      <c r="F77" s="13"/>
      <c r="G77" s="12"/>
      <c r="J77" s="12"/>
      <c r="K77" s="12"/>
      <c r="L77" s="12"/>
      <c r="M77" s="7"/>
      <c r="N77" s="7"/>
      <c r="O77" s="7"/>
      <c r="U77">
        <f>IF($M$34=1,'truth model'!C23,0)</f>
        <v>0</v>
      </c>
      <c r="V77">
        <f>IF($M$34=1,+'truth model'!G23,0)</f>
        <v>0</v>
      </c>
      <c r="Z77" s="13" t="s">
        <v>22</v>
      </c>
      <c r="AA77" s="12">
        <f>IF('Game Level 5'!I5&lt;'Game Level 5'!$G5,+'Game Level 5'!$G5,+IF('Game Level 5'!I5&gt;'Game Level 5'!$H5,'Game Level 5'!$H5,'Game Level 5'!I5))</f>
        <v>40</v>
      </c>
      <c r="AB77" s="12">
        <f>IF('Game Level 5'!J5&lt;'Game Level 5'!$G5,+'Game Level 5'!$G5,+IF('Game Level 5'!J5&gt;'Game Level 5'!$H5,'Game Level 5'!$H5,'Game Level 5'!J5))</f>
        <v>40</v>
      </c>
      <c r="AC77" s="12">
        <f>IF('Game Level 5'!K5&lt;'Game Level 5'!$G5,+'Game Level 5'!$G5,+IF('Game Level 5'!K5&gt;'Game Level 5'!$H5,'Game Level 5'!$H5,'Game Level 5'!K5))</f>
        <v>50</v>
      </c>
      <c r="AD77" s="12" t="s">
        <v>10</v>
      </c>
    </row>
    <row r="78" spans="1:30" x14ac:dyDescent="0.25">
      <c r="A78" s="5">
        <f>A74</f>
        <v>0.02</v>
      </c>
      <c r="B78" s="6">
        <f>B77</f>
        <v>0.9</v>
      </c>
      <c r="C78" s="7">
        <f>C77</f>
        <v>1</v>
      </c>
      <c r="D78" s="7">
        <f t="shared" ref="D78:E78" si="2">D77</f>
        <v>1</v>
      </c>
      <c r="E78" s="7">
        <f t="shared" si="2"/>
        <v>1</v>
      </c>
      <c r="F78" s="13">
        <f>'truth model'!B23</f>
        <v>180</v>
      </c>
      <c r="G78" s="30">
        <f ca="1">'Game Level 2'!G79</f>
        <v>8.7843938858711432E-2</v>
      </c>
      <c r="H78" s="30">
        <f ca="1">'Game Level 2'!H79</f>
        <v>0.94216526103570319</v>
      </c>
      <c r="I78" s="30">
        <f ca="1">'Game Level 2'!I79</f>
        <v>8.2763507585222204E-2</v>
      </c>
      <c r="J78" s="12">
        <f>'Game Level 5'!AA90</f>
        <v>3.9391588361017034E-2</v>
      </c>
      <c r="K78" s="12">
        <f>'Game Level 5'!AB90</f>
        <v>3.2602391137830762E-2</v>
      </c>
      <c r="L78" s="12">
        <f>'Game Level 5'!AC90</f>
        <v>4.3466518024867097E-2</v>
      </c>
      <c r="M78" s="7">
        <f ca="1">(J78-$I78)^2</f>
        <v>1.8811233771909781E-3</v>
      </c>
      <c r="N78" s="7">
        <f ca="1">(K78-$I78)^2</f>
        <v>2.5161376032487642E-3</v>
      </c>
      <c r="O78" s="7">
        <f ca="1">(L78-$I78)^2</f>
        <v>1.5442533885066583E-3</v>
      </c>
      <c r="U78">
        <f>IF($M$34=1,'truth model'!C24,0)</f>
        <v>0</v>
      </c>
      <c r="V78">
        <f>IF($M$34=1,+'truth model'!G24,0)</f>
        <v>0</v>
      </c>
      <c r="Z78" s="13" t="s">
        <v>22</v>
      </c>
      <c r="AA78" s="12">
        <f>IF('Game Level 5'!I6&lt;'Game Level 5'!$G6,+'Game Level 5'!$G6,+IF('Game Level 5'!I6&gt;'Game Level 5'!$H6,'Game Level 5'!$H6,'Game Level 5'!I6))</f>
        <v>1.9</v>
      </c>
      <c r="AB78" s="12">
        <f>IF('Game Level 5'!J6&lt;'Game Level 5'!$G6,+'Game Level 5'!$G6,+IF('Game Level 5'!J6&gt;'Game Level 5'!$H6,'Game Level 5'!$H6,'Game Level 5'!J6))</f>
        <v>1.8</v>
      </c>
      <c r="AC78" s="12">
        <f>IF('Game Level 5'!K6&lt;'Game Level 5'!$G6,+'Game Level 5'!$G6,+IF('Game Level 5'!K6&gt;'Game Level 5'!$H6,'Game Level 5'!$H6,'Game Level 5'!K6))</f>
        <v>1.7</v>
      </c>
      <c r="AD78" s="12" t="s">
        <v>11</v>
      </c>
    </row>
    <row r="79" spans="1:30" x14ac:dyDescent="0.25">
      <c r="A79" s="5"/>
      <c r="B79" s="6"/>
      <c r="C79" s="7"/>
      <c r="F79" s="13"/>
      <c r="G79" s="12"/>
      <c r="J79" s="12"/>
      <c r="K79" s="12"/>
      <c r="L79" s="12"/>
      <c r="M79" s="7"/>
      <c r="N79" s="7"/>
      <c r="O79" s="7"/>
      <c r="U79">
        <f>IF($M$34=1,'truth model'!C25,0)</f>
        <v>0</v>
      </c>
      <c r="V79">
        <f>IF($M$34=1,+'truth model'!G25,0)</f>
        <v>0</v>
      </c>
      <c r="Z79" s="13" t="s">
        <v>22</v>
      </c>
      <c r="AA79" s="12">
        <f>IF('Game Level 5'!I7&lt;'Game Level 5'!$G7,+'Game Level 5'!$G7,+IF('Game Level 5'!I7&gt;'Game Level 5'!$H7,'Game Level 5'!$H7,'Game Level 5'!I7))</f>
        <v>7.4671946288138915E-3</v>
      </c>
      <c r="AB79" s="12">
        <f>IF('Game Level 5'!J7&lt;'Game Level 5'!$G7,+'Game Level 5'!$G7,+IF('Game Level 5'!J7&gt;'Game Level 5'!$H7,'Game Level 5'!$H7,'Game Level 5'!J7))</f>
        <v>7.4671946288138915E-3</v>
      </c>
      <c r="AC79" s="12">
        <f>IF('Game Level 5'!K7&lt;'Game Level 5'!$G7,+'Game Level 5'!$G7,+IF('Game Level 5'!K7&gt;'Game Level 5'!$H7,'Game Level 5'!$H7,'Game Level 5'!K7))</f>
        <v>7.4671946288138915E-3</v>
      </c>
      <c r="AD79" s="12" t="s">
        <v>12</v>
      </c>
    </row>
    <row r="80" spans="1:30" x14ac:dyDescent="0.25">
      <c r="A80" s="5"/>
      <c r="B80" s="6"/>
      <c r="C80" s="7"/>
      <c r="F80" s="13"/>
      <c r="G80" s="12"/>
      <c r="J80" s="12"/>
      <c r="K80" s="12"/>
      <c r="L80" s="12"/>
      <c r="M80" s="7"/>
      <c r="N80" s="7"/>
      <c r="O80" s="7"/>
      <c r="U80">
        <f>IF($M$34=1,'truth model'!C26,0)</f>
        <v>0</v>
      </c>
      <c r="V80">
        <f>IF($M$34=1,+'truth model'!G26,0)</f>
        <v>0</v>
      </c>
      <c r="Z80" s="13"/>
      <c r="AA80" s="12"/>
      <c r="AB80" s="12"/>
      <c r="AC80" s="6"/>
      <c r="AD80" s="7"/>
    </row>
    <row r="81" spans="1:32" x14ac:dyDescent="0.25">
      <c r="A81" s="5" t="s">
        <v>38</v>
      </c>
      <c r="B81" s="6"/>
      <c r="C81" s="7"/>
      <c r="F81" s="13">
        <f>'truth model'!B26</f>
        <v>270</v>
      </c>
      <c r="G81" s="30">
        <f ca="1">'Game Level 2'!G82</f>
        <v>0.17883356451710872</v>
      </c>
      <c r="H81" s="30">
        <f ca="1">'Game Level 2'!H82</f>
        <v>0.97429801687957729</v>
      </c>
      <c r="I81" s="30">
        <f ca="1">'Game Level 2'!I82</f>
        <v>0.17423718726052495</v>
      </c>
      <c r="J81" s="12">
        <f>'Game Level 5'!AA93</f>
        <v>8.1014216653092108E-2</v>
      </c>
      <c r="K81" s="12">
        <f>'Game Level 5'!AB93</f>
        <v>7.7031003744089041E-2</v>
      </c>
      <c r="L81" s="12">
        <f>'Game Level 5'!AC93</f>
        <v>6.6974220708906337E-2</v>
      </c>
      <c r="M81" s="7">
        <f ca="1">(J81-$I81)^2</f>
        <v>8.6905222488742884E-3</v>
      </c>
      <c r="N81" s="7">
        <f ca="1">(K81-$I81)^2</f>
        <v>9.449042113831017E-3</v>
      </c>
      <c r="O81" s="7">
        <f ca="1">(L81-$I81)^2</f>
        <v>1.1505343993453654E-2</v>
      </c>
      <c r="U81">
        <f>IF($M$34=1,'truth model'!C27,0)</f>
        <v>0</v>
      </c>
      <c r="V81">
        <f>IF($M$34=1,+'truth model'!G27,0)</f>
        <v>0</v>
      </c>
      <c r="Z81" s="13"/>
      <c r="AA81" s="12"/>
      <c r="AB81" s="12"/>
      <c r="AC81" s="6"/>
      <c r="AD81" s="7"/>
    </row>
    <row r="82" spans="1:32" x14ac:dyDescent="0.25">
      <c r="A82" s="5" t="s">
        <v>39</v>
      </c>
      <c r="B82" s="6">
        <f>MAX('Game Level 5'!AD84:AD334)</f>
        <v>2.9706829077465767E-6</v>
      </c>
      <c r="C82" s="6">
        <f>MAX('Game Level 5'!AE84:AE334)</f>
        <v>1.7534125890404929E-6</v>
      </c>
      <c r="D82" s="6">
        <f>MAX('Game Level 5'!AF84:AF334)</f>
        <v>1.2860122145573753E-6</v>
      </c>
      <c r="F82" s="13"/>
      <c r="G82" s="12"/>
      <c r="J82" s="12"/>
      <c r="K82" s="12"/>
      <c r="L82" s="12"/>
      <c r="M82" s="7"/>
      <c r="N82" s="7"/>
      <c r="O82" s="7"/>
      <c r="U82">
        <f>IF($M$34=1,'truth model'!C28,0)</f>
        <v>0</v>
      </c>
      <c r="V82">
        <f>IF($M$34=1,+'truth model'!G28,0)</f>
        <v>0</v>
      </c>
      <c r="Z82" s="13"/>
      <c r="AA82" s="12"/>
      <c r="AB82" s="12"/>
      <c r="AC82" s="6"/>
      <c r="AD82" s="7"/>
    </row>
    <row r="83" spans="1:32" x14ac:dyDescent="0.25">
      <c r="A83" s="5" t="s">
        <v>35</v>
      </c>
      <c r="B83" s="6">
        <f>IF(B82&lt;$A$72,1,+IF(B82&gt;$A$73,0,1-(B82-$A$72)/($A$73-$A$72)))</f>
        <v>1</v>
      </c>
      <c r="C83" s="6">
        <f t="shared" ref="C83:D83" si="3">IF(C82&lt;$A$72,1,+IF(C82&gt;$A$73,0,1-(C82-$A$72)/($A$73-$A$72)))</f>
        <v>1</v>
      </c>
      <c r="D83" s="6">
        <f t="shared" si="3"/>
        <v>1</v>
      </c>
      <c r="F83" s="13"/>
      <c r="G83" s="12"/>
      <c r="J83" s="12"/>
      <c r="K83" s="12"/>
      <c r="L83" s="12"/>
      <c r="M83" s="7"/>
      <c r="N83" s="7"/>
      <c r="O83" s="7"/>
      <c r="U83">
        <f>IF($M$34=1,'truth model'!C29,0)</f>
        <v>0</v>
      </c>
      <c r="V83">
        <f>IF($M$34=1,+'truth model'!G29,0)</f>
        <v>0</v>
      </c>
      <c r="Z83" s="13" t="s">
        <v>16</v>
      </c>
      <c r="AA83" s="12" t="s">
        <v>17</v>
      </c>
      <c r="AC83" s="6"/>
      <c r="AD83" s="12" t="s">
        <v>53</v>
      </c>
    </row>
    <row r="84" spans="1:32" x14ac:dyDescent="0.25">
      <c r="C84" s="7"/>
      <c r="F84" s="13">
        <f>'truth model'!B29</f>
        <v>360</v>
      </c>
      <c r="G84" s="30">
        <f ca="1">'Game Level 2'!G85</f>
        <v>2.4239948308013976E-2</v>
      </c>
      <c r="H84" s="30">
        <f ca="1">'Game Level 2'!H85</f>
        <v>0.86548653163175771</v>
      </c>
      <c r="I84" s="30">
        <f ca="1">'Game Level 2'!I85</f>
        <v>2.097934878803611E-2</v>
      </c>
      <c r="J84" s="12">
        <f>'Game Level 5'!AA96</f>
        <v>1.8626545733152863E-2</v>
      </c>
      <c r="K84" s="12">
        <f>'Game Level 5'!AB96</f>
        <v>2.0346747814039983E-2</v>
      </c>
      <c r="L84" s="12">
        <f>'Game Level 5'!AC96</f>
        <v>1.9735199106371403E-2</v>
      </c>
      <c r="M84" s="7">
        <f ca="1">(J84-$I84)^2</f>
        <v>5.5356822150679428E-6</v>
      </c>
      <c r="N84" s="7">
        <f ca="1">(K84-$I84)^2</f>
        <v>4.0018399230084895E-7</v>
      </c>
      <c r="O84" s="7">
        <f ca="1">(L84-$I84)^2</f>
        <v>1.5479084303863924E-6</v>
      </c>
      <c r="U84">
        <f>IF($M$34=1,'truth model'!C30,0)</f>
        <v>0</v>
      </c>
      <c r="V84">
        <f>IF($M$34=1,+'truth model'!G30,0)</f>
        <v>0</v>
      </c>
      <c r="Z84" s="13">
        <v>0</v>
      </c>
      <c r="AA84" s="12">
        <f>IF($Z84&lt;=AA$72,0,+AA$70*AA$71*AA$73*AA$76^0.5/(2*(PI()*AA$77*($Z84-AA$72)^3)^0.5)*EXP(-((AA$76*AA$73-AA$78*($Z84-AA$72))^2)/(4*AA$76*AA$77*($Z84-AA$72)))*EXP(-AA$79*($Z84-AA$72)))</f>
        <v>0</v>
      </c>
      <c r="AB84" s="12">
        <f>IF($Z84&lt;=AB$72,0,+AB$70*AB$71*AB$73*AB$76^0.5/(2*(PI()*AB$77*($Z84-AB$72)^3)^0.5)*EXP(-((AB$76*AB$73-AB$78*($Z84-AB$72))^2)/(4*AB$76*AB$77*($Z84-AB$72)))*EXP(-AB$79*($Z84-AB$72)))</f>
        <v>0</v>
      </c>
      <c r="AC84" s="12">
        <f>IF($Z84&lt;=AC$72,0,+AC$70*AC$71*AC$73*AC$76^0.5/(2*(PI()*AC$77*($Z84-AC$72)^3)^0.5)*EXP(-((AC$76*AC$73-AC$78*($Z84-AC$72))^2)/(4*AC$76*AC$77*($Z84-AC$72)))*EXP(-AC$79*($Z84-AC$72)))</f>
        <v>0</v>
      </c>
      <c r="AD84" s="12">
        <f>IF($Z84&lt;=AA$72,0,+AA$70*AA$71*AA$74*AA$76^0.5/(2*(PI()*AA$77*($Z84-AA$72)^3)^0.5)*EXP(-((AA$76*AA$74-AA$78*($Z84-AA$72))^2)/(4*AA$76*AA$77*($Z84-AA$72)))*EXP(-AA$79*($Z84-AA$72)))</f>
        <v>0</v>
      </c>
      <c r="AE84" s="12">
        <f>IF($Z84&lt;=AB$72,0,+AB$70*AB$71*AB$74*AB$76^0.5/(2*(PI()*AB$77*($Z84-AB$72)^3)^0.5)*EXP(-((AB$76*AB$74-AB$78*($Z84-AB$72))^2)/(4*AB$76*AB$77*($Z84-AB$72)))*EXP(-AB$79*($Z84-AB$72)))</f>
        <v>0</v>
      </c>
      <c r="AF84" s="12">
        <f>IF($Z84&lt;=AC$72,0,+AC$70*AC$71*AC$74*AC$76^0.5/(2*(PI()*AC$77*($Z84-AC$72)^3)^0.5)*EXP(-((AC$76*AC$74-AC$78*($Z84-AC$72))^2)/(4*AC$76*AC$77*($Z84-AC$72)))*EXP(-AC$79*($Z84-AC$72)))</f>
        <v>0</v>
      </c>
    </row>
    <row r="85" spans="1:32" x14ac:dyDescent="0.25">
      <c r="C85" s="7"/>
      <c r="F85" s="13"/>
      <c r="G85" s="12"/>
      <c r="J85" s="12"/>
      <c r="K85" s="12"/>
      <c r="L85" s="12"/>
      <c r="M85" s="7"/>
      <c r="N85" s="7"/>
      <c r="O85" s="7"/>
      <c r="U85">
        <f>IF($M$34=1,'truth model'!C31,0)</f>
        <v>0</v>
      </c>
      <c r="V85">
        <f>IF($M$34=1,+'truth model'!G31,0)</f>
        <v>0</v>
      </c>
      <c r="Z85" s="13">
        <f t="shared" ref="Z85:Z116" si="4">Z84+$AA$75</f>
        <v>30</v>
      </c>
      <c r="AA85" s="12">
        <f t="shared" ref="AA85:AA116" si="5">IF($Z85&lt;=AA$72,0,+AA$70*AA$71*AA$73*AA$76^0.5/(2*(PI()*AA$77*($Z85-AA$72)^3)^0.5)*EXP(-((AA$76*AA$73-AA$78*($Z85-AA$72))^2)/(4*AA$76*AA$77*($Z85-AA$72)))*EXP(-AA$79*($Z85-AA$72)))</f>
        <v>0</v>
      </c>
      <c r="AB85" s="12">
        <f t="shared" ref="AB85:AC116" si="6">IF($Z85&lt;=AB$72,0,+AB$70*AB$71*AB$73*AB$76^0.5/(2*(PI()*AB$77*($Z85-AB$72)^3)^0.5)*EXP(-((AB$76*AB$73-AB$78*($Z85-AB$72))^2)/(4*AB$76*AB$77*($Z85-AB$72)))*EXP(-AB$79*($Z85-AB$72)))</f>
        <v>0</v>
      </c>
      <c r="AC85" s="12">
        <f t="shared" si="6"/>
        <v>0</v>
      </c>
      <c r="AD85" s="12">
        <f t="shared" ref="AD85:AD116" si="7">IF($Z85&lt;=AA$72,0,+AA$70*AA$71*AA$74*AA$76^0.5/(2*(PI()*AA$77*($Z85-AA$72)^3)^0.5)*EXP(-((AA$76*AA$74-AA$78*($Z85-AA$72))^2)/(4*AA$76*AA$77*($Z85-AA$72)))*EXP(-AA$79*($Z85-AA$72)))</f>
        <v>0</v>
      </c>
      <c r="AE85" s="12">
        <f t="shared" ref="AE85:AF148" si="8">IF($Z85&lt;=AB$72,0,+AB$70*AB$71*AB$74*AB$76^0.5/(2*(PI()*AB$77*($Z85-AB$72)^3)^0.5)*EXP(-((AB$76*AB$74-AB$78*($Z85-AB$72))^2)/(4*AB$76*AB$77*($Z85-AB$72)))*EXP(-AB$79*($Z85-AB$72)))</f>
        <v>0</v>
      </c>
      <c r="AF85" s="12">
        <f t="shared" si="8"/>
        <v>0</v>
      </c>
    </row>
    <row r="86" spans="1:32" x14ac:dyDescent="0.25">
      <c r="A86" s="5" t="s">
        <v>48</v>
      </c>
      <c r="B86" s="6"/>
      <c r="C86" s="7"/>
      <c r="F86" s="13"/>
      <c r="G86" s="12"/>
      <c r="J86" s="12"/>
      <c r="K86" s="12"/>
      <c r="L86" s="12"/>
      <c r="M86" s="7"/>
      <c r="N86" s="7"/>
      <c r="O86" s="7"/>
      <c r="U86">
        <f>IF($M$34=1,'truth model'!C32,0)</f>
        <v>0</v>
      </c>
      <c r="V86">
        <f>IF($M$34=1,+'truth model'!G32,0)</f>
        <v>0</v>
      </c>
      <c r="Z86" s="13">
        <f t="shared" si="4"/>
        <v>60</v>
      </c>
      <c r="AA86" s="12">
        <f t="shared" si="5"/>
        <v>0</v>
      </c>
      <c r="AB86" s="12">
        <f t="shared" si="6"/>
        <v>0</v>
      </c>
      <c r="AC86" s="12">
        <f t="shared" si="6"/>
        <v>0</v>
      </c>
      <c r="AD86" s="12">
        <f t="shared" si="7"/>
        <v>0</v>
      </c>
      <c r="AE86" s="12">
        <f t="shared" si="8"/>
        <v>0</v>
      </c>
      <c r="AF86" s="12">
        <f t="shared" si="8"/>
        <v>0</v>
      </c>
    </row>
    <row r="87" spans="1:32" x14ac:dyDescent="0.25">
      <c r="A87" s="5" t="s">
        <v>39</v>
      </c>
      <c r="B87" s="6">
        <f ca="1">MAX('truth model'!G17:G267)</f>
        <v>1.6198433077799545E-3</v>
      </c>
      <c r="C87" s="7"/>
      <c r="F87" s="13">
        <f>'truth model'!B32</f>
        <v>450</v>
      </c>
      <c r="G87" s="30">
        <f ca="1">'Game Level 2'!G88</f>
        <v>1.9135397686087187E-3</v>
      </c>
      <c r="H87" s="30">
        <f ca="1">'Game Level 2'!H88</f>
        <v>1.1284741575507544</v>
      </c>
      <c r="I87" s="30">
        <f ca="1">'Game Level 2'!I88</f>
        <v>2.1593801783205894E-3</v>
      </c>
      <c r="J87" s="12">
        <f>'Game Level 5'!AA99</f>
        <v>2.8078289744800011E-3</v>
      </c>
      <c r="K87" s="12">
        <f>'Game Level 5'!AB99</f>
        <v>3.5236412857849193E-3</v>
      </c>
      <c r="L87" s="12">
        <f>'Game Level 5'!AC99</f>
        <v>4.3106034131425571E-3</v>
      </c>
      <c r="M87" s="7">
        <f ca="1">(J87-$I87)^2</f>
        <v>4.2048584124059021E-7</v>
      </c>
      <c r="N87" s="7">
        <f ca="1">(K87-$I87)^2</f>
        <v>1.8612083693397998E-6</v>
      </c>
      <c r="O87" s="7">
        <f ca="1">(L87-$I87)^2</f>
        <v>4.6277614060378911E-6</v>
      </c>
      <c r="U87">
        <f>IF($M$34=1,'truth model'!C33,0)</f>
        <v>0</v>
      </c>
      <c r="V87">
        <f>IF($M$34=1,+'truth model'!G33,0)</f>
        <v>0</v>
      </c>
      <c r="Z87" s="13">
        <f t="shared" si="4"/>
        <v>90</v>
      </c>
      <c r="AA87" s="12">
        <f t="shared" si="5"/>
        <v>0</v>
      </c>
      <c r="AB87" s="12">
        <f t="shared" si="6"/>
        <v>0</v>
      </c>
      <c r="AC87" s="12">
        <f t="shared" si="6"/>
        <v>0</v>
      </c>
      <c r="AD87" s="12">
        <f t="shared" si="7"/>
        <v>0</v>
      </c>
      <c r="AE87" s="12">
        <f t="shared" si="8"/>
        <v>0</v>
      </c>
      <c r="AF87" s="12">
        <f t="shared" si="8"/>
        <v>0</v>
      </c>
    </row>
    <row r="88" spans="1:32" x14ac:dyDescent="0.25">
      <c r="A88" s="5" t="s">
        <v>35</v>
      </c>
      <c r="B88" s="6">
        <f ca="1">IF(B87&lt;A72,1,+IF(B87&gt;A73,0,(B87-A72)/(A73-A72)))</f>
        <v>6.8871478642217154E-2</v>
      </c>
      <c r="C88" s="7"/>
      <c r="F88" s="13"/>
      <c r="G88" s="12"/>
      <c r="J88" s="12"/>
      <c r="K88" s="12"/>
      <c r="L88" s="12"/>
      <c r="M88" s="7"/>
      <c r="N88" s="7"/>
      <c r="O88" s="7"/>
      <c r="U88">
        <f>IF($M$34=1,'truth model'!C34,0)</f>
        <v>0</v>
      </c>
      <c r="V88">
        <f>IF($M$34=1,+'truth model'!G34,0)</f>
        <v>0</v>
      </c>
      <c r="Z88" s="13">
        <f t="shared" si="4"/>
        <v>120</v>
      </c>
      <c r="AA88" s="12">
        <f t="shared" si="5"/>
        <v>3.4867320441416614E-10</v>
      </c>
      <c r="AB88" s="12">
        <f t="shared" si="6"/>
        <v>2.630827022114207E-10</v>
      </c>
      <c r="AC88" s="12">
        <f t="shared" si="6"/>
        <v>2.2530044250632527E-8</v>
      </c>
      <c r="AD88" s="12">
        <f t="shared" si="7"/>
        <v>0</v>
      </c>
      <c r="AE88" s="12">
        <f t="shared" si="8"/>
        <v>0</v>
      </c>
      <c r="AF88" s="12">
        <f t="shared" si="8"/>
        <v>0</v>
      </c>
    </row>
    <row r="89" spans="1:32" x14ac:dyDescent="0.25">
      <c r="C89" s="7"/>
      <c r="F89" s="13"/>
      <c r="G89" s="12"/>
      <c r="J89" s="12"/>
      <c r="K89" s="12"/>
      <c r="L89" s="12"/>
      <c r="M89" s="7"/>
      <c r="N89" s="7"/>
      <c r="O89" s="7"/>
      <c r="U89">
        <f>IF($M$34=1,'truth model'!C35,0)</f>
        <v>0</v>
      </c>
      <c r="V89">
        <f>IF($M$34=1,+'truth model'!G35,0)</f>
        <v>0</v>
      </c>
      <c r="Z89" s="13">
        <f t="shared" si="4"/>
        <v>150</v>
      </c>
      <c r="AA89" s="12">
        <f t="shared" si="5"/>
        <v>1.9334236298119282E-3</v>
      </c>
      <c r="AB89" s="12">
        <f t="shared" si="6"/>
        <v>1.5278716158932345E-3</v>
      </c>
      <c r="AC89" s="12">
        <f t="shared" si="6"/>
        <v>4.3683581270635794E-3</v>
      </c>
      <c r="AD89" s="12">
        <f t="shared" si="7"/>
        <v>4.057966389132472E-305</v>
      </c>
      <c r="AE89" s="12">
        <f t="shared" si="8"/>
        <v>3.5979001552643558E-306</v>
      </c>
      <c r="AF89" s="12">
        <f t="shared" si="8"/>
        <v>9.0884680543441562E-246</v>
      </c>
    </row>
    <row r="90" spans="1:32" x14ac:dyDescent="0.25">
      <c r="C90" s="7"/>
      <c r="F90" s="13">
        <f>'truth model'!B35</f>
        <v>540</v>
      </c>
      <c r="G90" s="30">
        <f ca="1">'Game Level 2'!G91</f>
        <v>1.2614647088076824E-4</v>
      </c>
      <c r="H90" s="30">
        <f ca="1">'Game Level 2'!H91</f>
        <v>1.1080229399826631</v>
      </c>
      <c r="I90" s="30">
        <f ca="1">'Game Level 2'!I91</f>
        <v>1.3977318353374622E-4</v>
      </c>
      <c r="J90" s="12">
        <f>'Game Level 5'!AA102</f>
        <v>3.7001294370896906E-4</v>
      </c>
      <c r="K90" s="12">
        <f>'Game Level 5'!AB102</f>
        <v>5.334531877570685E-4</v>
      </c>
      <c r="L90" s="12">
        <f>'Game Level 5'!AC102</f>
        <v>8.6304609856814975E-4</v>
      </c>
      <c r="M90" s="7">
        <f ca="1">(J90-$I90)^2</f>
        <v>5.301034716554413E-8</v>
      </c>
      <c r="N90" s="7">
        <f ca="1">(K90-$I90)^2</f>
        <v>1.5498394572527508E-7</v>
      </c>
      <c r="O90" s="7">
        <f ca="1">(L90-$I90)^2</f>
        <v>5.2312370962236354E-7</v>
      </c>
      <c r="U90">
        <f>IF($M$34=1,'truth model'!C36,0)</f>
        <v>0</v>
      </c>
      <c r="V90">
        <f>IF($M$34=1,+'truth model'!G36,0)</f>
        <v>0</v>
      </c>
      <c r="Z90" s="13">
        <f t="shared" si="4"/>
        <v>180</v>
      </c>
      <c r="AA90" s="12">
        <f t="shared" si="5"/>
        <v>3.9391588361017034E-2</v>
      </c>
      <c r="AB90" s="12">
        <f t="shared" si="6"/>
        <v>3.2602391137830762E-2</v>
      </c>
      <c r="AC90" s="12">
        <f t="shared" si="6"/>
        <v>4.3466518024867097E-2</v>
      </c>
      <c r="AD90" s="12">
        <f t="shared" si="7"/>
        <v>1.4262224858343422E-183</v>
      </c>
      <c r="AE90" s="12">
        <f t="shared" si="8"/>
        <v>1.3243844124073077E-184</v>
      </c>
      <c r="AF90" s="12">
        <f t="shared" si="8"/>
        <v>1.3988437002502368E-148</v>
      </c>
    </row>
    <row r="91" spans="1:32" x14ac:dyDescent="0.25">
      <c r="A91" s="8"/>
      <c r="B91" s="9"/>
      <c r="C91" s="10"/>
      <c r="F91" s="13"/>
      <c r="G91" s="12"/>
      <c r="J91" s="12"/>
      <c r="K91" s="12"/>
      <c r="L91" s="12"/>
      <c r="M91" s="7"/>
      <c r="N91" s="7"/>
      <c r="O91" s="7"/>
      <c r="U91">
        <f>IF($M$34=1,'truth model'!C37,0)</f>
        <v>0</v>
      </c>
      <c r="V91">
        <f>IF($M$34=1,+'truth model'!G37,0)</f>
        <v>0</v>
      </c>
      <c r="Z91" s="13">
        <f t="shared" si="4"/>
        <v>210</v>
      </c>
      <c r="AA91" s="12">
        <f t="shared" si="5"/>
        <v>9.1663115581664359E-2</v>
      </c>
      <c r="AB91" s="12">
        <f t="shared" si="6"/>
        <v>7.9455999455451815E-2</v>
      </c>
      <c r="AC91" s="12">
        <f t="shared" si="6"/>
        <v>7.9782634599467148E-2</v>
      </c>
      <c r="AD91" s="12">
        <f t="shared" si="7"/>
        <v>1.4930363592941611E-128</v>
      </c>
      <c r="AE91" s="12">
        <f t="shared" si="8"/>
        <v>1.4520557308084969E-129</v>
      </c>
      <c r="AF91" s="12">
        <f t="shared" si="8"/>
        <v>1.355177866367442E-104</v>
      </c>
    </row>
    <row r="92" spans="1:32" x14ac:dyDescent="0.25">
      <c r="F92" s="13"/>
      <c r="G92" s="12"/>
      <c r="J92" s="12"/>
      <c r="K92" s="12"/>
      <c r="L92" s="12"/>
      <c r="M92" s="7"/>
      <c r="N92" s="7"/>
      <c r="O92" s="7"/>
      <c r="U92">
        <f>IF($M$34=1,'truth model'!C38,0)</f>
        <v>0</v>
      </c>
      <c r="V92">
        <f>IF($M$34=1,+'truth model'!G38,0)</f>
        <v>0</v>
      </c>
      <c r="Z92" s="13">
        <f t="shared" si="4"/>
        <v>240</v>
      </c>
      <c r="AA92" s="12">
        <f t="shared" si="5"/>
        <v>0.10175295171245001</v>
      </c>
      <c r="AB92" s="12">
        <f t="shared" si="6"/>
        <v>9.2377289766843673E-2</v>
      </c>
      <c r="AC92" s="12">
        <f t="shared" si="6"/>
        <v>8.2905076425653285E-2</v>
      </c>
      <c r="AD92" s="12">
        <f t="shared" si="7"/>
        <v>2.8168327528770194E-97</v>
      </c>
      <c r="AE92" s="12">
        <f t="shared" si="8"/>
        <v>2.8691951153009988E-98</v>
      </c>
      <c r="AF92" s="12">
        <f t="shared" si="8"/>
        <v>1.3581247731901448E-79</v>
      </c>
    </row>
    <row r="93" spans="1:32" x14ac:dyDescent="0.25">
      <c r="F93" s="13">
        <f>'truth model'!B38</f>
        <v>630</v>
      </c>
      <c r="G93" s="30">
        <f ca="1">'Game Level 2'!G94</f>
        <v>7.717862504727103E-6</v>
      </c>
      <c r="H93" s="30">
        <f ca="1">'Game Level 2'!H94</f>
        <v>1.1237658221309812</v>
      </c>
      <c r="I93" s="30">
        <f ca="1">'Game Level 2'!I94</f>
        <v>8.6730701027185264E-6</v>
      </c>
      <c r="J93" s="12">
        <f>'Game Level 5'!AA105</f>
        <v>4.6280501362634254E-5</v>
      </c>
      <c r="K93" s="12">
        <f>'Game Level 5'!AB105</f>
        <v>7.6654174743144855E-5</v>
      </c>
      <c r="L93" s="12">
        <f>'Game Level 5'!AC105</f>
        <v>1.6786735552346991E-4</v>
      </c>
      <c r="M93" s="7">
        <f ca="1">(J93-$I93)^2</f>
        <v>1.4143188859692865E-9</v>
      </c>
      <c r="N93" s="7">
        <f ca="1">(K93-$I93)^2</f>
        <v>4.621430588132594E-9</v>
      </c>
      <c r="O93" s="7">
        <f ca="1">(L93-$I93)^2</f>
        <v>2.5342820510623657E-8</v>
      </c>
      <c r="U93">
        <f>IF($M$34=1,'truth model'!C39,0)</f>
        <v>0</v>
      </c>
      <c r="V93">
        <f>IF($M$34=1,+'truth model'!G39,0)</f>
        <v>0</v>
      </c>
      <c r="Z93" s="13">
        <f t="shared" si="4"/>
        <v>270</v>
      </c>
      <c r="AA93" s="12">
        <f t="shared" si="5"/>
        <v>8.1014216653092108E-2</v>
      </c>
      <c r="AB93" s="12">
        <f t="shared" si="6"/>
        <v>7.7031003744089041E-2</v>
      </c>
      <c r="AC93" s="12">
        <f t="shared" si="6"/>
        <v>6.6974220708906337E-2</v>
      </c>
      <c r="AD93" s="12">
        <f t="shared" si="7"/>
        <v>3.6194387019281371E-77</v>
      </c>
      <c r="AE93" s="12">
        <f t="shared" si="8"/>
        <v>3.8612361774301406E-78</v>
      </c>
      <c r="AF93" s="12">
        <f t="shared" si="8"/>
        <v>1.6090108430966961E-63</v>
      </c>
    </row>
    <row r="94" spans="1:32" x14ac:dyDescent="0.25">
      <c r="F94" s="13"/>
      <c r="G94" s="12"/>
      <c r="J94" s="12"/>
      <c r="K94" s="12"/>
      <c r="L94" s="12"/>
      <c r="M94" s="7"/>
      <c r="N94" s="7"/>
      <c r="O94" s="7"/>
      <c r="U94">
        <f>IF($M$34=1,'truth model'!C40,0)</f>
        <v>0</v>
      </c>
      <c r="V94">
        <f>IF($M$34=1,+'truth model'!G40,0)</f>
        <v>0</v>
      </c>
      <c r="Z94" s="13">
        <f t="shared" si="4"/>
        <v>300</v>
      </c>
      <c r="AA94" s="12">
        <f t="shared" si="5"/>
        <v>5.419475306641678E-2</v>
      </c>
      <c r="AB94" s="12">
        <f t="shared" si="6"/>
        <v>5.39694113831619E-2</v>
      </c>
      <c r="AC94" s="12">
        <f t="shared" si="6"/>
        <v>4.7518375453071117E-2</v>
      </c>
      <c r="AD94" s="12">
        <f t="shared" si="7"/>
        <v>3.384880890123869E-63</v>
      </c>
      <c r="AE94" s="12">
        <f t="shared" si="8"/>
        <v>3.7819401476025813E-64</v>
      </c>
      <c r="AF94" s="12">
        <f t="shared" si="8"/>
        <v>2.3654720167154426E-52</v>
      </c>
    </row>
    <row r="95" spans="1:32" x14ac:dyDescent="0.25">
      <c r="F95" s="13"/>
      <c r="G95" s="12"/>
      <c r="J95" s="12"/>
      <c r="K95" s="12"/>
      <c r="L95" s="12"/>
      <c r="M95" s="7"/>
      <c r="N95" s="7"/>
      <c r="O95" s="7"/>
      <c r="U95">
        <f>IF($M$34=1,'truth model'!C41,0)</f>
        <v>0</v>
      </c>
      <c r="V95">
        <f>IF($M$34=1,+'truth model'!G41,0)</f>
        <v>0</v>
      </c>
      <c r="Z95" s="13">
        <f t="shared" si="4"/>
        <v>330</v>
      </c>
      <c r="AA95" s="12">
        <f t="shared" si="5"/>
        <v>3.2779669687369589E-2</v>
      </c>
      <c r="AB95" s="12">
        <f t="shared" si="6"/>
        <v>3.4188585462312959E-2</v>
      </c>
      <c r="AC95" s="12">
        <f t="shared" si="6"/>
        <v>3.1317099465896815E-2</v>
      </c>
      <c r="AD95" s="12">
        <f t="shared" si="7"/>
        <v>5.8420442298715937E-53</v>
      </c>
      <c r="AE95" s="12">
        <f t="shared" si="8"/>
        <v>6.8363174440459066E-54</v>
      </c>
      <c r="AF95" s="12">
        <f t="shared" si="8"/>
        <v>3.6069245397086326E-44</v>
      </c>
    </row>
    <row r="96" spans="1:32" x14ac:dyDescent="0.25">
      <c r="F96" s="13">
        <f>'truth model'!B41</f>
        <v>720</v>
      </c>
      <c r="G96" s="30">
        <f ca="1">'Game Level 2'!G97</f>
        <v>4.562086414340276E-7</v>
      </c>
      <c r="H96" s="30">
        <f ca="1">'Game Level 2'!H97</f>
        <v>0.97868475037735081</v>
      </c>
      <c r="I96" s="30">
        <f ca="1">'Game Level 2'!I97</f>
        <v>4.4648444036185165E-7</v>
      </c>
      <c r="J96" s="12">
        <f>'Game Level 5'!AA108</f>
        <v>5.6640630080916796E-6</v>
      </c>
      <c r="K96" s="12">
        <f>'Game Level 5'!AB108</f>
        <v>1.0777652894295911E-5</v>
      </c>
      <c r="L96" s="12">
        <f>'Game Level 5'!AC108</f>
        <v>3.237053088805665E-5</v>
      </c>
      <c r="M96" s="7">
        <f ca="1">(J96-$I96)^2</f>
        <v>2.7223126110433642E-11</v>
      </c>
      <c r="N96" s="7">
        <f ca="1">(K96-$I96)^2</f>
        <v>1.0673304162356227E-10</v>
      </c>
      <c r="O96" s="7">
        <f ca="1">(L96-$I96)^2</f>
        <v>1.019144741594575E-9</v>
      </c>
      <c r="U96">
        <f>IF($M$34=1,'truth model'!C42,0)</f>
        <v>0</v>
      </c>
      <c r="V96">
        <f>IF($M$34=1,+'truth model'!G42,0)</f>
        <v>0</v>
      </c>
      <c r="Z96" s="13">
        <f t="shared" si="4"/>
        <v>360</v>
      </c>
      <c r="AA96" s="12">
        <f t="shared" si="5"/>
        <v>1.8626545733152863E-2</v>
      </c>
      <c r="AB96" s="12">
        <f t="shared" si="6"/>
        <v>2.0346747814039983E-2</v>
      </c>
      <c r="AC96" s="12">
        <f t="shared" si="6"/>
        <v>1.9735199106371403E-2</v>
      </c>
      <c r="AD96" s="12">
        <f t="shared" si="7"/>
        <v>3.6617447412950276E-45</v>
      </c>
      <c r="AE96" s="12">
        <f t="shared" si="8"/>
        <v>4.4877800808411261E-46</v>
      </c>
      <c r="AF96" s="12">
        <f t="shared" si="8"/>
        <v>6.1755183684742899E-38</v>
      </c>
    </row>
    <row r="97" spans="6:32" x14ac:dyDescent="0.25">
      <c r="F97" s="13"/>
      <c r="G97" s="12"/>
      <c r="J97" s="12"/>
      <c r="K97" s="12"/>
      <c r="L97" s="12"/>
      <c r="M97" s="7"/>
      <c r="N97" s="7"/>
      <c r="O97" s="7"/>
      <c r="U97">
        <f>IF($M$34=1,'truth model'!C43,0)</f>
        <v>0</v>
      </c>
      <c r="V97">
        <f>IF($M$34=1,+'truth model'!G43,0)</f>
        <v>0</v>
      </c>
      <c r="Z97" s="13">
        <f t="shared" si="4"/>
        <v>390</v>
      </c>
      <c r="AA97" s="12">
        <f t="shared" si="5"/>
        <v>1.0161993237417677E-2</v>
      </c>
      <c r="AB97" s="12">
        <f t="shared" si="6"/>
        <v>1.1625929915753451E-2</v>
      </c>
      <c r="AC97" s="12">
        <f t="shared" si="6"/>
        <v>1.2086562838185927E-2</v>
      </c>
      <c r="AD97" s="12">
        <f t="shared" si="7"/>
        <v>4.7768857025484615E-39</v>
      </c>
      <c r="AE97" s="12">
        <f t="shared" si="8"/>
        <v>6.1316092373953404E-40</v>
      </c>
      <c r="AF97" s="12">
        <f t="shared" si="8"/>
        <v>4.7931705662016127E-33</v>
      </c>
    </row>
    <row r="98" spans="6:32" x14ac:dyDescent="0.25">
      <c r="F98" s="13"/>
      <c r="G98" s="12"/>
      <c r="J98" s="12"/>
      <c r="K98" s="12"/>
      <c r="L98" s="12"/>
      <c r="M98" s="7"/>
      <c r="N98" s="7"/>
      <c r="O98" s="7"/>
      <c r="U98">
        <f>IF($M$34=1,'truth model'!C44,0)</f>
        <v>0</v>
      </c>
      <c r="V98">
        <f>IF($M$34=1,+'truth model'!G44,0)</f>
        <v>0</v>
      </c>
      <c r="Z98" s="13">
        <f t="shared" si="4"/>
        <v>420</v>
      </c>
      <c r="AA98" s="12">
        <f t="shared" si="5"/>
        <v>5.3932496676247187E-3</v>
      </c>
      <c r="AB98" s="12">
        <f t="shared" si="6"/>
        <v>6.4622751317853612E-3</v>
      </c>
      <c r="AC98" s="12">
        <f t="shared" si="6"/>
        <v>7.2641692332035398E-3</v>
      </c>
      <c r="AD98" s="12">
        <f t="shared" si="7"/>
        <v>3.8604440743803758E-34</v>
      </c>
      <c r="AE98" s="12">
        <f t="shared" si="8"/>
        <v>5.1898284794865258E-35</v>
      </c>
      <c r="AF98" s="12">
        <f t="shared" si="8"/>
        <v>4.0327625930856062E-29</v>
      </c>
    </row>
    <row r="99" spans="6:32" x14ac:dyDescent="0.25">
      <c r="F99" s="13">
        <f>'truth model'!B44</f>
        <v>810</v>
      </c>
      <c r="G99" s="30">
        <f ca="1">'Game Level 2'!G100</f>
        <v>2.6523025142752964E-8</v>
      </c>
      <c r="H99" s="30">
        <f ca="1">'Game Level 2'!H100</f>
        <v>0.93856774992694691</v>
      </c>
      <c r="I99" s="30">
        <f ca="1">'Game Level 2'!I100</f>
        <v>2.4893656029489489E-8</v>
      </c>
      <c r="J99" s="12">
        <f>'Game Level 5'!AA111</f>
        <v>6.8716703836837456E-7</v>
      </c>
      <c r="K99" s="12">
        <f>'Game Level 5'!AB111</f>
        <v>1.5021620826663238E-6</v>
      </c>
      <c r="L99" s="12">
        <f>'Game Level 5'!AC111</f>
        <v>6.238375633360185E-6</v>
      </c>
      <c r="M99" s="7">
        <f ca="1">(J99-$I99)^2</f>
        <v>4.3860603295458707E-13</v>
      </c>
      <c r="N99" s="7">
        <f ca="1">(K99-$I99)^2</f>
        <v>2.1823220043380682E-12</v>
      </c>
      <c r="O99" s="7">
        <f ca="1">(L99-$I99)^2</f>
        <v>3.8607358282613368E-11</v>
      </c>
      <c r="U99">
        <f>IF($M$34=1,'truth model'!C45,0)</f>
        <v>0</v>
      </c>
      <c r="V99">
        <f>IF($M$34=1,+'truth model'!G45,0)</f>
        <v>0</v>
      </c>
      <c r="Z99" s="13">
        <f t="shared" si="4"/>
        <v>450</v>
      </c>
      <c r="AA99" s="12">
        <f t="shared" si="5"/>
        <v>2.8078289744800011E-3</v>
      </c>
      <c r="AB99" s="12">
        <f t="shared" si="6"/>
        <v>3.5236412857849193E-3</v>
      </c>
      <c r="AC99" s="12">
        <f t="shared" si="6"/>
        <v>4.3106034131425571E-3</v>
      </c>
      <c r="AD99" s="12">
        <f t="shared" si="7"/>
        <v>3.9566615639550922E-30</v>
      </c>
      <c r="AE99" s="12">
        <f t="shared" si="8"/>
        <v>5.570969279319053E-31</v>
      </c>
      <c r="AF99" s="12">
        <f t="shared" si="8"/>
        <v>6.5206663908956776E-26</v>
      </c>
    </row>
    <row r="100" spans="6:32" x14ac:dyDescent="0.25">
      <c r="F100" s="13"/>
      <c r="G100" s="12"/>
      <c r="J100" s="12"/>
      <c r="K100" s="12"/>
      <c r="L100" s="12"/>
      <c r="M100" s="7"/>
      <c r="N100" s="7"/>
      <c r="O100" s="7"/>
      <c r="U100">
        <f>IF($M$34=1,'truth model'!C46,0)</f>
        <v>0</v>
      </c>
      <c r="V100">
        <f>IF($M$34=1,+'truth model'!G46,0)</f>
        <v>0</v>
      </c>
      <c r="Z100" s="13">
        <f t="shared" si="4"/>
        <v>480</v>
      </c>
      <c r="AA100" s="12">
        <f t="shared" si="5"/>
        <v>1.4418902767496873E-3</v>
      </c>
      <c r="AB100" s="12">
        <f t="shared" si="6"/>
        <v>1.8951315928893975E-3</v>
      </c>
      <c r="AC100" s="12">
        <f t="shared" si="6"/>
        <v>2.5356195202002464E-3</v>
      </c>
      <c r="AD100" s="12">
        <f t="shared" si="7"/>
        <v>8.3952744463827534E-27</v>
      </c>
      <c r="AE100" s="12">
        <f t="shared" si="8"/>
        <v>1.2380063642200551E-27</v>
      </c>
      <c r="AF100" s="12">
        <f t="shared" si="8"/>
        <v>2.9974610268179658E-23</v>
      </c>
    </row>
    <row r="101" spans="6:32" x14ac:dyDescent="0.25">
      <c r="F101" s="13"/>
      <c r="G101" s="12"/>
      <c r="J101" s="12"/>
      <c r="K101" s="12"/>
      <c r="L101" s="12"/>
      <c r="M101" s="7"/>
      <c r="N101" s="7"/>
      <c r="O101" s="7"/>
      <c r="U101">
        <f>IF($M$34=1,'truth model'!C47,0)</f>
        <v>0</v>
      </c>
      <c r="V101">
        <f>IF($M$34=1,+'truth model'!G47,0)</f>
        <v>0</v>
      </c>
      <c r="Z101" s="13">
        <f t="shared" si="4"/>
        <v>510</v>
      </c>
      <c r="AA101" s="12">
        <f t="shared" si="5"/>
        <v>7.3310611568096499E-4</v>
      </c>
      <c r="AB101" s="12">
        <f t="shared" si="6"/>
        <v>1.0091602150729168E-3</v>
      </c>
      <c r="AC101" s="12">
        <f t="shared" si="6"/>
        <v>1.4824605531025003E-3</v>
      </c>
      <c r="AD101" s="12">
        <f t="shared" si="7"/>
        <v>5.2146130980985743E-24</v>
      </c>
      <c r="AE101" s="12">
        <f t="shared" si="8"/>
        <v>8.0537137610700856E-25</v>
      </c>
      <c r="AF101" s="12">
        <f t="shared" si="8"/>
        <v>5.1667167789185775E-21</v>
      </c>
    </row>
    <row r="102" spans="6:32" x14ac:dyDescent="0.25">
      <c r="F102" s="13">
        <f>'truth model'!B47</f>
        <v>900</v>
      </c>
      <c r="G102" s="30">
        <f ca="1">'Game Level 2'!G103</f>
        <v>1.5299216831075069E-9</v>
      </c>
      <c r="H102" s="30">
        <f ca="1">'Game Level 2'!H103</f>
        <v>0.83882197345878839</v>
      </c>
      <c r="I102" s="30">
        <f ca="1">'Game Level 2'!I103</f>
        <v>1.28333192546163E-9</v>
      </c>
      <c r="J102" s="12">
        <f>'Game Level 5'!AA114</f>
        <v>8.3146321128261496E-8</v>
      </c>
      <c r="K102" s="12">
        <f>'Game Level 5'!AB114</f>
        <v>2.0881220225014468E-7</v>
      </c>
      <c r="L102" s="12">
        <f>'Game Level 5'!AC114</f>
        <v>1.205538009111603E-6</v>
      </c>
      <c r="M102" s="7">
        <f ca="1">(J102-$I102)^2</f>
        <v>6.7015490012177279E-15</v>
      </c>
      <c r="N102" s="7">
        <f ca="1">(K102-$I102)^2</f>
        <v>4.306823201823911E-14</v>
      </c>
      <c r="O102" s="7">
        <f ca="1">(L102-$I102)^2</f>
        <v>1.4502293275246974E-12</v>
      </c>
      <c r="U102">
        <f>IF($M$34=1,'truth model'!C48,0)</f>
        <v>0</v>
      </c>
      <c r="V102">
        <f>IF($M$34=1,+'truth model'!G48,0)</f>
        <v>0</v>
      </c>
      <c r="Z102" s="13">
        <f t="shared" si="4"/>
        <v>540</v>
      </c>
      <c r="AA102" s="12">
        <f t="shared" si="5"/>
        <v>3.7001294370896906E-4</v>
      </c>
      <c r="AB102" s="12">
        <f t="shared" si="6"/>
        <v>5.334531877570685E-4</v>
      </c>
      <c r="AC102" s="12">
        <f t="shared" si="6"/>
        <v>8.6304609856814975E-4</v>
      </c>
      <c r="AD102" s="12">
        <f t="shared" si="7"/>
        <v>1.2197663618255236E-21</v>
      </c>
      <c r="AE102" s="12">
        <f t="shared" si="8"/>
        <v>1.973044458093957E-22</v>
      </c>
      <c r="AF102" s="12">
        <f t="shared" si="8"/>
        <v>4.0838435199581649E-19</v>
      </c>
    </row>
    <row r="103" spans="6:32" x14ac:dyDescent="0.25">
      <c r="F103" s="13"/>
      <c r="G103" s="12"/>
      <c r="J103" s="12"/>
      <c r="K103" s="12"/>
      <c r="L103" s="12"/>
      <c r="M103" s="7"/>
      <c r="N103" s="7"/>
      <c r="O103" s="7"/>
      <c r="U103">
        <f>IF($M$34=1,'truth model'!C49,0)</f>
        <v>0</v>
      </c>
      <c r="V103">
        <f>IF($M$34=1,+'truth model'!G49,0)</f>
        <v>0</v>
      </c>
      <c r="Z103" s="13">
        <f t="shared" si="4"/>
        <v>570</v>
      </c>
      <c r="AA103" s="12">
        <f t="shared" si="5"/>
        <v>1.857377628814827E-4</v>
      </c>
      <c r="AB103" s="12">
        <f t="shared" si="6"/>
        <v>2.8045664093808949E-4</v>
      </c>
      <c r="AC103" s="12">
        <f t="shared" si="6"/>
        <v>5.0095476085479525E-4</v>
      </c>
      <c r="AD103" s="12">
        <f t="shared" si="7"/>
        <v>1.296055008532122E-19</v>
      </c>
      <c r="AE103" s="12">
        <f t="shared" si="8"/>
        <v>2.1956836770480939E-20</v>
      </c>
      <c r="AF103" s="12">
        <f t="shared" si="8"/>
        <v>1.7193504177895241E-17</v>
      </c>
    </row>
    <row r="104" spans="6:32" x14ac:dyDescent="0.25">
      <c r="F104" s="13"/>
      <c r="G104" s="12"/>
      <c r="J104" s="12"/>
      <c r="K104" s="12"/>
      <c r="L104" s="12"/>
      <c r="M104" s="7"/>
      <c r="N104" s="7"/>
      <c r="O104" s="7"/>
      <c r="U104">
        <f>IF($M$34=1,'truth model'!C50,0)</f>
        <v>0</v>
      </c>
      <c r="V104">
        <f>IF($M$34=1,+'truth model'!G50,0)</f>
        <v>0</v>
      </c>
      <c r="Z104" s="13">
        <f t="shared" si="4"/>
        <v>600</v>
      </c>
      <c r="AA104" s="12">
        <f t="shared" si="5"/>
        <v>9.28566948744348E-5</v>
      </c>
      <c r="AB104" s="12">
        <f t="shared" si="6"/>
        <v>1.4684692573951153E-4</v>
      </c>
      <c r="AC104" s="12">
        <f t="shared" si="6"/>
        <v>2.9018750424340887E-4</v>
      </c>
      <c r="AD104" s="12">
        <f t="shared" si="7"/>
        <v>7.2130728046416551E-18</v>
      </c>
      <c r="AE104" s="12">
        <f t="shared" si="8"/>
        <v>1.2798314381766498E-18</v>
      </c>
      <c r="AF104" s="12">
        <f t="shared" si="8"/>
        <v>4.3202779999397063E-16</v>
      </c>
    </row>
    <row r="105" spans="6:32" x14ac:dyDescent="0.25">
      <c r="F105" s="13">
        <f>'truth model'!B50</f>
        <v>990</v>
      </c>
      <c r="G105" s="30">
        <f ca="1">'Game Level 2'!G106</f>
        <v>8.7959689975476151E-11</v>
      </c>
      <c r="H105" s="30">
        <f ca="1">'Game Level 2'!H106</f>
        <v>0.76225055118965923</v>
      </c>
      <c r="I105" s="30">
        <f ca="1">'Game Level 2'!I106</f>
        <v>6.704732216627824E-11</v>
      </c>
      <c r="J105" s="12">
        <f>'Game Level 5'!AA117</f>
        <v>1.0063902129597358E-8</v>
      </c>
      <c r="K105" s="12">
        <f>'Game Level 5'!AB117</f>
        <v>2.903605426891553E-8</v>
      </c>
      <c r="L105" s="12">
        <f>'Game Level 5'!AC117</f>
        <v>2.3391813750643741E-7</v>
      </c>
      <c r="M105" s="7">
        <f ca="1">(J105-$I105)^2</f>
        <v>9.9937106040857893E-17</v>
      </c>
      <c r="N105" s="7">
        <f ca="1">(K105-$I105)^2</f>
        <v>8.3920336348080634E-16</v>
      </c>
      <c r="O105" s="7">
        <f ca="1">(L105-$I105)^2</f>
        <v>5.4686332380372102E-14</v>
      </c>
      <c r="U105">
        <f>IF($M$34=1,'truth model'!C51,0)</f>
        <v>0</v>
      </c>
      <c r="V105">
        <f>IF($M$34=1,+'truth model'!G51,0)</f>
        <v>0</v>
      </c>
      <c r="Z105" s="13">
        <f t="shared" si="4"/>
        <v>630</v>
      </c>
      <c r="AA105" s="12">
        <f t="shared" si="5"/>
        <v>4.6280501362634254E-5</v>
      </c>
      <c r="AB105" s="12">
        <f t="shared" si="6"/>
        <v>7.6654174743144855E-5</v>
      </c>
      <c r="AC105" s="12">
        <f t="shared" si="6"/>
        <v>1.6786735552346991E-4</v>
      </c>
      <c r="AD105" s="12">
        <f t="shared" si="7"/>
        <v>2.3474712356275469E-16</v>
      </c>
      <c r="AE105" s="12">
        <f t="shared" si="8"/>
        <v>4.3623334325918946E-17</v>
      </c>
      <c r="AF105" s="12">
        <f t="shared" si="8"/>
        <v>7.0748190913370082E-15</v>
      </c>
    </row>
    <row r="106" spans="6:32" x14ac:dyDescent="0.25">
      <c r="F106" s="13"/>
      <c r="G106" s="12"/>
      <c r="J106" s="12"/>
      <c r="K106" s="12"/>
      <c r="L106" s="12"/>
      <c r="M106" s="7"/>
      <c r="N106" s="7"/>
      <c r="O106" s="7"/>
      <c r="U106">
        <f>IF($M$34=1,'truth model'!C52,0)</f>
        <v>0</v>
      </c>
      <c r="V106">
        <f>IF($M$34=1,+'truth model'!G52,0)</f>
        <v>0</v>
      </c>
      <c r="Z106" s="13">
        <f t="shared" si="4"/>
        <v>660</v>
      </c>
      <c r="AA106" s="12">
        <f t="shared" si="5"/>
        <v>2.3013723672957887E-5</v>
      </c>
      <c r="AB106" s="12">
        <f t="shared" si="6"/>
        <v>3.9921860367586175E-5</v>
      </c>
      <c r="AC106" s="12">
        <f t="shared" si="6"/>
        <v>9.702309115186238E-5</v>
      </c>
      <c r="AD106" s="12">
        <f t="shared" si="7"/>
        <v>4.8711465862819764E-15</v>
      </c>
      <c r="AE106" s="12">
        <f t="shared" si="8"/>
        <v>9.4806016019254619E-16</v>
      </c>
      <c r="AF106" s="12">
        <f t="shared" si="8"/>
        <v>8.0905465614444449E-14</v>
      </c>
    </row>
    <row r="107" spans="6:32" x14ac:dyDescent="0.25">
      <c r="F107" s="13"/>
      <c r="G107" s="12"/>
      <c r="J107" s="12"/>
      <c r="K107" s="12"/>
      <c r="L107" s="12"/>
      <c r="M107" s="7"/>
      <c r="N107" s="7"/>
      <c r="O107" s="7"/>
      <c r="U107">
        <f>IF($M$34=1,'truth model'!C53,0)</f>
        <v>0</v>
      </c>
      <c r="V107">
        <f>IF($M$34=1,+'truth model'!G53,0)</f>
        <v>0</v>
      </c>
      <c r="Z107" s="13">
        <f t="shared" si="4"/>
        <v>690</v>
      </c>
      <c r="AA107" s="12">
        <f t="shared" si="5"/>
        <v>1.1424370174522844E-5</v>
      </c>
      <c r="AB107" s="12">
        <f t="shared" si="6"/>
        <v>2.0755933168530225E-5</v>
      </c>
      <c r="AC107" s="12">
        <f t="shared" si="6"/>
        <v>5.6048454787348368E-5</v>
      </c>
      <c r="AD107" s="12">
        <f t="shared" si="7"/>
        <v>6.9044316034958485E-14</v>
      </c>
      <c r="AE107" s="12">
        <f t="shared" si="8"/>
        <v>1.4074038979416715E-14</v>
      </c>
      <c r="AF107" s="12">
        <f t="shared" si="8"/>
        <v>6.8263332611582756E-13</v>
      </c>
    </row>
    <row r="108" spans="6:32" x14ac:dyDescent="0.25">
      <c r="F108" s="13">
        <f>'truth model'!B53</f>
        <v>1080</v>
      </c>
      <c r="G108" s="30">
        <f ca="1">'Game Level 2'!G109</f>
        <v>5.0529556502312501E-12</v>
      </c>
      <c r="H108" s="30">
        <f ca="1">'Game Level 2'!H109</f>
        <v>1.1414689289055935</v>
      </c>
      <c r="I108" s="30">
        <f ca="1">'Game Level 2'!I109</f>
        <v>5.7677918738769317E-12</v>
      </c>
      <c r="J108" s="12">
        <f>'Game Level 5'!AA120</f>
        <v>1.2203309940153265E-9</v>
      </c>
      <c r="K108" s="12">
        <f>'Game Level 5'!AB120</f>
        <v>4.0448944727509313E-9</v>
      </c>
      <c r="L108" s="12">
        <f>'Game Level 5'!AC120</f>
        <v>4.5594910623615934E-8</v>
      </c>
      <c r="M108" s="7">
        <f ca="1">(J108-$I108)^2</f>
        <v>1.4751637719960918E-18</v>
      </c>
      <c r="N108" s="7">
        <f ca="1">(K108-$I108)^2</f>
        <v>1.6314544344172892E-17</v>
      </c>
      <c r="O108" s="7">
        <f ca="1">(L108-$I108)^2</f>
        <v>2.0783699441329779E-15</v>
      </c>
      <c r="U108">
        <f>IF($M$34=1,'truth model'!C54,0)</f>
        <v>0</v>
      </c>
      <c r="V108">
        <f>IF($M$34=1,+'truth model'!G54,0)</f>
        <v>0</v>
      </c>
      <c r="Z108" s="13">
        <f t="shared" si="4"/>
        <v>720</v>
      </c>
      <c r="AA108" s="12">
        <f t="shared" si="5"/>
        <v>5.6640630080916796E-6</v>
      </c>
      <c r="AB108" s="12">
        <f t="shared" si="6"/>
        <v>1.0777652894295911E-5</v>
      </c>
      <c r="AC108" s="12">
        <f t="shared" si="6"/>
        <v>3.237053088805665E-5</v>
      </c>
      <c r="AD108" s="12">
        <f t="shared" si="7"/>
        <v>7.0665203627189012E-13</v>
      </c>
      <c r="AE108" s="12">
        <f t="shared" si="8"/>
        <v>1.5086293490464467E-13</v>
      </c>
      <c r="AF108" s="12">
        <f t="shared" si="8"/>
        <v>4.442210802325596E-12</v>
      </c>
    </row>
    <row r="109" spans="6:32" x14ac:dyDescent="0.25">
      <c r="F109" s="13"/>
      <c r="G109" s="12"/>
      <c r="J109" s="12"/>
      <c r="K109" s="12"/>
      <c r="L109" s="12"/>
      <c r="M109" s="7"/>
      <c r="N109" s="7"/>
      <c r="O109" s="7"/>
      <c r="U109">
        <f>IF($M$34=1,'truth model'!C55,0)</f>
        <v>0</v>
      </c>
      <c r="V109">
        <f>IF($M$34=1,+'truth model'!G55,0)</f>
        <v>0</v>
      </c>
      <c r="Z109" s="13">
        <f t="shared" si="4"/>
        <v>750</v>
      </c>
      <c r="AA109" s="12">
        <f t="shared" si="5"/>
        <v>2.8055917819442126E-6</v>
      </c>
      <c r="AB109" s="12">
        <f t="shared" si="6"/>
        <v>5.5912217544537647E-6</v>
      </c>
      <c r="AC109" s="12">
        <f t="shared" si="6"/>
        <v>1.8694845482666349E-5</v>
      </c>
      <c r="AD109" s="12">
        <f t="shared" si="7"/>
        <v>5.464109737008137E-12</v>
      </c>
      <c r="AE109" s="12">
        <f t="shared" si="8"/>
        <v>1.2217503443770087E-12</v>
      </c>
      <c r="AF109" s="12">
        <f t="shared" si="8"/>
        <v>2.311559817164374E-11</v>
      </c>
    </row>
    <row r="110" spans="6:32" x14ac:dyDescent="0.25">
      <c r="F110" s="13"/>
      <c r="G110" s="12"/>
      <c r="J110" s="12"/>
      <c r="K110" s="12"/>
      <c r="L110" s="12"/>
      <c r="M110" s="7"/>
      <c r="N110" s="7"/>
      <c r="O110" s="7"/>
      <c r="U110">
        <f>IF($M$34=1,'truth model'!C56,0)</f>
        <v>0</v>
      </c>
      <c r="V110">
        <f>IF($M$34=1,+'truth model'!G56,0)</f>
        <v>0</v>
      </c>
      <c r="Z110" s="13">
        <f t="shared" si="4"/>
        <v>780</v>
      </c>
      <c r="AA110" s="12">
        <f t="shared" si="5"/>
        <v>1.3887964551529802E-6</v>
      </c>
      <c r="AB110" s="12">
        <f t="shared" si="6"/>
        <v>2.8987245960843557E-6</v>
      </c>
      <c r="AC110" s="12">
        <f t="shared" si="6"/>
        <v>1.0798065117583677E-5</v>
      </c>
      <c r="AD110" s="12">
        <f t="shared" si="7"/>
        <v>3.3132132527065931E-11</v>
      </c>
      <c r="AE110" s="12">
        <f t="shared" si="8"/>
        <v>7.7588716371073309E-12</v>
      </c>
      <c r="AF110" s="12">
        <f t="shared" si="8"/>
        <v>9.9088187694605827E-11</v>
      </c>
    </row>
    <row r="111" spans="6:32" x14ac:dyDescent="0.25">
      <c r="F111" s="13">
        <f>'truth model'!B56</f>
        <v>1170</v>
      </c>
      <c r="G111" s="30">
        <f ca="1">'Game Level 2'!G112</f>
        <v>2.904389363201493E-13</v>
      </c>
      <c r="H111" s="30">
        <f ca="1">'Game Level 2'!H112</f>
        <v>0.78178829400997818</v>
      </c>
      <c r="I111" s="30">
        <f ca="1">'Game Level 2'!I112</f>
        <v>2.2706176053980222E-13</v>
      </c>
      <c r="J111" s="12">
        <f>'Game Level 5'!AA123</f>
        <v>1.483505605355313E-10</v>
      </c>
      <c r="K111" s="12">
        <f>'Game Level 5'!AB123</f>
        <v>5.6490719359452665E-10</v>
      </c>
      <c r="L111" s="12">
        <f>'Game Level 5'!AC123</f>
        <v>8.9279674987663513E-9</v>
      </c>
      <c r="M111" s="7">
        <f ca="1">(J111-$I111)^2</f>
        <v>2.194057088934491E-20</v>
      </c>
      <c r="N111" s="7">
        <f ca="1">(K111-$I111)^2</f>
        <v>3.1886365128804875E-19</v>
      </c>
      <c r="O111" s="7">
        <f ca="1">(L111-$I111)^2</f>
        <v>7.9704549310548708E-17</v>
      </c>
      <c r="U111">
        <f>IF($M$34=1,'truth model'!C57,0)</f>
        <v>0</v>
      </c>
      <c r="V111">
        <f>IF($M$34=1,+'truth model'!G57,0)</f>
        <v>0</v>
      </c>
      <c r="Z111" s="13">
        <f t="shared" si="4"/>
        <v>810</v>
      </c>
      <c r="AA111" s="12">
        <f t="shared" si="5"/>
        <v>6.8716703836837456E-7</v>
      </c>
      <c r="AB111" s="12">
        <f t="shared" si="6"/>
        <v>1.5021620826663238E-6</v>
      </c>
      <c r="AC111" s="12">
        <f t="shared" si="6"/>
        <v>6.238375633360185E-6</v>
      </c>
      <c r="AD111" s="12">
        <f t="shared" si="7"/>
        <v>1.6249332128105886E-10</v>
      </c>
      <c r="AE111" s="12">
        <f t="shared" si="8"/>
        <v>3.9853898684853989E-11</v>
      </c>
      <c r="AF111" s="12">
        <f t="shared" si="8"/>
        <v>3.5865541251534432E-10</v>
      </c>
    </row>
    <row r="112" spans="6:32" x14ac:dyDescent="0.25">
      <c r="F112" s="13"/>
      <c r="G112" s="12"/>
      <c r="J112" s="12"/>
      <c r="K112" s="12"/>
      <c r="L112" s="12"/>
      <c r="M112" s="7"/>
      <c r="N112" s="7"/>
      <c r="O112" s="7"/>
      <c r="U112">
        <f>IF($M$34=1,'truth model'!C58,0)</f>
        <v>0</v>
      </c>
      <c r="V112">
        <f>IF($M$34=1,+'truth model'!G58,0)</f>
        <v>0</v>
      </c>
      <c r="Z112" s="13">
        <f t="shared" si="4"/>
        <v>840</v>
      </c>
      <c r="AA112" s="12">
        <f t="shared" si="5"/>
        <v>3.3991323482901556E-7</v>
      </c>
      <c r="AB112" s="12">
        <f t="shared" si="6"/>
        <v>7.7823125792317794E-7</v>
      </c>
      <c r="AC112" s="12">
        <f t="shared" si="6"/>
        <v>3.6052513534751766E-6</v>
      </c>
      <c r="AD112" s="12">
        <f t="shared" si="7"/>
        <v>6.615059450777876E-10</v>
      </c>
      <c r="AE112" s="12">
        <f t="shared" si="8"/>
        <v>1.6992417431659486E-10</v>
      </c>
      <c r="AF112" s="12">
        <f t="shared" si="8"/>
        <v>1.1190652268616106E-9</v>
      </c>
    </row>
    <row r="113" spans="6:32" x14ac:dyDescent="0.25">
      <c r="F113" s="13"/>
      <c r="G113" s="12"/>
      <c r="J113" s="12"/>
      <c r="K113" s="12"/>
      <c r="L113" s="12"/>
      <c r="M113" s="7"/>
      <c r="N113" s="7"/>
      <c r="O113" s="7"/>
      <c r="U113">
        <f>IF($M$34=1,'truth model'!C59,0)</f>
        <v>0</v>
      </c>
      <c r="V113">
        <f>IF($M$34=1,+'truth model'!G59,0)</f>
        <v>0</v>
      </c>
      <c r="Z113" s="13">
        <f t="shared" si="4"/>
        <v>870</v>
      </c>
      <c r="AA113" s="12">
        <f t="shared" si="5"/>
        <v>1.6811759449117697E-7</v>
      </c>
      <c r="AB113" s="12">
        <f t="shared" si="6"/>
        <v>4.0312514009932614E-7</v>
      </c>
      <c r="AC113" s="12">
        <f t="shared" si="6"/>
        <v>2.0843246047926361E-6</v>
      </c>
      <c r="AD113" s="12">
        <f t="shared" si="7"/>
        <v>2.284767650147152E-9</v>
      </c>
      <c r="AE113" s="12">
        <f t="shared" si="8"/>
        <v>6.1468070040804893E-10</v>
      </c>
      <c r="AF113" s="12">
        <f t="shared" si="8"/>
        <v>3.0629207849754018E-9</v>
      </c>
    </row>
    <row r="114" spans="6:32" x14ac:dyDescent="0.25">
      <c r="F114" s="13">
        <f>'truth model'!B59</f>
        <v>1260</v>
      </c>
      <c r="G114" s="30">
        <f ca="1">'Game Level 2'!G115</f>
        <v>1.6716527433450145E-14</v>
      </c>
      <c r="H114" s="30">
        <f ca="1">'Game Level 2'!H115</f>
        <v>0.82234026473849553</v>
      </c>
      <c r="I114" s="30">
        <f ca="1">'Game Level 2'!I115</f>
        <v>1.3746673595131716E-14</v>
      </c>
      <c r="J114" s="12">
        <f>'Game Level 5'!AA126</f>
        <v>1.8085765263732609E-11</v>
      </c>
      <c r="K114" s="12">
        <f>'Game Level 5'!AB126</f>
        <v>7.9119432344477158E-11</v>
      </c>
      <c r="L114" s="12">
        <f>'Game Level 5'!AC126</f>
        <v>1.7559122075533732E-9</v>
      </c>
      <c r="M114" s="7">
        <f ca="1">(J114-$I114)^2</f>
        <v>3.2659785592227457E-22</v>
      </c>
      <c r="N114" s="7">
        <f ca="1">(K114-$I114)^2</f>
        <v>6.2577095054603898E-21</v>
      </c>
      <c r="O114" s="7">
        <f ca="1">(L114-$I114)^2</f>
        <v>3.0831794049199732E-18</v>
      </c>
      <c r="U114">
        <f>IF($M$34=1,'truth model'!C60,0)</f>
        <v>0</v>
      </c>
      <c r="V114">
        <f>IF($M$34=1,+'truth model'!G60,0)</f>
        <v>0</v>
      </c>
      <c r="Z114" s="13">
        <f t="shared" si="4"/>
        <v>900</v>
      </c>
      <c r="AA114" s="12">
        <f t="shared" si="5"/>
        <v>8.3146321128261496E-8</v>
      </c>
      <c r="AB114" s="12">
        <f t="shared" si="6"/>
        <v>2.0881220225014468E-7</v>
      </c>
      <c r="AC114" s="12">
        <f t="shared" si="6"/>
        <v>1.205538009111603E-6</v>
      </c>
      <c r="AD114" s="12">
        <f t="shared" si="7"/>
        <v>6.8207223150360304E-9</v>
      </c>
      <c r="AE114" s="12">
        <f t="shared" si="8"/>
        <v>1.9218700778218188E-9</v>
      </c>
      <c r="AF114" s="12">
        <f t="shared" si="8"/>
        <v>7.4637671642060835E-9</v>
      </c>
    </row>
    <row r="115" spans="6:32" x14ac:dyDescent="0.25">
      <c r="F115" s="13"/>
      <c r="G115" s="12"/>
      <c r="J115" s="12"/>
      <c r="K115" s="12"/>
      <c r="L115" s="12"/>
      <c r="M115" s="7"/>
      <c r="N115" s="7"/>
      <c r="O115" s="7"/>
      <c r="U115">
        <f>IF($M$34=1,'truth model'!C61,0)</f>
        <v>0</v>
      </c>
      <c r="V115">
        <f>IF($M$34=1,+'truth model'!G61,0)</f>
        <v>0</v>
      </c>
      <c r="Z115" s="13">
        <f t="shared" si="4"/>
        <v>930</v>
      </c>
      <c r="AA115" s="12">
        <f t="shared" si="5"/>
        <v>4.1123849875189414E-8</v>
      </c>
      <c r="AB115" s="12">
        <f t="shared" si="6"/>
        <v>1.0816648581117981E-7</v>
      </c>
      <c r="AC115" s="12">
        <f t="shared" si="6"/>
        <v>6.9758396904645656E-7</v>
      </c>
      <c r="AD115" s="12">
        <f t="shared" si="7"/>
        <v>1.7881303815700749E-8</v>
      </c>
      <c r="AE115" s="12">
        <f t="shared" si="8"/>
        <v>5.276901143390634E-9</v>
      </c>
      <c r="AF115" s="12">
        <f t="shared" si="8"/>
        <v>1.6399406690231565E-8</v>
      </c>
    </row>
    <row r="116" spans="6:32" x14ac:dyDescent="0.25">
      <c r="F116" s="13"/>
      <c r="G116" s="12"/>
      <c r="J116" s="12"/>
      <c r="K116" s="12"/>
      <c r="L116" s="12"/>
      <c r="M116" s="7"/>
      <c r="N116" s="7"/>
      <c r="O116" s="7"/>
      <c r="U116">
        <f>IF($M$34=1,'truth model'!C62,0)</f>
        <v>0</v>
      </c>
      <c r="V116">
        <f>IF($M$34=1,+'truth model'!G62,0)</f>
        <v>0</v>
      </c>
      <c r="Z116" s="13">
        <f t="shared" si="4"/>
        <v>960</v>
      </c>
      <c r="AA116" s="12">
        <f t="shared" si="5"/>
        <v>2.0342015808641992E-8</v>
      </c>
      <c r="AB116" s="12">
        <f t="shared" si="6"/>
        <v>5.6037540077912917E-8</v>
      </c>
      <c r="AC116" s="12">
        <f t="shared" si="6"/>
        <v>4.0385177506641648E-7</v>
      </c>
      <c r="AD116" s="12">
        <f t="shared" si="7"/>
        <v>4.1733390702346133E-8</v>
      </c>
      <c r="AE116" s="12">
        <f t="shared" si="8"/>
        <v>1.2898807664498292E-8</v>
      </c>
      <c r="AF116" s="12">
        <f t="shared" si="8"/>
        <v>3.2845891487050499E-8</v>
      </c>
    </row>
    <row r="117" spans="6:32" x14ac:dyDescent="0.25">
      <c r="F117" s="13">
        <f>'truth model'!B62</f>
        <v>1350</v>
      </c>
      <c r="G117" s="30">
        <f ca="1">'Game Level 2'!G118</f>
        <v>9.6383031393986252E-16</v>
      </c>
      <c r="H117" s="30">
        <f ca="1">'Game Level 2'!H118</f>
        <v>0.81171925745745843</v>
      </c>
      <c r="I117" s="30">
        <f ca="1">'Game Level 2'!I118</f>
        <v>7.8235962674625428E-16</v>
      </c>
      <c r="J117" s="12">
        <f>'Game Level 5'!AA129</f>
        <v>2.2113670035266672E-12</v>
      </c>
      <c r="K117" s="12">
        <f>'Game Level 5'!AB129</f>
        <v>1.1113873705798275E-11</v>
      </c>
      <c r="L117" s="12">
        <f>'Game Level 5'!AC129</f>
        <v>3.4678526964969767E-10</v>
      </c>
      <c r="M117" s="7">
        <f ca="1">(J117-$I117)^2</f>
        <v>4.8866844678461404E-24</v>
      </c>
      <c r="N117" s="7">
        <f ca="1">(K117-$I117)^2</f>
        <v>1.2350079926835253E-22</v>
      </c>
      <c r="O117" s="7">
        <f ca="1">(L117-$I117)^2</f>
        <v>1.2025948062503737E-19</v>
      </c>
      <c r="U117">
        <f>IF($M$34=1,'truth model'!C63,0)</f>
        <v>0</v>
      </c>
      <c r="V117">
        <f>IF($M$34=1,+'truth model'!G63,0)</f>
        <v>0</v>
      </c>
      <c r="Z117" s="13">
        <f t="shared" ref="Z117:Z148" si="9">Z116+$AA$75</f>
        <v>990</v>
      </c>
      <c r="AA117" s="12">
        <f t="shared" ref="AA117:AA148" si="10">IF($Z117&lt;=AA$72,0,+AA$70*AA$71*AA$73*AA$76^0.5/(2*(PI()*AA$77*($Z117-AA$72)^3)^0.5)*EXP(-((AA$76*AA$73-AA$78*($Z117-AA$72))^2)/(4*AA$76*AA$77*($Z117-AA$72)))*EXP(-AA$79*($Z117-AA$72)))</f>
        <v>1.0063902129597358E-8</v>
      </c>
      <c r="AB117" s="12">
        <f t="shared" ref="AB117:AC148" si="11">IF($Z117&lt;=AB$72,0,+AB$70*AB$71*AB$73*AB$76^0.5/(2*(PI()*AB$77*($Z117-AB$72)^3)^0.5)*EXP(-((AB$76*AB$73-AB$78*($Z117-AB$72))^2)/(4*AB$76*AB$77*($Z117-AB$72)))*EXP(-AB$79*($Z117-AB$72)))</f>
        <v>2.903605426891553E-8</v>
      </c>
      <c r="AC117" s="12">
        <f t="shared" si="11"/>
        <v>2.3391813750643741E-7</v>
      </c>
      <c r="AD117" s="12">
        <f t="shared" ref="AD117:AD148" si="12">IF($Z117&lt;=AA$72,0,+AA$70*AA$71*AA$74*AA$76^0.5/(2*(PI()*AA$77*($Z117-AA$72)^3)^0.5)*EXP(-((AA$76*AA$74-AA$78*($Z117-AA$72))^2)/(4*AA$76*AA$77*($Z117-AA$72)))*EXP(-AA$79*($Z117-AA$72)))</f>
        <v>8.7743852041640312E-8</v>
      </c>
      <c r="AE117" s="12">
        <f t="shared" si="8"/>
        <v>2.8403294189293822E-8</v>
      </c>
      <c r="AF117" s="12">
        <f t="shared" si="8"/>
        <v>6.0535682274014647E-8</v>
      </c>
    </row>
    <row r="118" spans="6:32" x14ac:dyDescent="0.25">
      <c r="F118" s="13"/>
      <c r="G118" s="12"/>
      <c r="J118" s="12"/>
      <c r="K118" s="12"/>
      <c r="L118" s="12"/>
      <c r="M118" s="7"/>
      <c r="N118" s="7"/>
      <c r="O118" s="7"/>
      <c r="U118">
        <f>IF($M$34=1,'truth model'!C64,0)</f>
        <v>0</v>
      </c>
      <c r="V118">
        <f>IF($M$34=1,+'truth model'!G64,0)</f>
        <v>0</v>
      </c>
      <c r="Z118" s="13">
        <f t="shared" si="9"/>
        <v>1020</v>
      </c>
      <c r="AA118" s="12">
        <f t="shared" si="10"/>
        <v>4.9799954624723111E-9</v>
      </c>
      <c r="AB118" s="12">
        <f t="shared" si="11"/>
        <v>1.5048259147159176E-8</v>
      </c>
      <c r="AC118" s="12">
        <f t="shared" si="11"/>
        <v>1.3555827047528303E-7</v>
      </c>
      <c r="AD118" s="12">
        <f t="shared" si="12"/>
        <v>1.6790352244823531E-7</v>
      </c>
      <c r="AE118" s="12">
        <f t="shared" si="8"/>
        <v>5.6924331971312894E-8</v>
      </c>
      <c r="AF118" s="12">
        <f t="shared" si="8"/>
        <v>1.0350897742586442E-7</v>
      </c>
    </row>
    <row r="119" spans="6:32" x14ac:dyDescent="0.25">
      <c r="F119" s="13"/>
      <c r="G119" s="12"/>
      <c r="J119" s="12"/>
      <c r="K119" s="12"/>
      <c r="L119" s="12"/>
      <c r="M119" s="7"/>
      <c r="N119" s="7"/>
      <c r="O119" s="7"/>
      <c r="U119">
        <f>IF($M$34=1,'truth model'!C65,0)</f>
        <v>0</v>
      </c>
      <c r="V119">
        <f>IF($M$34=1,+'truth model'!G65,0)</f>
        <v>0</v>
      </c>
      <c r="Z119" s="13">
        <f t="shared" si="9"/>
        <v>1050</v>
      </c>
      <c r="AA119" s="12">
        <f t="shared" si="10"/>
        <v>2.4648795454596583E-9</v>
      </c>
      <c r="AB119" s="12">
        <f t="shared" si="11"/>
        <v>7.8007998530013303E-9</v>
      </c>
      <c r="AC119" s="12">
        <f t="shared" si="11"/>
        <v>7.8597751686520068E-8</v>
      </c>
      <c r="AD119" s="12">
        <f t="shared" si="12"/>
        <v>2.95059369107797E-7</v>
      </c>
      <c r="AE119" s="12">
        <f t="shared" si="8"/>
        <v>1.0476920891330221E-7</v>
      </c>
      <c r="AF119" s="12">
        <f t="shared" si="8"/>
        <v>1.653820613298696E-7</v>
      </c>
    </row>
    <row r="120" spans="6:32" x14ac:dyDescent="0.25">
      <c r="F120" s="13">
        <f>'truth model'!B65</f>
        <v>1440</v>
      </c>
      <c r="G120" s="30">
        <f ca="1">'Game Level 2'!G121</f>
        <v>5.568134171935246E-17</v>
      </c>
      <c r="H120" s="30">
        <f ca="1">'Game Level 2'!H121</f>
        <v>1.0404857265039147</v>
      </c>
      <c r="I120" s="30">
        <f ca="1">'Game Level 2'!I121</f>
        <v>5.7935641291573173E-17</v>
      </c>
      <c r="J120" s="12">
        <f>'Game Level 5'!AA132</f>
        <v>2.7117456242724931E-13</v>
      </c>
      <c r="K120" s="12">
        <f>'Game Level 5'!AB132</f>
        <v>1.5657122145794471E-12</v>
      </c>
      <c r="L120" s="12">
        <f>'Game Level 5'!AC132</f>
        <v>6.8755430708029978E-11</v>
      </c>
      <c r="M120" s="7">
        <f ca="1">(J120-$I120)^2</f>
        <v>7.3504225319796305E-26</v>
      </c>
      <c r="N120" s="7">
        <f ca="1">(K120-$I120)^2</f>
        <v>2.4512733211573557E-24</v>
      </c>
      <c r="O120" s="7">
        <f ca="1">(L120-$I120)^2</f>
        <v>4.7273012850701269E-21</v>
      </c>
      <c r="U120">
        <f>IF($M$34=1,'truth model'!C66,0)</f>
        <v>0</v>
      </c>
      <c r="V120">
        <f>IF($M$34=1,+'truth model'!G66,0)</f>
        <v>0</v>
      </c>
      <c r="Z120" s="13">
        <f t="shared" si="9"/>
        <v>1080</v>
      </c>
      <c r="AA120" s="12">
        <f t="shared" si="10"/>
        <v>1.2203309940153265E-9</v>
      </c>
      <c r="AB120" s="12">
        <f t="shared" si="11"/>
        <v>4.0448944727509313E-9</v>
      </c>
      <c r="AC120" s="12">
        <f t="shared" si="11"/>
        <v>4.5594910623615934E-8</v>
      </c>
      <c r="AD120" s="12">
        <f t="shared" si="12"/>
        <v>4.7993609321957668E-7</v>
      </c>
      <c r="AE120" s="12">
        <f t="shared" si="8"/>
        <v>1.7848173824683615E-7</v>
      </c>
      <c r="AF120" s="12">
        <f t="shared" si="8"/>
        <v>2.4846675935333878E-7</v>
      </c>
    </row>
    <row r="121" spans="6:32" x14ac:dyDescent="0.25">
      <c r="F121" s="13"/>
      <c r="G121" s="12"/>
      <c r="J121" s="12"/>
      <c r="K121" s="12"/>
      <c r="L121" s="12"/>
      <c r="M121" s="7"/>
      <c r="N121" s="7"/>
      <c r="O121" s="7"/>
      <c r="U121">
        <f>IF($M$34=1,'truth model'!C67,0)</f>
        <v>0</v>
      </c>
      <c r="V121">
        <f>IF($M$34=1,+'truth model'!G67,0)</f>
        <v>0</v>
      </c>
      <c r="Z121" s="13">
        <f t="shared" si="9"/>
        <v>1110</v>
      </c>
      <c r="AA121" s="12">
        <f t="shared" si="10"/>
        <v>6.043426152650885E-10</v>
      </c>
      <c r="AB121" s="12">
        <f t="shared" si="11"/>
        <v>2.0979681637342076E-9</v>
      </c>
      <c r="AC121" s="12">
        <f t="shared" si="11"/>
        <v>2.6463280237632754E-8</v>
      </c>
      <c r="AD121" s="12">
        <f t="shared" si="12"/>
        <v>7.2759953747187765E-7</v>
      </c>
      <c r="AE121" s="12">
        <f t="shared" si="8"/>
        <v>2.8339286323628138E-7</v>
      </c>
      <c r="AF121" s="12">
        <f t="shared" si="8"/>
        <v>3.5295419038110093E-7</v>
      </c>
    </row>
    <row r="122" spans="6:32" x14ac:dyDescent="0.25">
      <c r="F122" s="13"/>
      <c r="G122" s="12"/>
      <c r="J122" s="12"/>
      <c r="K122" s="12"/>
      <c r="L122" s="12"/>
      <c r="M122" s="7"/>
      <c r="N122" s="7"/>
      <c r="O122" s="7"/>
      <c r="U122">
        <f>IF($M$34=1,'truth model'!C68,0)</f>
        <v>0</v>
      </c>
      <c r="V122">
        <f>IF($M$34=1,+'truth model'!G68,0)</f>
        <v>0</v>
      </c>
      <c r="Z122" s="13">
        <f t="shared" si="9"/>
        <v>1140</v>
      </c>
      <c r="AA122" s="12">
        <f t="shared" si="10"/>
        <v>2.9937727428735491E-10</v>
      </c>
      <c r="AB122" s="12">
        <f t="shared" si="11"/>
        <v>1.0884804263113206E-9</v>
      </c>
      <c r="AC122" s="12">
        <f t="shared" si="11"/>
        <v>1.5367032460310458E-8</v>
      </c>
      <c r="AD122" s="12">
        <f t="shared" si="12"/>
        <v>1.034423930889364E-6</v>
      </c>
      <c r="AE122" s="12">
        <f t="shared" si="8"/>
        <v>4.2196960930053123E-7</v>
      </c>
      <c r="AF122" s="12">
        <f t="shared" si="8"/>
        <v>4.763883175293304E-7</v>
      </c>
    </row>
    <row r="123" spans="6:32" x14ac:dyDescent="0.25">
      <c r="F123" s="13">
        <f>'truth model'!B68</f>
        <v>1530</v>
      </c>
      <c r="G123" s="30">
        <f ca="1">'Game Level 2'!G124</f>
        <v>3.2233746694804629E-18</v>
      </c>
      <c r="H123" s="30">
        <f ca="1">'Game Level 2'!H124</f>
        <v>0.81692062103957608</v>
      </c>
      <c r="I123" s="30">
        <f ca="1">'Game Level 2'!I124</f>
        <v>2.6332412368352179E-18</v>
      </c>
      <c r="J123" s="12">
        <f>'Game Level 5'!AA135</f>
        <v>3.3347349061748411E-14</v>
      </c>
      <c r="K123" s="12">
        <f>'Game Level 5'!AB135</f>
        <v>2.2119874900341383E-13</v>
      </c>
      <c r="L123" s="12">
        <f>'Game Level 5'!AC135</f>
        <v>1.368112565492088E-11</v>
      </c>
      <c r="M123" s="7">
        <f ca="1">(J123-$I123)^2</f>
        <v>1.1118700731506752E-27</v>
      </c>
      <c r="N123" s="7">
        <f ca="1">(K123-$I123)^2</f>
        <v>4.8927721628274405E-26</v>
      </c>
      <c r="O123" s="7">
        <f ca="1">(L123-$I123)^2</f>
        <v>1.8717312713433273E-22</v>
      </c>
      <c r="U123">
        <f>IF($M$34=1,'truth model'!C69,0)</f>
        <v>0</v>
      </c>
      <c r="V123">
        <f>IF($M$34=1,+'truth model'!G69,0)</f>
        <v>0</v>
      </c>
      <c r="Z123" s="13">
        <f t="shared" si="9"/>
        <v>1170</v>
      </c>
      <c r="AA123" s="12">
        <f t="shared" si="10"/>
        <v>1.483505605355313E-10</v>
      </c>
      <c r="AB123" s="12">
        <f t="shared" si="11"/>
        <v>5.6490719359452665E-10</v>
      </c>
      <c r="AC123" s="12">
        <f t="shared" si="11"/>
        <v>8.9279674987663513E-9</v>
      </c>
      <c r="AD123" s="12">
        <f t="shared" si="12"/>
        <v>1.3866423884690894E-6</v>
      </c>
      <c r="AE123" s="12">
        <f t="shared" si="8"/>
        <v>5.924247670189065E-7</v>
      </c>
      <c r="AF123" s="12">
        <f t="shared" si="8"/>
        <v>6.1359263160864166E-7</v>
      </c>
    </row>
    <row r="124" spans="6:32" x14ac:dyDescent="0.25">
      <c r="F124" s="13"/>
      <c r="G124" s="12"/>
      <c r="J124" s="12"/>
      <c r="K124" s="12"/>
      <c r="L124" s="12"/>
      <c r="M124" s="10"/>
      <c r="N124" s="10"/>
      <c r="O124" s="10"/>
      <c r="U124">
        <f>IF($M$34=1,'truth model'!C70,0)</f>
        <v>0</v>
      </c>
      <c r="V124">
        <f>IF($M$34=1,+'truth model'!G70,0)</f>
        <v>0</v>
      </c>
      <c r="Z124" s="13">
        <f t="shared" si="9"/>
        <v>1200</v>
      </c>
      <c r="AA124" s="12">
        <f t="shared" si="10"/>
        <v>7.3535602373638807E-11</v>
      </c>
      <c r="AB124" s="12">
        <f t="shared" si="11"/>
        <v>2.932727338491326E-10</v>
      </c>
      <c r="AC124" s="12">
        <f t="shared" si="11"/>
        <v>5.1895312641899922E-9</v>
      </c>
      <c r="AD124" s="12">
        <f t="shared" si="12"/>
        <v>1.7611412252106494E-6</v>
      </c>
      <c r="AE124" s="12">
        <f t="shared" si="8"/>
        <v>7.880414063801202E-7</v>
      </c>
      <c r="AF124" s="12">
        <f t="shared" si="8"/>
        <v>7.5709898957034165E-7</v>
      </c>
    </row>
    <row r="125" spans="6:32" x14ac:dyDescent="0.25">
      <c r="F125" s="13"/>
      <c r="G125" s="12"/>
      <c r="J125" s="12"/>
      <c r="K125" s="12"/>
      <c r="L125" s="12"/>
      <c r="M125" s="10"/>
      <c r="N125" s="10"/>
      <c r="O125" s="10"/>
      <c r="U125">
        <f>IF($M$34=1,'truth model'!C71,0)</f>
        <v>0</v>
      </c>
      <c r="V125">
        <f>IF($M$34=1,+'truth model'!G71,0)</f>
        <v>0</v>
      </c>
      <c r="Z125" s="13">
        <f t="shared" si="9"/>
        <v>1230</v>
      </c>
      <c r="AA125" s="12">
        <f t="shared" si="10"/>
        <v>3.646250054777661E-11</v>
      </c>
      <c r="AB125" s="12">
        <f t="shared" si="11"/>
        <v>1.523023490398687E-10</v>
      </c>
      <c r="AC125" s="12">
        <f t="shared" si="11"/>
        <v>3.0179557990307082E-9</v>
      </c>
      <c r="AD125" s="12">
        <f t="shared" si="12"/>
        <v>2.1284699473751034E-6</v>
      </c>
      <c r="AE125" s="12">
        <f t="shared" si="8"/>
        <v>9.9748987600613474E-7</v>
      </c>
      <c r="AF125" s="12">
        <f t="shared" si="8"/>
        <v>8.9800146402152992E-7</v>
      </c>
    </row>
    <row r="126" spans="6:32" x14ac:dyDescent="0.25">
      <c r="F126" s="13">
        <f>'truth model'!B71</f>
        <v>1620</v>
      </c>
      <c r="G126" s="30">
        <f ca="1">'Game Level 2'!G127</f>
        <v>1.8698588443925867E-19</v>
      </c>
      <c r="H126" s="30">
        <f ca="1">'Game Level 2'!H127</f>
        <v>0.78495536472234195</v>
      </c>
      <c r="I126" s="30">
        <f ca="1">'Game Level 2'!I127</f>
        <v>1.4677557311794797E-19</v>
      </c>
      <c r="J126" s="12">
        <f>'Game Level 5'!AA138</f>
        <v>4.1119124412432974E-15</v>
      </c>
      <c r="K126" s="12">
        <f>'Game Level 5'!AB138</f>
        <v>3.1334557681736564E-14</v>
      </c>
      <c r="L126" s="12">
        <f>'Game Level 5'!AC138</f>
        <v>2.7314289193780718E-12</v>
      </c>
      <c r="M126" s="7">
        <f ca="1">(J126-$I126)^2</f>
        <v>1.6906616889384133E-29</v>
      </c>
      <c r="N126" s="7">
        <f ca="1">(K126-$I126)^2</f>
        <v>9.8184530683629481E-28</v>
      </c>
      <c r="O126" s="7">
        <f ca="1">(L126-$I126)^2</f>
        <v>7.4607031398007912E-24</v>
      </c>
      <c r="U126">
        <f>IF($M$34=1,'truth model'!C72,0)</f>
        <v>0</v>
      </c>
      <c r="V126">
        <f>IF($M$34=1,+'truth model'!G72,0)</f>
        <v>0</v>
      </c>
      <c r="Z126" s="13">
        <f t="shared" si="9"/>
        <v>1260</v>
      </c>
      <c r="AA126" s="12">
        <f t="shared" si="10"/>
        <v>1.8085765263732609E-11</v>
      </c>
      <c r="AB126" s="12">
        <f t="shared" si="11"/>
        <v>7.9119432344477158E-11</v>
      </c>
      <c r="AC126" s="12">
        <f t="shared" si="11"/>
        <v>1.7559122075533732E-9</v>
      </c>
      <c r="AD126" s="12">
        <f t="shared" si="12"/>
        <v>2.4573621813744287E-6</v>
      </c>
      <c r="AE126" s="12">
        <f t="shared" si="8"/>
        <v>1.2061359548215135E-6</v>
      </c>
      <c r="AF126" s="12">
        <f t="shared" si="8"/>
        <v>1.0270602785400157E-6</v>
      </c>
    </row>
    <row r="127" spans="6:32" x14ac:dyDescent="0.25">
      <c r="F127" s="13"/>
      <c r="G127" s="12"/>
      <c r="J127" s="12"/>
      <c r="K127" s="12"/>
      <c r="L127" s="12"/>
      <c r="M127" s="7"/>
      <c r="N127" s="7"/>
      <c r="O127" s="7"/>
      <c r="U127">
        <f>IF($M$34=1,'truth model'!C73,0)</f>
        <v>0</v>
      </c>
      <c r="V127">
        <f>IF($M$34=1,+'truth model'!G73,0)</f>
        <v>0</v>
      </c>
      <c r="Z127" s="13">
        <f t="shared" si="9"/>
        <v>1290</v>
      </c>
      <c r="AA127" s="12">
        <f t="shared" si="10"/>
        <v>8.9736586410594826E-12</v>
      </c>
      <c r="AB127" s="12">
        <f t="shared" si="11"/>
        <v>4.111515554163436E-11</v>
      </c>
      <c r="AC127" s="12">
        <f t="shared" si="11"/>
        <v>1.022100650669582E-9</v>
      </c>
      <c r="AD127" s="12">
        <f t="shared" si="12"/>
        <v>2.719651816977416E-6</v>
      </c>
      <c r="AE127" s="12">
        <f t="shared" si="8"/>
        <v>1.3980622867214959E-6</v>
      </c>
      <c r="AF127" s="12">
        <f t="shared" si="8"/>
        <v>1.1358369306849618E-6</v>
      </c>
    </row>
    <row r="128" spans="6:32" x14ac:dyDescent="0.25">
      <c r="F128" s="13"/>
      <c r="G128" s="12"/>
      <c r="J128" s="12"/>
      <c r="K128" s="12"/>
      <c r="L128" s="12"/>
      <c r="M128" s="7"/>
      <c r="N128" s="7"/>
      <c r="O128" s="7"/>
      <c r="U128">
        <f>IF($M$34=1,'truth model'!C74,0)</f>
        <v>0</v>
      </c>
      <c r="V128">
        <f>IF($M$34=1,+'truth model'!G74,0)</f>
        <v>0</v>
      </c>
      <c r="Z128" s="13">
        <f t="shared" si="9"/>
        <v>1320</v>
      </c>
      <c r="AA128" s="12">
        <f t="shared" si="10"/>
        <v>4.4539400828554979E-12</v>
      </c>
      <c r="AB128" s="12">
        <f t="shared" si="11"/>
        <v>2.1372871900230599E-11</v>
      </c>
      <c r="AC128" s="12">
        <f t="shared" si="11"/>
        <v>5.9522491063492542E-10</v>
      </c>
      <c r="AD128" s="12">
        <f t="shared" si="12"/>
        <v>2.8944404804296372E-6</v>
      </c>
      <c r="AE128" s="12">
        <f t="shared" si="8"/>
        <v>1.5583462373182412E-6</v>
      </c>
      <c r="AF128" s="12">
        <f t="shared" si="8"/>
        <v>1.2176559960666687E-6</v>
      </c>
    </row>
    <row r="129" spans="6:32" x14ac:dyDescent="0.25">
      <c r="F129" s="13">
        <f>'truth model'!B74</f>
        <v>1710</v>
      </c>
      <c r="G129" s="30">
        <f ca="1">'Game Level 2'!G130</f>
        <v>1.0868993660717193E-20</v>
      </c>
      <c r="H129" s="30">
        <f ca="1">'Game Level 2'!H130</f>
        <v>0.90083616027721491</v>
      </c>
      <c r="I129" s="30">
        <f ca="1">'Game Level 2'!I130</f>
        <v>9.7911825153978655E-21</v>
      </c>
      <c r="J129" s="12">
        <f>'Game Level 5'!AA141</f>
        <v>5.0831894375244136E-16</v>
      </c>
      <c r="K129" s="12">
        <f>'Game Level 5'!AB141</f>
        <v>4.4501470783727697E-15</v>
      </c>
      <c r="L129" s="12">
        <f>'Game Level 5'!AC141</f>
        <v>5.4702033197767601E-13</v>
      </c>
      <c r="M129" s="7">
        <f ca="1">(J129-$I129)^2</f>
        <v>2.5837819458635626E-31</v>
      </c>
      <c r="N129" s="7">
        <f ca="1">(K129-$I129)^2</f>
        <v>1.9803721874841034E-29</v>
      </c>
      <c r="O129" s="7">
        <f ca="1">(L129-$I129)^2</f>
        <v>2.9923123288501516E-25</v>
      </c>
      <c r="U129">
        <f>IF($M$34=1,'truth model'!C75,0)</f>
        <v>0</v>
      </c>
      <c r="V129">
        <f>IF($M$34=1,+'truth model'!G75,0)</f>
        <v>0</v>
      </c>
      <c r="Z129" s="13">
        <f t="shared" si="9"/>
        <v>1350</v>
      </c>
      <c r="AA129" s="12">
        <f t="shared" si="10"/>
        <v>2.2113670035266672E-12</v>
      </c>
      <c r="AB129" s="12">
        <f t="shared" si="11"/>
        <v>1.1113873705798275E-11</v>
      </c>
      <c r="AC129" s="12">
        <f t="shared" si="11"/>
        <v>3.4678526964969767E-10</v>
      </c>
      <c r="AD129" s="12">
        <f t="shared" si="12"/>
        <v>2.9706829077465767E-6</v>
      </c>
      <c r="AE129" s="12">
        <f t="shared" si="8"/>
        <v>1.6751039029834985E-6</v>
      </c>
      <c r="AF129" s="12">
        <f t="shared" si="8"/>
        <v>1.268248421279138E-6</v>
      </c>
    </row>
    <row r="130" spans="6:32" x14ac:dyDescent="0.25">
      <c r="F130" s="13"/>
      <c r="G130" s="30"/>
      <c r="J130" s="12"/>
      <c r="K130" s="12"/>
      <c r="L130" s="12"/>
      <c r="M130" s="7"/>
      <c r="N130" s="7"/>
      <c r="O130" s="7"/>
      <c r="U130">
        <f>IF($M$34=1,'truth model'!C76,0)</f>
        <v>0</v>
      </c>
      <c r="V130">
        <f>IF($M$34=1,+'truth model'!G76,0)</f>
        <v>0</v>
      </c>
      <c r="Z130" s="13">
        <f t="shared" si="9"/>
        <v>1380</v>
      </c>
      <c r="AA130" s="12">
        <f t="shared" si="10"/>
        <v>1.0982923640503648E-12</v>
      </c>
      <c r="AB130" s="12">
        <f t="shared" si="11"/>
        <v>5.7810764976105654E-12</v>
      </c>
      <c r="AC130" s="12">
        <f t="shared" si="11"/>
        <v>2.0212861498905546E-10</v>
      </c>
      <c r="AD130" s="12">
        <f t="shared" si="12"/>
        <v>2.947850417954071E-6</v>
      </c>
      <c r="AE130" s="12">
        <f t="shared" si="8"/>
        <v>1.7409127875009034E-6</v>
      </c>
      <c r="AF130" s="12">
        <f t="shared" si="8"/>
        <v>1.2860122145573753E-6</v>
      </c>
    </row>
    <row r="131" spans="6:32" x14ac:dyDescent="0.25">
      <c r="F131" s="13"/>
      <c r="G131" s="30"/>
      <c r="J131" s="12"/>
      <c r="K131" s="12"/>
      <c r="L131" s="12"/>
      <c r="M131" s="7"/>
      <c r="N131" s="7"/>
      <c r="O131" s="7"/>
      <c r="U131">
        <f>IF($M$34=1,'truth model'!C77,0)</f>
        <v>0</v>
      </c>
      <c r="V131">
        <f>IF($M$34=1,+'truth model'!G77,0)</f>
        <v>0</v>
      </c>
      <c r="Z131" s="13">
        <f t="shared" si="9"/>
        <v>1410</v>
      </c>
      <c r="AA131" s="12">
        <f t="shared" si="10"/>
        <v>5.4565044821399655E-13</v>
      </c>
      <c r="AB131" s="12">
        <f t="shared" si="11"/>
        <v>3.0080938939404716E-12</v>
      </c>
      <c r="AC131" s="12">
        <f t="shared" si="11"/>
        <v>1.1786315933597607E-10</v>
      </c>
      <c r="AD131" s="12">
        <f t="shared" si="12"/>
        <v>2.8348261331421006E-6</v>
      </c>
      <c r="AE131" s="12">
        <f t="shared" si="8"/>
        <v>1.7534125890404929E-6</v>
      </c>
      <c r="AF131" s="12">
        <f t="shared" si="8"/>
        <v>1.2719057131717625E-6</v>
      </c>
    </row>
    <row r="132" spans="6:32" x14ac:dyDescent="0.25">
      <c r="F132" s="13">
        <f>'truth model'!B77</f>
        <v>1800</v>
      </c>
      <c r="G132" s="30">
        <f ca="1">'Game Level 2'!G133</f>
        <v>6.3303323259574041E-22</v>
      </c>
      <c r="H132" s="30">
        <f ca="1">'Game Level 2'!H133</f>
        <v>1.1231945583813814</v>
      </c>
      <c r="I132" s="30">
        <f ca="1">'Game Level 2'!I133</f>
        <v>7.1101948212611093E-22</v>
      </c>
      <c r="J132" s="12">
        <f>'Game Level 5'!AA144</f>
        <v>6.299073711526941E-17</v>
      </c>
      <c r="K132" s="12">
        <f>'Game Level 5'!AB144</f>
        <v>6.335386568662593E-16</v>
      </c>
      <c r="L132" s="12">
        <f>'Game Level 5'!AC144</f>
        <v>1.0986596482469401E-13</v>
      </c>
      <c r="M132" s="7">
        <f ca="1">(J132-$I132)^2</f>
        <v>3.9677433875479622E-33</v>
      </c>
      <c r="N132" s="7">
        <f ca="1">(K132-$I132)^2</f>
        <v>4.0137032882775404E-31</v>
      </c>
      <c r="O132" s="7">
        <f ca="1">(L132-$I132)^2</f>
        <v>1.2070530070627219E-26</v>
      </c>
      <c r="U132">
        <f>IF($M$34=1,'truth model'!C78,0)</f>
        <v>0</v>
      </c>
      <c r="V132">
        <f>IF($M$34=1,+'truth model'!G78,0)</f>
        <v>0</v>
      </c>
      <c r="Z132" s="13">
        <f t="shared" si="9"/>
        <v>1440</v>
      </c>
      <c r="AA132" s="12">
        <f t="shared" si="10"/>
        <v>2.7117456242724931E-13</v>
      </c>
      <c r="AB132" s="12">
        <f t="shared" si="11"/>
        <v>1.5657122145794471E-12</v>
      </c>
      <c r="AC132" s="12">
        <f t="shared" si="11"/>
        <v>6.8755430708029978E-11</v>
      </c>
      <c r="AD132" s="12">
        <f t="shared" si="12"/>
        <v>2.6475392514018505E-6</v>
      </c>
      <c r="AE132" s="12">
        <f t="shared" si="8"/>
        <v>1.7150872561637626E-6</v>
      </c>
      <c r="AF132" s="12">
        <f t="shared" si="8"/>
        <v>1.2290486816771343E-6</v>
      </c>
    </row>
    <row r="133" spans="6:32" x14ac:dyDescent="0.25">
      <c r="F133" s="13"/>
      <c r="G133" s="30"/>
      <c r="J133" s="12"/>
      <c r="K133" s="12"/>
      <c r="L133" s="12"/>
      <c r="M133" s="7"/>
      <c r="N133" s="7"/>
      <c r="O133" s="7"/>
      <c r="U133">
        <f>IF($M$34=1,'truth model'!C79,0)</f>
        <v>0</v>
      </c>
      <c r="V133">
        <f>IF($M$34=1,+'truth model'!G79,0)</f>
        <v>0</v>
      </c>
      <c r="Z133" s="13">
        <f t="shared" si="9"/>
        <v>1470</v>
      </c>
      <c r="AA133" s="12">
        <f t="shared" si="10"/>
        <v>1.3480919560859287E-13</v>
      </c>
      <c r="AB133" s="12">
        <f t="shared" si="11"/>
        <v>8.1520836746551693E-13</v>
      </c>
      <c r="AC133" s="12">
        <f t="shared" si="11"/>
        <v>4.0124549181210342E-11</v>
      </c>
      <c r="AD133" s="12">
        <f t="shared" si="12"/>
        <v>2.4059983931058854E-6</v>
      </c>
      <c r="AE133" s="12">
        <f t="shared" si="8"/>
        <v>1.6323950350083358E-6</v>
      </c>
      <c r="AF133" s="12">
        <f t="shared" si="8"/>
        <v>1.162139142732341E-6</v>
      </c>
    </row>
    <row r="134" spans="6:32" x14ac:dyDescent="0.25">
      <c r="F134" s="13"/>
      <c r="G134" s="30"/>
      <c r="J134" s="12"/>
      <c r="K134" s="12"/>
      <c r="L134" s="12"/>
      <c r="M134" s="7"/>
      <c r="N134" s="7"/>
      <c r="O134" s="7"/>
      <c r="U134">
        <f>IF($M$34=1,'truth model'!C80,0)</f>
        <v>0</v>
      </c>
      <c r="V134">
        <f>IF($M$34=1,+'truth model'!G80,0)</f>
        <v>0</v>
      </c>
      <c r="Z134" s="13">
        <f t="shared" si="9"/>
        <v>1500</v>
      </c>
      <c r="AA134" s="12">
        <f t="shared" si="10"/>
        <v>6.703850453848081E-14</v>
      </c>
      <c r="AB134" s="12">
        <f t="shared" si="11"/>
        <v>4.2458001581600113E-13</v>
      </c>
      <c r="AC134" s="12">
        <f t="shared" si="11"/>
        <v>2.3425194193287764E-11</v>
      </c>
      <c r="AD134" s="12">
        <f t="shared" si="12"/>
        <v>2.1313495138067707E-6</v>
      </c>
      <c r="AE134" s="12">
        <f t="shared" si="8"/>
        <v>1.514505051627805E-6</v>
      </c>
      <c r="AF134" s="12">
        <f t="shared" si="8"/>
        <v>1.0767993775009926E-6</v>
      </c>
    </row>
    <row r="135" spans="6:32" x14ac:dyDescent="0.25">
      <c r="F135" s="13">
        <f>'truth model'!B80</f>
        <v>1890</v>
      </c>
      <c r="G135" s="30">
        <f ca="1">'Game Level 2'!G136</f>
        <v>3.6939261348142394E-23</v>
      </c>
      <c r="H135" s="30">
        <f ca="1">'Game Level 2'!H136</f>
        <v>1.2202959180459731</v>
      </c>
      <c r="I135" s="30">
        <f ca="1">'Game Level 2'!I136</f>
        <v>4.5076829838771556E-23</v>
      </c>
      <c r="J135" s="12">
        <f>'Game Level 5'!AA147</f>
        <v>7.8235533822575419E-18</v>
      </c>
      <c r="K135" s="12">
        <f>'Game Level 5'!AB147</f>
        <v>9.0398003447071769E-17</v>
      </c>
      <c r="L135" s="12">
        <f>'Game Level 5'!AC147</f>
        <v>2.2124737738150434E-14</v>
      </c>
      <c r="M135" s="7">
        <f ca="1">(J135-$I135)^2</f>
        <v>6.1207282205096243E-35</v>
      </c>
      <c r="N135" s="7">
        <f ca="1">(K135-$I135)^2</f>
        <v>8.1717908775079918E-33</v>
      </c>
      <c r="O135" s="7">
        <f ca="1">(L135-$I135)^2</f>
        <v>4.8950401798731183E-28</v>
      </c>
      <c r="U135">
        <f>IF($M$34=1,'truth model'!C81,0)</f>
        <v>0</v>
      </c>
      <c r="V135">
        <f>IF($M$34=1,+'truth model'!G81,0)</f>
        <v>0</v>
      </c>
      <c r="Z135" s="13">
        <f t="shared" si="9"/>
        <v>1530</v>
      </c>
      <c r="AA135" s="12">
        <f t="shared" si="10"/>
        <v>3.3347349061748411E-14</v>
      </c>
      <c r="AB135" s="12">
        <f t="shared" si="11"/>
        <v>2.2119874900341383E-13</v>
      </c>
      <c r="AC135" s="12">
        <f t="shared" si="11"/>
        <v>1.368112565492088E-11</v>
      </c>
      <c r="AD135" s="12">
        <f t="shared" si="12"/>
        <v>1.8434231766151482E-6</v>
      </c>
      <c r="AE135" s="12">
        <f t="shared" si="8"/>
        <v>1.3719150336863008E-6</v>
      </c>
      <c r="AF135" s="12">
        <f t="shared" si="8"/>
        <v>9.7894913000388193E-7</v>
      </c>
    </row>
    <row r="136" spans="6:32" x14ac:dyDescent="0.25">
      <c r="F136" s="13"/>
      <c r="G136" s="30"/>
      <c r="J136" s="12"/>
      <c r="K136" s="12"/>
      <c r="L136" s="12"/>
      <c r="M136" s="7"/>
      <c r="N136" s="7"/>
      <c r="O136" s="7"/>
      <c r="U136">
        <f>IF($M$34=1,'truth model'!C82,0)</f>
        <v>0</v>
      </c>
      <c r="V136">
        <f>IF($M$34=1,+'truth model'!G82,0)</f>
        <v>0</v>
      </c>
      <c r="Z136" s="13">
        <f t="shared" si="9"/>
        <v>1560</v>
      </c>
      <c r="AA136" s="12">
        <f t="shared" si="10"/>
        <v>1.6593132475443236E-14</v>
      </c>
      <c r="AB136" s="12">
        <f t="shared" si="11"/>
        <v>1.1527519120730851E-13</v>
      </c>
      <c r="AC136" s="12">
        <f t="shared" si="11"/>
        <v>7.9932219511571595E-12</v>
      </c>
      <c r="AD136" s="12">
        <f t="shared" si="12"/>
        <v>1.5590242676870611E-6</v>
      </c>
      <c r="AE136" s="12">
        <f t="shared" si="8"/>
        <v>1.2151815499727933E-6</v>
      </c>
      <c r="AF136" s="12">
        <f t="shared" si="8"/>
        <v>8.7427644782684788E-7</v>
      </c>
    </row>
    <row r="137" spans="6:32" x14ac:dyDescent="0.25">
      <c r="F137" s="13"/>
      <c r="G137" s="30"/>
      <c r="J137" s="12"/>
      <c r="K137" s="12"/>
      <c r="L137" s="12"/>
      <c r="M137" s="7"/>
      <c r="N137" s="7"/>
      <c r="O137" s="7"/>
      <c r="U137">
        <f>IF($M$34=1,'truth model'!C83,0)</f>
        <v>0</v>
      </c>
      <c r="V137">
        <f>IF($M$34=1,+'truth model'!G83,0)</f>
        <v>0</v>
      </c>
      <c r="Z137" s="13">
        <f t="shared" si="9"/>
        <v>1590</v>
      </c>
      <c r="AA137" s="12">
        <f t="shared" si="10"/>
        <v>8.2589209940767175E-15</v>
      </c>
      <c r="AB137" s="12">
        <f t="shared" si="11"/>
        <v>6.0092033704176743E-14</v>
      </c>
      <c r="AC137" s="12">
        <f t="shared" si="11"/>
        <v>4.6717460561533496E-12</v>
      </c>
      <c r="AD137" s="12">
        <f t="shared" si="12"/>
        <v>1.2910180108767654E-6</v>
      </c>
      <c r="AE137" s="12">
        <f t="shared" si="8"/>
        <v>1.0539177343858057E-6</v>
      </c>
      <c r="AF137" s="12">
        <f t="shared" si="8"/>
        <v>7.6784529944570818E-7</v>
      </c>
    </row>
    <row r="138" spans="6:32" x14ac:dyDescent="0.25">
      <c r="F138" s="13">
        <f>'truth model'!B83</f>
        <v>1980</v>
      </c>
      <c r="G138" s="30">
        <f ca="1">'Game Level 2'!G139</f>
        <v>2.159430017275822E-24</v>
      </c>
      <c r="H138" s="30">
        <f ca="1">'Game Level 2'!H139</f>
        <v>1.1697811953876336</v>
      </c>
      <c r="I138" s="30">
        <f ca="1">'Game Level 2'!I139</f>
        <v>2.5260606269648494E-24</v>
      </c>
      <c r="J138" s="12">
        <f>'Game Level 5'!AA150</f>
        <v>9.7377753830687811E-19</v>
      </c>
      <c r="K138" s="12">
        <f>'Game Level 5'!AB150</f>
        <v>1.2926260396506938E-17</v>
      </c>
      <c r="L138" s="12">
        <f>'Game Level 5'!AC150</f>
        <v>4.4664816111935154E-15</v>
      </c>
      <c r="M138" s="7">
        <f ca="1">(J138-$I138)^2</f>
        <v>9.4823777447518653E-37</v>
      </c>
      <c r="N138" s="7">
        <f ca="1">(K138-$I138)^2</f>
        <v>1.6708814253327521E-34</v>
      </c>
      <c r="O138" s="7">
        <f ca="1">(L138-$I138)^2</f>
        <v>1.9949457960564616E-29</v>
      </c>
      <c r="U138">
        <f>IF($M$34=1,'truth model'!C84,0)</f>
        <v>0</v>
      </c>
      <c r="V138">
        <f>IF($M$34=1,+'truth model'!G84,0)</f>
        <v>0</v>
      </c>
      <c r="Z138" s="13">
        <f t="shared" si="9"/>
        <v>1620</v>
      </c>
      <c r="AA138" s="12">
        <f t="shared" si="10"/>
        <v>4.1119124412432974E-15</v>
      </c>
      <c r="AB138" s="12">
        <f t="shared" si="11"/>
        <v>3.1334557681736564E-14</v>
      </c>
      <c r="AC138" s="12">
        <f t="shared" si="11"/>
        <v>2.7314289193780718E-12</v>
      </c>
      <c r="AD138" s="12">
        <f t="shared" si="12"/>
        <v>1.0481183458756255E-6</v>
      </c>
      <c r="AE138" s="12">
        <f t="shared" si="8"/>
        <v>8.961296644498752E-7</v>
      </c>
      <c r="AF138" s="12">
        <f t="shared" si="8"/>
        <v>6.6385065119911059E-7</v>
      </c>
    </row>
    <row r="139" spans="6:32" x14ac:dyDescent="0.25">
      <c r="F139" s="13"/>
      <c r="G139" s="30"/>
      <c r="J139" s="12"/>
      <c r="K139" s="12"/>
      <c r="L139" s="12"/>
      <c r="M139" s="7"/>
      <c r="N139" s="7"/>
      <c r="O139" s="7"/>
      <c r="U139">
        <f>IF($M$34=1,'truth model'!C85,0)</f>
        <v>0</v>
      </c>
      <c r="V139">
        <f>IF($M$34=1,+'truth model'!G85,0)</f>
        <v>0</v>
      </c>
      <c r="Z139" s="13">
        <f t="shared" si="9"/>
        <v>1650</v>
      </c>
      <c r="AA139" s="12">
        <f t="shared" si="10"/>
        <v>2.0478009402307459E-15</v>
      </c>
      <c r="AB139" s="12">
        <f t="shared" si="11"/>
        <v>1.6343819908390804E-14</v>
      </c>
      <c r="AC139" s="12">
        <f t="shared" si="11"/>
        <v>1.597533625760616E-12</v>
      </c>
      <c r="AD139" s="12">
        <f t="shared" si="12"/>
        <v>8.3520173583066627E-7</v>
      </c>
      <c r="AE139" s="12">
        <f t="shared" si="8"/>
        <v>7.4789053882810785E-7</v>
      </c>
      <c r="AF139" s="12">
        <f t="shared" si="8"/>
        <v>5.6550993498369363E-7</v>
      </c>
    </row>
    <row r="140" spans="6:32" x14ac:dyDescent="0.25">
      <c r="F140" s="13"/>
      <c r="G140" s="30"/>
      <c r="J140" s="12"/>
      <c r="K140" s="12"/>
      <c r="L140" s="12"/>
      <c r="M140" s="7"/>
      <c r="N140" s="7"/>
      <c r="O140" s="7"/>
      <c r="U140">
        <f>IF($M$34=1,'truth model'!C86,0)</f>
        <v>0</v>
      </c>
      <c r="V140">
        <f>IF($M$34=1,+'truth model'!G86,0)</f>
        <v>0</v>
      </c>
      <c r="Z140" s="13">
        <f t="shared" si="9"/>
        <v>1680</v>
      </c>
      <c r="AA140" s="12">
        <f t="shared" si="10"/>
        <v>1.0201232637774276E-15</v>
      </c>
      <c r="AB140" s="12">
        <f t="shared" si="11"/>
        <v>8.5271637234578349E-15</v>
      </c>
      <c r="AC140" s="12">
        <f t="shared" si="11"/>
        <v>9.3466451895100142E-13</v>
      </c>
      <c r="AD140" s="12">
        <f t="shared" si="12"/>
        <v>6.5394532977603623E-7</v>
      </c>
      <c r="AE140" s="12">
        <f t="shared" si="8"/>
        <v>6.1330176327059522E-7</v>
      </c>
      <c r="AF140" s="12">
        <f t="shared" si="8"/>
        <v>4.7506616467937716E-7</v>
      </c>
    </row>
    <row r="141" spans="6:32" x14ac:dyDescent="0.25">
      <c r="F141" s="13">
        <f>'truth model'!B86</f>
        <v>2070</v>
      </c>
      <c r="G141" s="30">
        <f ca="1">'Game Level 2'!G142</f>
        <v>1.2645699117253878E-25</v>
      </c>
      <c r="H141" s="30">
        <f ca="1">'Game Level 2'!H142</f>
        <v>1.2242590273131673</v>
      </c>
      <c r="I141" s="30">
        <f ca="1">'Game Level 2'!I142</f>
        <v>1.5481611300984212E-25</v>
      </c>
      <c r="J141" s="12">
        <f>'Game Level 5'!AA153</f>
        <v>1.2144741757406943E-19</v>
      </c>
      <c r="K141" s="12">
        <f>'Game Level 5'!AB153</f>
        <v>1.8520802119766089E-18</v>
      </c>
      <c r="L141" s="12">
        <f>'Game Level 5'!AC153</f>
        <v>9.0375386001574708E-16</v>
      </c>
      <c r="M141" s="7">
        <f ca="1">(J141-$I141)^2</f>
        <v>1.4749437631400109E-38</v>
      </c>
      <c r="N141" s="7">
        <f ca="1">(K141-$I141)^2</f>
        <v>3.4302005381316254E-36</v>
      </c>
      <c r="O141" s="7">
        <f ca="1">(L141-$I141)^2</f>
        <v>8.1677103921353121E-31</v>
      </c>
      <c r="U141">
        <f>IF($M$34=1,'truth model'!C87,0)</f>
        <v>0</v>
      </c>
      <c r="V141">
        <f>IF($M$34=1,+'truth model'!G87,0)</f>
        <v>0</v>
      </c>
      <c r="Z141" s="13">
        <f t="shared" si="9"/>
        <v>1710</v>
      </c>
      <c r="AA141" s="12">
        <f t="shared" si="10"/>
        <v>5.0831894375244136E-16</v>
      </c>
      <c r="AB141" s="12">
        <f t="shared" si="11"/>
        <v>4.4501470783727697E-15</v>
      </c>
      <c r="AC141" s="12">
        <f t="shared" si="11"/>
        <v>5.4702033197767601E-13</v>
      </c>
      <c r="AD141" s="12">
        <f t="shared" si="12"/>
        <v>5.0360673052247215E-7</v>
      </c>
      <c r="AE141" s="12">
        <f t="shared" si="8"/>
        <v>4.9466412664555758E-7</v>
      </c>
      <c r="AF141" s="12">
        <f t="shared" si="8"/>
        <v>3.938718690996598E-7</v>
      </c>
    </row>
    <row r="142" spans="6:32" x14ac:dyDescent="0.25">
      <c r="F142" s="13"/>
      <c r="G142" s="30"/>
      <c r="J142" s="12"/>
      <c r="K142" s="12"/>
      <c r="L142" s="12"/>
      <c r="M142" s="10"/>
      <c r="N142" s="10"/>
      <c r="O142" s="10"/>
      <c r="U142">
        <f>IF($M$34=1,'truth model'!C88,0)</f>
        <v>0</v>
      </c>
      <c r="V142">
        <f>IF($M$34=1,+'truth model'!G88,0)</f>
        <v>0</v>
      </c>
      <c r="Z142" s="13">
        <f t="shared" si="9"/>
        <v>1740</v>
      </c>
      <c r="AA142" s="12">
        <f t="shared" si="10"/>
        <v>2.5335901930492383E-16</v>
      </c>
      <c r="AB142" s="12">
        <f t="shared" si="11"/>
        <v>2.3230607054953658E-15</v>
      </c>
      <c r="AC142" s="12">
        <f t="shared" si="11"/>
        <v>3.2025031877671268E-13</v>
      </c>
      <c r="AD142" s="12">
        <f t="shared" si="12"/>
        <v>3.8180444027788335E-7</v>
      </c>
      <c r="AE142" s="12">
        <f t="shared" si="8"/>
        <v>3.9277694250369727E-7</v>
      </c>
      <c r="AF142" s="12">
        <f t="shared" si="8"/>
        <v>3.2252290720099675E-7</v>
      </c>
    </row>
    <row r="143" spans="6:32" x14ac:dyDescent="0.25">
      <c r="F143" s="13"/>
      <c r="G143" s="30"/>
      <c r="J143" s="12"/>
      <c r="K143" s="12"/>
      <c r="L143" s="12"/>
      <c r="M143" s="10"/>
      <c r="N143" s="10"/>
      <c r="O143" s="10"/>
      <c r="U143">
        <f>IF($M$34=1,'truth model'!C89,0)</f>
        <v>0</v>
      </c>
      <c r="V143">
        <f>IF($M$34=1,+'truth model'!G89,0)</f>
        <v>0</v>
      </c>
      <c r="Z143" s="13">
        <f t="shared" si="9"/>
        <v>1770</v>
      </c>
      <c r="AA143" s="12">
        <f t="shared" si="10"/>
        <v>1.2631373856581677E-16</v>
      </c>
      <c r="AB143" s="12">
        <f t="shared" si="11"/>
        <v>1.2130002730137223E-15</v>
      </c>
      <c r="AC143" s="12">
        <f t="shared" si="11"/>
        <v>1.8754720400143264E-13</v>
      </c>
      <c r="AD143" s="12">
        <f t="shared" si="12"/>
        <v>2.85207065906392E-7</v>
      </c>
      <c r="AE143" s="12">
        <f t="shared" si="8"/>
        <v>3.0729211100285633E-7</v>
      </c>
      <c r="AF143" s="12">
        <f t="shared" si="8"/>
        <v>2.6101511527648051E-7</v>
      </c>
    </row>
    <row r="144" spans="6:32" x14ac:dyDescent="0.25">
      <c r="F144" s="13">
        <f>'truth model'!B89</f>
        <v>2160</v>
      </c>
      <c r="G144" s="30">
        <f ca="1">'Game Level 2'!G145</f>
        <v>7.4175927636867428E-27</v>
      </c>
      <c r="H144" s="30">
        <f ca="1">'Game Level 2'!H145</f>
        <v>0.80881250473213306</v>
      </c>
      <c r="I144" s="30">
        <f ca="1">'Game Level 2'!I145</f>
        <v>5.9994417822804193E-27</v>
      </c>
      <c r="J144" s="12">
        <f>'Game Level 5'!AA156</f>
        <v>1.5175309599793627E-20</v>
      </c>
      <c r="K144" s="12">
        <f>'Game Level 5'!AB156</f>
        <v>2.6586883137639431E-19</v>
      </c>
      <c r="L144" s="12">
        <f>'Game Level 5'!AC156</f>
        <v>1.8325827316994997E-16</v>
      </c>
      <c r="M144" s="7">
        <f ca="1">(J144-$I144)^2</f>
        <v>2.3028983936285165E-40</v>
      </c>
      <c r="N144" s="7">
        <f ca="1">(K144-$I144)^2</f>
        <v>7.0686232307320476E-38</v>
      </c>
      <c r="O144" s="7">
        <f ca="1">(L144-$I144)^2</f>
        <v>3.358359468303311E-32</v>
      </c>
      <c r="U144">
        <f>IF($M$34=1,'truth model'!C90,0)</f>
        <v>0</v>
      </c>
      <c r="V144">
        <f>IF($M$34=1,+'truth model'!G90,0)</f>
        <v>0</v>
      </c>
      <c r="Z144" s="13">
        <f t="shared" si="9"/>
        <v>1800</v>
      </c>
      <c r="AA144" s="12">
        <f t="shared" si="10"/>
        <v>6.299073711526941E-17</v>
      </c>
      <c r="AB144" s="12">
        <f t="shared" si="11"/>
        <v>6.335386568662593E-16</v>
      </c>
      <c r="AC144" s="12">
        <f t="shared" si="11"/>
        <v>1.0986596482469401E-13</v>
      </c>
      <c r="AD144" s="12">
        <f t="shared" si="12"/>
        <v>2.1008432098656748E-7</v>
      </c>
      <c r="AE144" s="12">
        <f t="shared" si="8"/>
        <v>2.3706688392311857E-7</v>
      </c>
      <c r="AF144" s="12">
        <f t="shared" si="8"/>
        <v>2.0890269628203964E-7</v>
      </c>
    </row>
    <row r="145" spans="6:32" x14ac:dyDescent="0.25">
      <c r="F145" s="13"/>
      <c r="G145" s="30"/>
      <c r="J145" s="12"/>
      <c r="K145" s="12"/>
      <c r="L145" s="12"/>
      <c r="M145" s="7"/>
      <c r="N145" s="7"/>
      <c r="O145" s="7"/>
      <c r="U145">
        <f>IF($M$34=1,'truth model'!C91,0)</f>
        <v>0</v>
      </c>
      <c r="V145">
        <f>IF($M$34=1,+'truth model'!G91,0)</f>
        <v>0</v>
      </c>
      <c r="Z145" s="13">
        <f t="shared" si="9"/>
        <v>1830</v>
      </c>
      <c r="AA145" s="12">
        <f t="shared" si="10"/>
        <v>3.1420452417239117E-17</v>
      </c>
      <c r="AB145" s="12">
        <f t="shared" si="11"/>
        <v>3.309748415472134E-16</v>
      </c>
      <c r="AC145" s="12">
        <f t="shared" si="11"/>
        <v>6.4378973611227038E-14</v>
      </c>
      <c r="AD145" s="12">
        <f t="shared" si="12"/>
        <v>1.5270780969774049E-7</v>
      </c>
      <c r="AE145" s="12">
        <f t="shared" si="8"/>
        <v>1.8047814467494918E-7</v>
      </c>
      <c r="AF145" s="12">
        <f t="shared" si="8"/>
        <v>1.6544376715664893E-7</v>
      </c>
    </row>
    <row r="146" spans="6:32" x14ac:dyDescent="0.25">
      <c r="F146" s="13"/>
      <c r="G146" s="30"/>
      <c r="J146" s="12"/>
      <c r="K146" s="12"/>
      <c r="L146" s="12"/>
      <c r="M146" s="7"/>
      <c r="N146" s="7"/>
      <c r="O146" s="7"/>
      <c r="U146">
        <f>IF($M$34=1,'truth model'!C92,0)</f>
        <v>0</v>
      </c>
      <c r="V146">
        <f>IF($M$34=1,+'truth model'!G92,0)</f>
        <v>0</v>
      </c>
      <c r="Z146" s="13">
        <f t="shared" si="9"/>
        <v>1860</v>
      </c>
      <c r="AA146" s="12">
        <f t="shared" si="10"/>
        <v>1.5676734816762655E-17</v>
      </c>
      <c r="AB146" s="12">
        <f t="shared" si="11"/>
        <v>1.7295147915442972E-16</v>
      </c>
      <c r="AC146" s="12">
        <f t="shared" si="11"/>
        <v>3.773549537397225E-14</v>
      </c>
      <c r="AD146" s="12">
        <f t="shared" si="12"/>
        <v>1.0961281704490029E-7</v>
      </c>
      <c r="AE146" s="12">
        <f t="shared" si="8"/>
        <v>1.3567843599941224E-7</v>
      </c>
      <c r="AF146" s="12">
        <f t="shared" si="8"/>
        <v>1.2972448286999242E-7</v>
      </c>
    </row>
    <row r="147" spans="6:32" x14ac:dyDescent="0.25">
      <c r="F147" s="13">
        <f>'truth model'!B92</f>
        <v>2250</v>
      </c>
      <c r="G147" s="30">
        <f ca="1">'Game Level 2'!G148</f>
        <v>4.3577676738468938E-28</v>
      </c>
      <c r="H147" s="30">
        <f ca="1">'Game Level 2'!H148</f>
        <v>0.86477558812955713</v>
      </c>
      <c r="I147" s="30">
        <f ca="1">'Game Level 2'!I148</f>
        <v>3.7684911030829196E-28</v>
      </c>
      <c r="J147" s="12">
        <f>'Game Level 5'!AA159</f>
        <v>1.899586142946839E-21</v>
      </c>
      <c r="K147" s="12">
        <f>'Game Level 5'!AB159</f>
        <v>3.8233778402920884E-20</v>
      </c>
      <c r="L147" s="12">
        <f>'Game Level 5'!AC159</f>
        <v>3.7234340565161768E-17</v>
      </c>
      <c r="M147" s="7">
        <f ca="1">(J147-$I147)^2</f>
        <v>3.608426082761095E-42</v>
      </c>
      <c r="N147" s="7">
        <f ca="1">(K147-$I147)^2</f>
        <v>1.461821782146929E-39</v>
      </c>
      <c r="O147" s="7">
        <f ca="1">(L147-$I147)^2</f>
        <v>1.3863961172943878E-33</v>
      </c>
      <c r="U147">
        <f>IF($M$34=1,'truth model'!C93,0)</f>
        <v>0</v>
      </c>
      <c r="V147">
        <f>IF($M$34=1,+'truth model'!G93,0)</f>
        <v>0</v>
      </c>
      <c r="Z147" s="13">
        <f t="shared" si="9"/>
        <v>1890</v>
      </c>
      <c r="AA147" s="12">
        <f t="shared" si="10"/>
        <v>7.8235533822575419E-18</v>
      </c>
      <c r="AB147" s="12">
        <f t="shared" si="11"/>
        <v>9.0398003447071769E-17</v>
      </c>
      <c r="AC147" s="12">
        <f t="shared" si="11"/>
        <v>2.2124737738150434E-14</v>
      </c>
      <c r="AD147" s="12">
        <f t="shared" si="12"/>
        <v>7.7744924398145085E-8</v>
      </c>
      <c r="AE147" s="12">
        <f t="shared" si="8"/>
        <v>1.0078772790073491E-7</v>
      </c>
      <c r="AF147" s="12">
        <f t="shared" si="8"/>
        <v>1.0075806960591699E-7</v>
      </c>
    </row>
    <row r="148" spans="6:32" x14ac:dyDescent="0.25">
      <c r="F148" s="13"/>
      <c r="G148" s="30"/>
      <c r="J148" s="12"/>
      <c r="K148" s="12"/>
      <c r="L148" s="12"/>
      <c r="M148" s="7"/>
      <c r="N148" s="7"/>
      <c r="O148" s="7"/>
      <c r="U148">
        <f>IF($M$34=1,'truth model'!C94,0)</f>
        <v>0</v>
      </c>
      <c r="V148">
        <f>IF($M$34=1,+'truth model'!G94,0)</f>
        <v>0</v>
      </c>
      <c r="Z148" s="13">
        <f t="shared" si="9"/>
        <v>1920</v>
      </c>
      <c r="AA148" s="12">
        <f t="shared" si="10"/>
        <v>3.9053108824127089E-18</v>
      </c>
      <c r="AB148" s="12">
        <f t="shared" si="11"/>
        <v>4.7260304973105085E-17</v>
      </c>
      <c r="AC148" s="12">
        <f t="shared" si="11"/>
        <v>1.2975536017862541E-14</v>
      </c>
      <c r="AD148" s="12">
        <f t="shared" si="12"/>
        <v>5.4519649237128923E-8</v>
      </c>
      <c r="AE148" s="12">
        <f t="shared" si="8"/>
        <v>7.4024380598278485E-8</v>
      </c>
      <c r="AF148" s="12">
        <f t="shared" si="8"/>
        <v>7.7558708998706173E-8</v>
      </c>
    </row>
    <row r="149" spans="6:32" x14ac:dyDescent="0.25">
      <c r="F149" s="13"/>
      <c r="G149" s="30"/>
      <c r="J149" s="12"/>
      <c r="K149" s="12"/>
      <c r="L149" s="12"/>
      <c r="M149" s="7"/>
      <c r="N149" s="7"/>
      <c r="O149" s="7"/>
      <c r="U149">
        <f>IF($M$34=1,'truth model'!C95,0)</f>
        <v>0</v>
      </c>
      <c r="V149">
        <f>IF($M$34=1,+'truth model'!G95,0)</f>
        <v>0</v>
      </c>
      <c r="Z149" s="13">
        <f t="shared" ref="Z149:Z180" si="13">Z148+$AA$75</f>
        <v>1950</v>
      </c>
      <c r="AA149" s="12">
        <f t="shared" ref="AA149:AA180" si="14">IF($Z149&lt;=AA$72,0,+AA$70*AA$71*AA$73*AA$76^0.5/(2*(PI()*AA$77*($Z149-AA$72)^3)^0.5)*EXP(-((AA$76*AA$73-AA$78*($Z149-AA$72))^2)/(4*AA$76*AA$77*($Z149-AA$72)))*EXP(-AA$79*($Z149-AA$72)))</f>
        <v>1.9498814073353168E-18</v>
      </c>
      <c r="AB149" s="12">
        <f t="shared" ref="AB149:AC180" si="15">IF($Z149&lt;=AB$72,0,+AB$70*AB$71*AB$73*AB$76^0.5/(2*(PI()*AB$77*($Z149-AB$72)^3)^0.5)*EXP(-((AB$76*AB$73-AB$78*($Z149-AB$72))^2)/(4*AB$76*AB$77*($Z149-AB$72)))*EXP(-AB$79*($Z149-AB$72)))</f>
        <v>2.4713555216912722E-17</v>
      </c>
      <c r="AC149" s="12">
        <f t="shared" si="15"/>
        <v>7.6118234886211312E-15</v>
      </c>
      <c r="AD149" s="12">
        <f t="shared" ref="AD149:AD180" si="16">IF($Z149&lt;=AA$72,0,+AA$70*AA$71*AA$74*AA$76^0.5/(2*(PI()*AA$77*($Z149-AA$72)^3)^0.5)*EXP(-((AA$76*AA$74-AA$78*($Z149-AA$72))^2)/(4*AA$76*AA$77*($Z149-AA$72)))*EXP(-AA$79*($Z149-AA$72)))</f>
        <v>3.7822227594803088E-8</v>
      </c>
      <c r="AE149" s="12">
        <f t="shared" ref="AE149:AF204" si="17">IF($Z149&lt;=AB$72,0,+AB$70*AB$71*AB$74*AB$76^0.5/(2*(PI()*AB$77*($Z149-AB$72)^3)^0.5)*EXP(-((AB$76*AB$74-AB$78*($Z149-AB$72))^2)/(4*AB$76*AB$77*($Z149-AB$72)))*EXP(-AB$79*($Z149-AB$72)))</f>
        <v>5.3784229635465171E-8</v>
      </c>
      <c r="AF149" s="12">
        <f t="shared" si="17"/>
        <v>5.9192562850620865E-8</v>
      </c>
    </row>
    <row r="150" spans="6:32" x14ac:dyDescent="0.25">
      <c r="F150" s="13">
        <f>'truth model'!B95</f>
        <v>2340</v>
      </c>
      <c r="G150" s="30">
        <f ca="1">'Game Level 2'!G151</f>
        <v>2.5639640909282363E-29</v>
      </c>
      <c r="H150" s="30">
        <f ca="1">'Game Level 2'!H151</f>
        <v>0.83927310151297485</v>
      </c>
      <c r="I150" s="30">
        <f ca="1">'Game Level 2'!I151</f>
        <v>2.1518660947612359E-29</v>
      </c>
      <c r="J150" s="12">
        <f>'Game Level 5'!AA162</f>
        <v>2.3818116901379305E-22</v>
      </c>
      <c r="K150" s="12">
        <f>'Game Level 5'!AB162</f>
        <v>5.5074936834258955E-21</v>
      </c>
      <c r="L150" s="12">
        <f>'Game Level 5'!AC162</f>
        <v>7.5793828618555863E-18</v>
      </c>
      <c r="M150" s="7">
        <f ca="1">(J150-$I150)^2</f>
        <v>5.6730259022097869E-44</v>
      </c>
      <c r="N150" s="7">
        <f ca="1">(K150-$I150)^2</f>
        <v>3.0332486435948357E-41</v>
      </c>
      <c r="O150" s="7">
        <f ca="1">(L150-$I150)^2</f>
        <v>5.7447044566263991E-35</v>
      </c>
      <c r="U150">
        <f>IF($M$34=1,'truth model'!C96,0)</f>
        <v>0</v>
      </c>
      <c r="V150">
        <f>IF($M$34=1,+'truth model'!G96,0)</f>
        <v>0</v>
      </c>
      <c r="Z150" s="13">
        <f t="shared" si="13"/>
        <v>1980</v>
      </c>
      <c r="AA150" s="12">
        <f t="shared" si="14"/>
        <v>9.7377753830687811E-19</v>
      </c>
      <c r="AB150" s="12">
        <f t="shared" si="15"/>
        <v>1.2926260396506938E-17</v>
      </c>
      <c r="AC150" s="12">
        <f t="shared" si="15"/>
        <v>4.4664816111935154E-15</v>
      </c>
      <c r="AD150" s="12">
        <f t="shared" si="16"/>
        <v>2.5970562253384514E-8</v>
      </c>
      <c r="AE150" s="12">
        <f t="shared" si="17"/>
        <v>3.8679007418164546E-8</v>
      </c>
      <c r="AF150" s="12">
        <f t="shared" si="17"/>
        <v>4.4809504399235688E-8</v>
      </c>
    </row>
    <row r="151" spans="6:32" x14ac:dyDescent="0.25">
      <c r="F151" s="13"/>
      <c r="G151" s="30"/>
      <c r="J151" s="12"/>
      <c r="K151" s="12"/>
      <c r="L151" s="12"/>
      <c r="M151" s="7"/>
      <c r="N151" s="7"/>
      <c r="O151" s="7"/>
      <c r="U151">
        <f>IF($M$34=1,'truth model'!C97,0)</f>
        <v>0</v>
      </c>
      <c r="V151">
        <f>IF($M$34=1,+'truth model'!G97,0)</f>
        <v>0</v>
      </c>
      <c r="Z151" s="13">
        <f t="shared" si="13"/>
        <v>2010</v>
      </c>
      <c r="AA151" s="12">
        <f t="shared" si="14"/>
        <v>4.8641645659489536E-19</v>
      </c>
      <c r="AB151" s="12">
        <f t="shared" si="15"/>
        <v>6.762503879769847E-18</v>
      </c>
      <c r="AC151" s="12">
        <f t="shared" si="15"/>
        <v>2.6215197546399738E-15</v>
      </c>
      <c r="AD151" s="12">
        <f t="shared" si="16"/>
        <v>1.7659101145145331E-8</v>
      </c>
      <c r="AE151" s="12">
        <f t="shared" si="17"/>
        <v>2.7545374573387455E-8</v>
      </c>
      <c r="AF151" s="12">
        <f t="shared" si="17"/>
        <v>3.3659581575969348E-8</v>
      </c>
    </row>
    <row r="152" spans="6:32" x14ac:dyDescent="0.25">
      <c r="F152" s="13"/>
      <c r="G152" s="30"/>
      <c r="J152" s="12"/>
      <c r="K152" s="12"/>
      <c r="L152" s="12"/>
      <c r="M152" s="7"/>
      <c r="N152" s="7"/>
      <c r="O152" s="7"/>
      <c r="U152">
        <f>IF($M$34=1,'truth model'!C98,0)</f>
        <v>0</v>
      </c>
      <c r="V152">
        <f>IF($M$34=1,+'truth model'!G98,0)</f>
        <v>0</v>
      </c>
      <c r="Z152" s="13">
        <f t="shared" si="13"/>
        <v>2040</v>
      </c>
      <c r="AA152" s="12">
        <f t="shared" si="14"/>
        <v>2.430254448521008E-19</v>
      </c>
      <c r="AB152" s="12">
        <f t="shared" si="15"/>
        <v>3.5386461253806645E-18</v>
      </c>
      <c r="AC152" s="12">
        <f t="shared" si="15"/>
        <v>1.5390362518917866E-15</v>
      </c>
      <c r="AD152" s="12">
        <f t="shared" si="16"/>
        <v>1.1896203396411201E-8</v>
      </c>
      <c r="AE152" s="12">
        <f t="shared" si="17"/>
        <v>1.9434554475678227E-8</v>
      </c>
      <c r="AF152" s="12">
        <f t="shared" si="17"/>
        <v>2.5098135972774251E-8</v>
      </c>
    </row>
    <row r="153" spans="6:32" x14ac:dyDescent="0.25">
      <c r="F153" s="13">
        <f>'truth model'!B98</f>
        <v>2430</v>
      </c>
      <c r="G153" s="30">
        <f ca="1">'Game Level 2'!G154</f>
        <v>1.5106852586097227E-30</v>
      </c>
      <c r="H153" s="30">
        <f ca="1">'Game Level 2'!H154</f>
        <v>1.2015170349427757</v>
      </c>
      <c r="I153" s="30">
        <f ca="1">'Game Level 2'!I154</f>
        <v>1.8151140726565143E-30</v>
      </c>
      <c r="J153" s="12">
        <f>'Game Level 5'!AA165</f>
        <v>2.9911690735071818E-23</v>
      </c>
      <c r="K153" s="12">
        <f>'Game Level 5'!AB165</f>
        <v>7.945951437494462E-22</v>
      </c>
      <c r="L153" s="12">
        <f>'Game Level 5'!AC165</f>
        <v>1.5455483954553785E-18</v>
      </c>
      <c r="M153" s="7">
        <f ca="1">(J153-$I153)^2</f>
        <v>8.9470913404432305E-46</v>
      </c>
      <c r="N153" s="7">
        <f ca="1">(K153-$I153)^2</f>
        <v>6.3138143958564134E-43</v>
      </c>
      <c r="O153" s="7">
        <f ca="1">(L153-$I153)^2</f>
        <v>2.388719842689084E-36</v>
      </c>
      <c r="U153">
        <f>IF($M$34=1,'truth model'!C99,0)</f>
        <v>0</v>
      </c>
      <c r="V153">
        <f>IF($M$34=1,+'truth model'!G99,0)</f>
        <v>0</v>
      </c>
      <c r="Z153" s="13">
        <f t="shared" si="13"/>
        <v>2070</v>
      </c>
      <c r="AA153" s="12">
        <f t="shared" si="14"/>
        <v>1.2144741757406943E-19</v>
      </c>
      <c r="AB153" s="12">
        <f t="shared" si="15"/>
        <v>1.8520802119766089E-18</v>
      </c>
      <c r="AC153" s="12">
        <f t="shared" si="15"/>
        <v>9.0375386001574708E-16</v>
      </c>
      <c r="AD153" s="12">
        <f t="shared" si="16"/>
        <v>7.9430634502043714E-9</v>
      </c>
      <c r="AE153" s="12">
        <f t="shared" si="17"/>
        <v>1.3590654115770301E-8</v>
      </c>
      <c r="AF153" s="12">
        <f t="shared" si="17"/>
        <v>1.8583061909615141E-8</v>
      </c>
    </row>
    <row r="154" spans="6:32" x14ac:dyDescent="0.25">
      <c r="F154" s="13"/>
      <c r="G154" s="30"/>
      <c r="J154" s="12"/>
      <c r="K154" s="12"/>
      <c r="L154" s="12"/>
      <c r="M154" s="7"/>
      <c r="N154" s="7"/>
      <c r="O154" s="7"/>
      <c r="U154">
        <f>IF($M$34=1,'truth model'!C100,0)</f>
        <v>0</v>
      </c>
      <c r="V154">
        <f>IF($M$34=1,+'truth model'!G100,0)</f>
        <v>0</v>
      </c>
      <c r="Z154" s="13">
        <f t="shared" si="13"/>
        <v>2100</v>
      </c>
      <c r="AA154" s="12">
        <f t="shared" si="14"/>
        <v>6.0703815196118246E-20</v>
      </c>
      <c r="AB154" s="12">
        <f t="shared" si="15"/>
        <v>9.6955759781942379E-19</v>
      </c>
      <c r="AC154" s="12">
        <f t="shared" si="15"/>
        <v>5.3082898723431705E-16</v>
      </c>
      <c r="AD154" s="12">
        <f t="shared" si="16"/>
        <v>5.258762459214982E-9</v>
      </c>
      <c r="AE154" s="12">
        <f t="shared" si="17"/>
        <v>9.4237119276031971E-9</v>
      </c>
      <c r="AF154" s="12">
        <f t="shared" si="17"/>
        <v>1.366708812758433E-8</v>
      </c>
    </row>
    <row r="155" spans="6:32" x14ac:dyDescent="0.25">
      <c r="F155" s="13"/>
      <c r="G155" s="30"/>
      <c r="J155" s="12"/>
      <c r="K155" s="12"/>
      <c r="L155" s="12"/>
      <c r="M155" s="7"/>
      <c r="N155" s="7"/>
      <c r="O155" s="7"/>
      <c r="U155">
        <f>IF($M$34=1,'truth model'!C101,0)</f>
        <v>0</v>
      </c>
      <c r="V155">
        <f>IF($M$34=1,+'truth model'!G101,0)</f>
        <v>0</v>
      </c>
      <c r="Z155" s="13">
        <f t="shared" si="13"/>
        <v>2130</v>
      </c>
      <c r="AA155" s="12">
        <f t="shared" si="14"/>
        <v>3.0348205206620641E-20</v>
      </c>
      <c r="AB155" s="12">
        <f t="shared" si="15"/>
        <v>5.0766445748039259E-19</v>
      </c>
      <c r="AC155" s="12">
        <f t="shared" si="15"/>
        <v>3.1186014177781399E-16</v>
      </c>
      <c r="AD155" s="12">
        <f t="shared" si="16"/>
        <v>3.4535081297628553E-9</v>
      </c>
      <c r="AE155" s="12">
        <f t="shared" si="17"/>
        <v>6.4816421530670069E-9</v>
      </c>
      <c r="AF155" s="12">
        <f t="shared" si="17"/>
        <v>9.9873244643815098E-9</v>
      </c>
    </row>
    <row r="156" spans="6:32" x14ac:dyDescent="0.25">
      <c r="F156" s="13">
        <f>'truth model'!B101</f>
        <v>2520</v>
      </c>
      <c r="G156" s="30">
        <f ca="1">'Game Level 2'!G157</f>
        <v>8.9129061880028932E-32</v>
      </c>
      <c r="H156" s="30">
        <f ca="1">'Game Level 2'!H157</f>
        <v>1.0359769612564851</v>
      </c>
      <c r="I156" s="30">
        <f ca="1">'Game Level 2'!I157</f>
        <v>9.2335654686113591E-32</v>
      </c>
      <c r="J156" s="12">
        <f>'Game Level 5'!AA168</f>
        <v>3.7620174185057659E-24</v>
      </c>
      <c r="K156" s="12">
        <f>'Game Level 5'!AB168</f>
        <v>1.1481116030031817E-22</v>
      </c>
      <c r="L156" s="12">
        <f>'Game Level 5'!AC168</f>
        <v>3.1567700658382998E-19</v>
      </c>
      <c r="M156" s="7">
        <f ca="1">(J156-$I156)^2</f>
        <v>1.4152774362404109E-47</v>
      </c>
      <c r="N156" s="7">
        <f ca="1">(K156-$I156)^2</f>
        <v>1.318160250830303E-44</v>
      </c>
      <c r="O156" s="7">
        <f ca="1">(L156-$I156)^2</f>
        <v>9.9651972485669122E-38</v>
      </c>
      <c r="U156">
        <f>IF($M$34=1,'truth model'!C102,0)</f>
        <v>0</v>
      </c>
      <c r="V156">
        <f>IF($M$34=1,+'truth model'!G102,0)</f>
        <v>0</v>
      </c>
      <c r="Z156" s="13">
        <f t="shared" si="13"/>
        <v>2160</v>
      </c>
      <c r="AA156" s="12">
        <f t="shared" si="14"/>
        <v>1.5175309599793627E-20</v>
      </c>
      <c r="AB156" s="12">
        <f t="shared" si="15"/>
        <v>2.6586883137639431E-19</v>
      </c>
      <c r="AC156" s="12">
        <f t="shared" si="15"/>
        <v>1.8325827316994997E-16</v>
      </c>
      <c r="AD156" s="12">
        <f t="shared" si="16"/>
        <v>2.2504773492078545E-9</v>
      </c>
      <c r="AE156" s="12">
        <f t="shared" si="17"/>
        <v>4.4236966037747284E-9</v>
      </c>
      <c r="AF156" s="12">
        <f t="shared" si="17"/>
        <v>7.2537163603343129E-9</v>
      </c>
    </row>
    <row r="157" spans="6:32" x14ac:dyDescent="0.25">
      <c r="F157" s="13"/>
      <c r="G157" s="30"/>
      <c r="J157" s="12"/>
      <c r="K157" s="12"/>
      <c r="L157" s="12"/>
      <c r="M157" s="7"/>
      <c r="N157" s="7"/>
      <c r="O157" s="7"/>
      <c r="U157">
        <f>IF($M$34=1,'truth model'!C103,0)</f>
        <v>0</v>
      </c>
      <c r="V157">
        <f>IF($M$34=1,+'truth model'!G103,0)</f>
        <v>0</v>
      </c>
      <c r="Z157" s="13">
        <f t="shared" si="13"/>
        <v>2190</v>
      </c>
      <c r="AA157" s="12">
        <f t="shared" si="14"/>
        <v>7.5897570666914123E-21</v>
      </c>
      <c r="AB157" s="12">
        <f t="shared" si="15"/>
        <v>1.3926560222088878E-19</v>
      </c>
      <c r="AC157" s="12">
        <f t="shared" si="15"/>
        <v>1.0771186767519307E-16</v>
      </c>
      <c r="AD157" s="12">
        <f t="shared" si="16"/>
        <v>1.4557032954036523E-9</v>
      </c>
      <c r="AE157" s="12">
        <f t="shared" si="17"/>
        <v>2.9968822003685784E-9</v>
      </c>
      <c r="AF157" s="12">
        <f t="shared" si="17"/>
        <v>5.2375340467508691E-9</v>
      </c>
    </row>
    <row r="158" spans="6:32" x14ac:dyDescent="0.25">
      <c r="F158" s="13"/>
      <c r="G158" s="30"/>
      <c r="J158" s="12"/>
      <c r="K158" s="12"/>
      <c r="L158" s="12"/>
      <c r="M158" s="7"/>
      <c r="N158" s="7"/>
      <c r="O158" s="7"/>
      <c r="U158">
        <f>IF($M$34=1,'truth model'!C104,0)</f>
        <v>0</v>
      </c>
      <c r="V158">
        <f>IF($M$34=1,+'truth model'!G104,0)</f>
        <v>0</v>
      </c>
      <c r="Z158" s="13">
        <f t="shared" si="13"/>
        <v>2220</v>
      </c>
      <c r="AA158" s="12">
        <f t="shared" si="14"/>
        <v>3.7966646914947135E-21</v>
      </c>
      <c r="AB158" s="12">
        <f t="shared" si="15"/>
        <v>7.2963280072219625E-20</v>
      </c>
      <c r="AC158" s="12">
        <f t="shared" si="15"/>
        <v>6.3322435853815075E-17</v>
      </c>
      <c r="AD158" s="12">
        <f t="shared" si="16"/>
        <v>9.349612094514389E-10</v>
      </c>
      <c r="AE158" s="12">
        <f t="shared" si="17"/>
        <v>2.0159349756791728E-9</v>
      </c>
      <c r="AF158" s="12">
        <f t="shared" si="17"/>
        <v>3.7606074578606406E-9</v>
      </c>
    </row>
    <row r="159" spans="6:32" x14ac:dyDescent="0.25">
      <c r="F159" s="13">
        <f>'truth model'!B104</f>
        <v>2610</v>
      </c>
      <c r="G159" s="30">
        <f ca="1">'Game Level 2'!G160</f>
        <v>5.26524767961071E-33</v>
      </c>
      <c r="H159" s="30">
        <f ca="1">'Game Level 2'!H160</f>
        <v>0.94569183882498464</v>
      </c>
      <c r="I159" s="30">
        <f ca="1">'Game Level 2'!I160</f>
        <v>4.9793017600000359E-33</v>
      </c>
      <c r="J159" s="12">
        <f>'Game Level 5'!AA171</f>
        <v>4.7381739399709343E-25</v>
      </c>
      <c r="K159" s="12">
        <f>'Game Level 5'!AB171</f>
        <v>1.6612410841769435E-23</v>
      </c>
      <c r="L159" s="12">
        <f>'Game Level 5'!AC171</f>
        <v>6.4576113528807379E-20</v>
      </c>
      <c r="M159" s="7">
        <f ca="1">(J159-$I159)^2</f>
        <v>2.245029181356373E-49</v>
      </c>
      <c r="N159" s="7">
        <f ca="1">(K159-$I159)^2</f>
        <v>2.7597219381030221E-46</v>
      </c>
      <c r="O159" s="7">
        <f ca="1">(L159-$I159)^2</f>
        <v>4.1700744384847756E-39</v>
      </c>
      <c r="U159">
        <f>IF($M$34=1,'truth model'!C105,0)</f>
        <v>0</v>
      </c>
      <c r="V159">
        <f>IF($M$34=1,+'truth model'!G105,0)</f>
        <v>0</v>
      </c>
      <c r="Z159" s="13">
        <f t="shared" si="13"/>
        <v>2250</v>
      </c>
      <c r="AA159" s="12">
        <f t="shared" si="14"/>
        <v>1.899586142946839E-21</v>
      </c>
      <c r="AB159" s="12">
        <f t="shared" si="15"/>
        <v>3.8233778402920884E-20</v>
      </c>
      <c r="AC159" s="12">
        <f t="shared" si="15"/>
        <v>3.7234340565161768E-17</v>
      </c>
      <c r="AD159" s="12">
        <f t="shared" si="16"/>
        <v>5.9644101550348378E-10</v>
      </c>
      <c r="AE159" s="12">
        <f t="shared" si="17"/>
        <v>1.3469037054048051E-9</v>
      </c>
      <c r="AF159" s="12">
        <f t="shared" si="17"/>
        <v>2.6857017611815939E-9</v>
      </c>
    </row>
    <row r="160" spans="6:32" x14ac:dyDescent="0.25">
      <c r="F160" s="13"/>
      <c r="G160" s="30"/>
      <c r="J160" s="12"/>
      <c r="K160" s="12"/>
      <c r="L160" s="12"/>
      <c r="M160" s="10"/>
      <c r="N160" s="10"/>
      <c r="O160" s="10"/>
      <c r="U160">
        <f>IF($M$34=1,'truth model'!C106,0)</f>
        <v>0</v>
      </c>
      <c r="V160">
        <f>IF($M$34=1,+'truth model'!G106,0)</f>
        <v>0</v>
      </c>
      <c r="Z160" s="13">
        <f t="shared" si="13"/>
        <v>2280</v>
      </c>
      <c r="AA160" s="12">
        <f t="shared" si="14"/>
        <v>9.5059711677084448E-22</v>
      </c>
      <c r="AB160" s="12">
        <f t="shared" si="15"/>
        <v>2.0038759747698374E-20</v>
      </c>
      <c r="AC160" s="12">
        <f t="shared" si="15"/>
        <v>2.1898768406678242E-17</v>
      </c>
      <c r="AD160" s="12">
        <f t="shared" si="16"/>
        <v>3.780228200135578E-10</v>
      </c>
      <c r="AE160" s="12">
        <f t="shared" si="17"/>
        <v>8.9407342040758883E-10</v>
      </c>
      <c r="AF160" s="12">
        <f t="shared" si="17"/>
        <v>1.908201449035127E-9</v>
      </c>
    </row>
    <row r="161" spans="6:32" x14ac:dyDescent="0.25">
      <c r="F161" s="13"/>
      <c r="G161" s="30"/>
      <c r="J161" s="12"/>
      <c r="K161" s="12"/>
      <c r="L161" s="12"/>
      <c r="M161" s="10"/>
      <c r="N161" s="10"/>
      <c r="O161" s="10"/>
      <c r="U161">
        <f>IF($M$34=1,'truth model'!C107,0)</f>
        <v>0</v>
      </c>
      <c r="V161">
        <f>IF($M$34=1,+'truth model'!G107,0)</f>
        <v>0</v>
      </c>
      <c r="Z161" s="13">
        <f t="shared" si="13"/>
        <v>2310</v>
      </c>
      <c r="AA161" s="12">
        <f t="shared" si="14"/>
        <v>4.7578763674201222E-22</v>
      </c>
      <c r="AB161" s="12">
        <f t="shared" si="15"/>
        <v>1.050445725677369E-20</v>
      </c>
      <c r="AC161" s="12">
        <f t="shared" si="15"/>
        <v>1.288201257802475E-17</v>
      </c>
      <c r="AD161" s="12">
        <f t="shared" si="16"/>
        <v>2.3810132962161198E-10</v>
      </c>
      <c r="AE161" s="12">
        <f t="shared" si="17"/>
        <v>5.8979774385916486E-10</v>
      </c>
      <c r="AF161" s="12">
        <f t="shared" si="17"/>
        <v>1.3491180844183566E-9</v>
      </c>
    </row>
    <row r="162" spans="6:32" x14ac:dyDescent="0.25">
      <c r="F162" s="13">
        <f>'truth model'!B107</f>
        <v>2700</v>
      </c>
      <c r="G162" s="30">
        <f ca="1">'Game Level 2'!G163</f>
        <v>3.1141888688039746E-34</v>
      </c>
      <c r="H162" s="30">
        <f ca="1">'Game Level 2'!H163</f>
        <v>1.0949506066344219</v>
      </c>
      <c r="I162" s="30">
        <f ca="1">'Game Level 2'!I163</f>
        <v>3.4098829910710761E-34</v>
      </c>
      <c r="J162" s="12">
        <f>'Game Level 5'!AA174</f>
        <v>5.9755551967632742E-26</v>
      </c>
      <c r="K162" s="12">
        <f>'Game Level 5'!AB174</f>
        <v>2.4069013198500139E-24</v>
      </c>
      <c r="L162" s="12">
        <f>'Game Level 5'!AC174</f>
        <v>1.3229094791480594E-20</v>
      </c>
      <c r="M162" s="7">
        <f ca="1">(J162-$I162)^2</f>
        <v>3.5707259502045695E-51</v>
      </c>
      <c r="N162" s="7">
        <f ca="1">(K162-$I162)^2</f>
        <v>5.7931739618542895E-48</v>
      </c>
      <c r="O162" s="7">
        <f ca="1">(L162-$I162)^2</f>
        <v>1.7500894900196996E-40</v>
      </c>
      <c r="U162">
        <f>IF($M$34=1,'truth model'!C108,0)</f>
        <v>0</v>
      </c>
      <c r="V162">
        <f>IF($M$34=1,+'truth model'!G108,0)</f>
        <v>0</v>
      </c>
      <c r="Z162" s="13">
        <f t="shared" si="13"/>
        <v>2340</v>
      </c>
      <c r="AA162" s="12">
        <f t="shared" si="14"/>
        <v>2.3818116901379305E-22</v>
      </c>
      <c r="AB162" s="12">
        <f t="shared" si="15"/>
        <v>5.5074936834258955E-21</v>
      </c>
      <c r="AC162" s="12">
        <f t="shared" si="15"/>
        <v>7.5793828618555863E-18</v>
      </c>
      <c r="AD162" s="12">
        <f t="shared" si="16"/>
        <v>1.4907653573094082E-10</v>
      </c>
      <c r="AE162" s="12">
        <f t="shared" si="17"/>
        <v>3.8675567775208282E-10</v>
      </c>
      <c r="AF162" s="12">
        <f t="shared" si="17"/>
        <v>9.4934190542467024E-10</v>
      </c>
    </row>
    <row r="163" spans="6:32" x14ac:dyDescent="0.25">
      <c r="F163" s="13"/>
      <c r="G163" s="30"/>
      <c r="J163" s="12"/>
      <c r="K163" s="12"/>
      <c r="L163" s="12"/>
      <c r="M163" s="7"/>
      <c r="N163" s="7"/>
      <c r="O163" s="7"/>
      <c r="U163">
        <f>IF($M$34=1,'truth model'!C109,0)</f>
        <v>0</v>
      </c>
      <c r="V163">
        <f>IF($M$34=1,+'truth model'!G109,0)</f>
        <v>0</v>
      </c>
      <c r="Z163" s="13">
        <f t="shared" si="13"/>
        <v>2370</v>
      </c>
      <c r="AA163" s="12">
        <f t="shared" si="14"/>
        <v>1.192553277011744E-22</v>
      </c>
      <c r="AB163" s="12">
        <f t="shared" si="15"/>
        <v>2.8880884862980342E-21</v>
      </c>
      <c r="AC163" s="12">
        <f t="shared" si="15"/>
        <v>4.4603426386672242E-18</v>
      </c>
      <c r="AD163" s="12">
        <f t="shared" si="16"/>
        <v>9.2803623875379325E-11</v>
      </c>
      <c r="AE163" s="12">
        <f t="shared" si="17"/>
        <v>2.5216131528884434E-10</v>
      </c>
      <c r="AF163" s="12">
        <f t="shared" si="17"/>
        <v>6.6500551784304214E-10</v>
      </c>
    </row>
    <row r="164" spans="6:32" x14ac:dyDescent="0.25">
      <c r="F164" s="13"/>
      <c r="G164" s="30"/>
      <c r="J164" s="12"/>
      <c r="K164" s="12"/>
      <c r="L164" s="12"/>
      <c r="M164" s="7"/>
      <c r="N164" s="7"/>
      <c r="O164" s="7"/>
      <c r="U164">
        <f>IF($M$34=1,'truth model'!C110,0)</f>
        <v>0</v>
      </c>
      <c r="V164">
        <f>IF($M$34=1,+'truth model'!G110,0)</f>
        <v>0</v>
      </c>
      <c r="Z164" s="13">
        <f t="shared" si="13"/>
        <v>2400</v>
      </c>
      <c r="AA164" s="12">
        <f t="shared" si="14"/>
        <v>5.9720410201678629E-23</v>
      </c>
      <c r="AB164" s="12">
        <f t="shared" si="15"/>
        <v>1.5147522522901708E-21</v>
      </c>
      <c r="AC164" s="12">
        <f t="shared" si="15"/>
        <v>2.6253369806832318E-18</v>
      </c>
      <c r="AD164" s="12">
        <f t="shared" si="16"/>
        <v>5.7454990987238624E-11</v>
      </c>
      <c r="AE164" s="12">
        <f t="shared" si="17"/>
        <v>1.635036328205625E-10</v>
      </c>
      <c r="AF164" s="12">
        <f t="shared" si="17"/>
        <v>4.6380598642056506E-10</v>
      </c>
    </row>
    <row r="165" spans="6:32" x14ac:dyDescent="0.25">
      <c r="F165" s="13">
        <f>'truth model'!B110</f>
        <v>2790</v>
      </c>
      <c r="G165" s="30">
        <f ca="1">'Game Level 2'!G166</f>
        <v>1.8440469297885432E-35</v>
      </c>
      <c r="H165" s="30">
        <f ca="1">'Game Level 2'!H166</f>
        <v>1.0998832836717085</v>
      </c>
      <c r="I165" s="30">
        <f ca="1">'Game Level 2'!I166</f>
        <v>2.0282363923805555E-35</v>
      </c>
      <c r="J165" s="12">
        <f>'Game Level 5'!AA177</f>
        <v>7.5455645358723362E-27</v>
      </c>
      <c r="K165" s="12">
        <f>'Game Level 5'!AB177</f>
        <v>3.4916453052057701E-25</v>
      </c>
      <c r="L165" s="12">
        <f>'Game Level 5'!AC177</f>
        <v>2.7138230800035574E-21</v>
      </c>
      <c r="M165" s="7">
        <f ca="1">(J165-$I165)^2</f>
        <v>5.6935543858930531E-53</v>
      </c>
      <c r="N165" s="7">
        <f ca="1">(K165-$I165)^2</f>
        <v>1.2191586935949119E-49</v>
      </c>
      <c r="O165" s="7">
        <f ca="1">(L165-$I165)^2</f>
        <v>7.364835709559884E-42</v>
      </c>
      <c r="U165">
        <f>IF($M$34=1,'truth model'!C111,0)</f>
        <v>0</v>
      </c>
      <c r="V165">
        <f>IF($M$34=1,+'truth model'!G111,0)</f>
        <v>0</v>
      </c>
      <c r="Z165" s="13">
        <f t="shared" si="13"/>
        <v>2430</v>
      </c>
      <c r="AA165" s="12">
        <f t="shared" si="14"/>
        <v>2.9911690735071818E-23</v>
      </c>
      <c r="AB165" s="12">
        <f t="shared" si="15"/>
        <v>7.945951437494462E-22</v>
      </c>
      <c r="AC165" s="12">
        <f t="shared" si="15"/>
        <v>1.5455483954553785E-18</v>
      </c>
      <c r="AD165" s="12">
        <f t="shared" si="16"/>
        <v>3.5382754670624738E-11</v>
      </c>
      <c r="AE165" s="12">
        <f t="shared" si="17"/>
        <v>1.0545748422629529E-10</v>
      </c>
      <c r="AF165" s="12">
        <f t="shared" si="17"/>
        <v>3.2212947352662278E-10</v>
      </c>
    </row>
    <row r="166" spans="6:32" x14ac:dyDescent="0.25">
      <c r="F166" s="13"/>
      <c r="G166" s="30"/>
      <c r="J166" s="12"/>
      <c r="K166" s="12"/>
      <c r="L166" s="12"/>
      <c r="M166" s="7"/>
      <c r="N166" s="7"/>
      <c r="O166" s="7"/>
      <c r="U166">
        <f>IF($M$34=1,'truth model'!C112,0)</f>
        <v>0</v>
      </c>
      <c r="V166">
        <f>IF($M$34=1,+'truth model'!G112,0)</f>
        <v>0</v>
      </c>
      <c r="Z166" s="13">
        <f t="shared" si="13"/>
        <v>2460</v>
      </c>
      <c r="AA166" s="12">
        <f t="shared" si="14"/>
        <v>1.4984109195693316E-23</v>
      </c>
      <c r="AB166" s="12">
        <f t="shared" si="15"/>
        <v>4.1689049522526977E-22</v>
      </c>
      <c r="AC166" s="12">
        <f t="shared" si="15"/>
        <v>9.1003729753014844E-19</v>
      </c>
      <c r="AD166" s="12">
        <f t="shared" si="16"/>
        <v>2.1679319150326244E-11</v>
      </c>
      <c r="AE166" s="12">
        <f t="shared" si="17"/>
        <v>6.7673326377748342E-11</v>
      </c>
      <c r="AF166" s="12">
        <f t="shared" si="17"/>
        <v>2.2283236543738331E-10</v>
      </c>
    </row>
    <row r="167" spans="6:32" x14ac:dyDescent="0.25">
      <c r="F167" s="13"/>
      <c r="G167" s="30"/>
      <c r="J167" s="12"/>
      <c r="K167" s="12"/>
      <c r="L167" s="12"/>
      <c r="M167" s="7"/>
      <c r="N167" s="7"/>
      <c r="O167" s="7"/>
      <c r="U167">
        <f>IF($M$34=1,'truth model'!C113,0)</f>
        <v>0</v>
      </c>
      <c r="V167">
        <f>IF($M$34=1,+'truth model'!G113,0)</f>
        <v>0</v>
      </c>
      <c r="Z167" s="13">
        <f t="shared" si="13"/>
        <v>2490</v>
      </c>
      <c r="AA167" s="12">
        <f t="shared" si="14"/>
        <v>7.5074304831731201E-24</v>
      </c>
      <c r="AB167" s="12">
        <f t="shared" si="15"/>
        <v>2.1876029664677598E-22</v>
      </c>
      <c r="AC167" s="12">
        <f t="shared" si="15"/>
        <v>5.3593629424551663E-19</v>
      </c>
      <c r="AD167" s="12">
        <f t="shared" si="16"/>
        <v>1.3218260591981704E-11</v>
      </c>
      <c r="AE167" s="12">
        <f t="shared" si="17"/>
        <v>4.3214780810422177E-11</v>
      </c>
      <c r="AF167" s="12">
        <f t="shared" si="17"/>
        <v>1.5354895735558268E-10</v>
      </c>
    </row>
    <row r="168" spans="6:32" x14ac:dyDescent="0.25">
      <c r="F168" s="13">
        <f>'truth model'!B113</f>
        <v>2880</v>
      </c>
      <c r="G168" s="30">
        <f ca="1">'Game Level 2'!G169</f>
        <v>1.0931396871400748E-36</v>
      </c>
      <c r="H168" s="30">
        <f ca="1">'Game Level 2'!H169</f>
        <v>0.92123921896917516</v>
      </c>
      <c r="I168" s="30">
        <f ca="1">'Game Level 2'!I169</f>
        <v>1.0070431516051311E-36</v>
      </c>
      <c r="J168" s="12">
        <f>'Game Level 5'!AA180</f>
        <v>9.5394385762716158E-28</v>
      </c>
      <c r="K168" s="12">
        <f>'Game Level 5'!AB180</f>
        <v>5.0713029749994646E-26</v>
      </c>
      <c r="L168" s="12">
        <f>'Game Level 5'!AC180</f>
        <v>5.5743334201474939E-22</v>
      </c>
      <c r="M168" s="7">
        <f ca="1">(J168-$I168)^2</f>
        <v>9.1000888158326515E-55</v>
      </c>
      <c r="N168" s="7">
        <f ca="1">(K168-$I168)^2</f>
        <v>2.5718113863217015E-51</v>
      </c>
      <c r="O168" s="7">
        <f ca="1">(L168-$I168)^2</f>
        <v>3.1073193078973141E-43</v>
      </c>
      <c r="U168">
        <f>IF($M$34=1,'truth model'!C114,0)</f>
        <v>0</v>
      </c>
      <c r="V168">
        <f>IF($M$34=1,+'truth model'!G114,0)</f>
        <v>0</v>
      </c>
      <c r="Z168" s="13">
        <f t="shared" si="13"/>
        <v>2520</v>
      </c>
      <c r="AA168" s="12">
        <f t="shared" si="14"/>
        <v>3.7620174185057659E-24</v>
      </c>
      <c r="AB168" s="12">
        <f t="shared" si="15"/>
        <v>1.1481116030031817E-22</v>
      </c>
      <c r="AC168" s="12">
        <f t="shared" si="15"/>
        <v>3.1567700658382998E-19</v>
      </c>
      <c r="AD168" s="12">
        <f t="shared" si="16"/>
        <v>8.0215442404444885E-12</v>
      </c>
      <c r="AE168" s="12">
        <f t="shared" si="17"/>
        <v>2.7466423233787232E-11</v>
      </c>
      <c r="AF168" s="12">
        <f t="shared" si="17"/>
        <v>1.0541441555806612E-10</v>
      </c>
    </row>
    <row r="169" spans="6:32" x14ac:dyDescent="0.25">
      <c r="F169" s="13"/>
      <c r="G169" s="30"/>
      <c r="J169" s="12"/>
      <c r="K169" s="12"/>
      <c r="L169" s="12"/>
      <c r="M169" s="7"/>
      <c r="N169" s="7"/>
      <c r="O169" s="7"/>
      <c r="U169">
        <f>IF($M$34=1,'truth model'!C115,0)</f>
        <v>0</v>
      </c>
      <c r="V169">
        <f>IF($M$34=1,+'truth model'!G115,0)</f>
        <v>0</v>
      </c>
      <c r="Z169" s="13">
        <f t="shared" si="13"/>
        <v>2550</v>
      </c>
      <c r="AA169" s="12">
        <f t="shared" si="14"/>
        <v>1.8854632867364297E-24</v>
      </c>
      <c r="AB169" s="12">
        <f t="shared" si="15"/>
        <v>6.0265325157800966E-23</v>
      </c>
      <c r="AC169" s="12">
        <f t="shared" si="15"/>
        <v>1.8597175565020064E-19</v>
      </c>
      <c r="AD169" s="12">
        <f t="shared" si="16"/>
        <v>4.8458841034893947E-12</v>
      </c>
      <c r="AE169" s="12">
        <f t="shared" si="17"/>
        <v>1.7378139043888336E-11</v>
      </c>
      <c r="AF169" s="12">
        <f t="shared" si="17"/>
        <v>7.2110458337876232E-11</v>
      </c>
    </row>
    <row r="170" spans="6:32" x14ac:dyDescent="0.25">
      <c r="F170" s="13"/>
      <c r="G170" s="30"/>
      <c r="J170" s="12"/>
      <c r="K170" s="12"/>
      <c r="L170" s="12"/>
      <c r="M170" s="7"/>
      <c r="N170" s="7"/>
      <c r="O170" s="7"/>
      <c r="U170">
        <f>IF($M$34=1,'truth model'!C116,0)</f>
        <v>0</v>
      </c>
      <c r="V170">
        <f>IF($M$34=1,+'truth model'!G116,0)</f>
        <v>0</v>
      </c>
      <c r="Z170" s="13">
        <f t="shared" si="13"/>
        <v>2580</v>
      </c>
      <c r="AA170" s="12">
        <f t="shared" si="14"/>
        <v>9.4510898146314016E-25</v>
      </c>
      <c r="AB170" s="12">
        <f t="shared" si="15"/>
        <v>3.1638612825099619E-23</v>
      </c>
      <c r="AC170" s="12">
        <f t="shared" si="15"/>
        <v>1.0957810716129888E-19</v>
      </c>
      <c r="AD170" s="12">
        <f t="shared" si="16"/>
        <v>2.9146879692833475E-12</v>
      </c>
      <c r="AE170" s="12">
        <f t="shared" si="17"/>
        <v>1.0947335619982252E-11</v>
      </c>
      <c r="AF170" s="12">
        <f t="shared" si="17"/>
        <v>4.9158570725449485E-11</v>
      </c>
    </row>
    <row r="171" spans="6:32" x14ac:dyDescent="0.25">
      <c r="F171" s="13">
        <f>'truth model'!B116</f>
        <v>2970</v>
      </c>
      <c r="G171" s="30">
        <f ca="1">'Game Level 2'!G172</f>
        <v>6.4868420182836853E-38</v>
      </c>
      <c r="H171" s="30">
        <f ca="1">'Game Level 2'!H172</f>
        <v>0.83923748450204627</v>
      </c>
      <c r="I171" s="30">
        <f ca="1">'Game Level 2'!I172</f>
        <v>5.4440009777865764E-38</v>
      </c>
      <c r="J171" s="12">
        <f>'Game Level 5'!AA183</f>
        <v>1.207382679283921E-28</v>
      </c>
      <c r="K171" s="12">
        <f>'Game Level 5'!AB183</f>
        <v>7.3739475145491703E-27</v>
      </c>
      <c r="L171" s="12">
        <f>'Game Level 5'!AC183</f>
        <v>1.146393762291202E-22</v>
      </c>
      <c r="M171" s="7">
        <f ca="1">(J171-$I171)^2</f>
        <v>1.4577729329202209E-56</v>
      </c>
      <c r="N171" s="7">
        <f ca="1">(K171-$I171)^2</f>
        <v>5.4375101946523018E-53</v>
      </c>
      <c r="O171" s="7">
        <f ca="1">(L171-$I171)^2</f>
        <v>1.314218658220176E-44</v>
      </c>
      <c r="U171">
        <f>IF($M$34=1,'truth model'!C117,0)</f>
        <v>0</v>
      </c>
      <c r="V171">
        <f>IF($M$34=1,+'truth model'!G117,0)</f>
        <v>0</v>
      </c>
      <c r="Z171" s="13">
        <f t="shared" si="13"/>
        <v>2610</v>
      </c>
      <c r="AA171" s="12">
        <f t="shared" si="14"/>
        <v>4.7381739399709343E-25</v>
      </c>
      <c r="AB171" s="12">
        <f t="shared" si="15"/>
        <v>1.6612410841769435E-23</v>
      </c>
      <c r="AC171" s="12">
        <f t="shared" si="15"/>
        <v>6.4576113528807379E-20</v>
      </c>
      <c r="AD171" s="12">
        <f t="shared" si="16"/>
        <v>1.745758864936805E-12</v>
      </c>
      <c r="AE171" s="12">
        <f t="shared" si="17"/>
        <v>6.8673113873045088E-12</v>
      </c>
      <c r="AF171" s="12">
        <f t="shared" si="17"/>
        <v>3.3400873105228827E-11</v>
      </c>
    </row>
    <row r="172" spans="6:32" x14ac:dyDescent="0.25">
      <c r="F172" s="13"/>
      <c r="G172" s="30"/>
      <c r="J172" s="12"/>
      <c r="K172" s="12"/>
      <c r="L172" s="12"/>
      <c r="M172" s="7"/>
      <c r="N172" s="7"/>
      <c r="O172" s="7"/>
      <c r="U172">
        <f>IF($M$34=1,'truth model'!C118,0)</f>
        <v>0</v>
      </c>
      <c r="V172">
        <f>IF($M$34=1,+'truth model'!G118,0)</f>
        <v>0</v>
      </c>
      <c r="Z172" s="13">
        <f t="shared" si="13"/>
        <v>2640</v>
      </c>
      <c r="AA172" s="12">
        <f t="shared" si="14"/>
        <v>2.3757689796743808E-25</v>
      </c>
      <c r="AB172" s="12">
        <f t="shared" si="15"/>
        <v>8.7239263522706571E-24</v>
      </c>
      <c r="AC172" s="12">
        <f t="shared" si="15"/>
        <v>3.806185106210837E-20</v>
      </c>
      <c r="AD172" s="12">
        <f t="shared" si="16"/>
        <v>1.0413948602517559E-12</v>
      </c>
      <c r="AE172" s="12">
        <f t="shared" si="17"/>
        <v>4.2904617434167188E-12</v>
      </c>
      <c r="AF172" s="12">
        <f t="shared" si="17"/>
        <v>2.2621749773218232E-11</v>
      </c>
    </row>
    <row r="173" spans="6:32" x14ac:dyDescent="0.25">
      <c r="F173" s="13"/>
      <c r="G173" s="30"/>
      <c r="J173" s="12"/>
      <c r="K173" s="12"/>
      <c r="L173" s="12"/>
      <c r="M173" s="7"/>
      <c r="N173" s="7"/>
      <c r="O173" s="7"/>
      <c r="U173">
        <f>IF($M$34=1,'truth model'!C119,0)</f>
        <v>0</v>
      </c>
      <c r="V173">
        <f>IF($M$34=1,+'truth model'!G119,0)</f>
        <v>0</v>
      </c>
      <c r="Z173" s="13">
        <f t="shared" si="13"/>
        <v>2670</v>
      </c>
      <c r="AA173" s="12">
        <f t="shared" si="14"/>
        <v>1.1914075345404011E-25</v>
      </c>
      <c r="AB173" s="12">
        <f t="shared" si="15"/>
        <v>4.5819911412012241E-24</v>
      </c>
      <c r="AC173" s="12">
        <f t="shared" si="15"/>
        <v>2.2437601240718998E-20</v>
      </c>
      <c r="AD173" s="12">
        <f t="shared" si="16"/>
        <v>6.1879719050560926E-13</v>
      </c>
      <c r="AE173" s="12">
        <f t="shared" si="17"/>
        <v>2.6700725192462379E-12</v>
      </c>
      <c r="AF173" s="12">
        <f t="shared" si="17"/>
        <v>1.527404722365983E-11</v>
      </c>
    </row>
    <row r="174" spans="6:32" x14ac:dyDescent="0.25">
      <c r="F174" s="13">
        <f>'truth model'!B119</f>
        <v>3060</v>
      </c>
      <c r="G174" s="30">
        <f ca="1">'Game Level 2'!G175</f>
        <v>3.8532186790555174E-39</v>
      </c>
      <c r="H174" s="30">
        <f ca="1">'Game Level 2'!H175</f>
        <v>0.96697562919135061</v>
      </c>
      <c r="I174" s="30">
        <f ca="1">'Game Level 2'!I175</f>
        <v>3.7259685565915737E-39</v>
      </c>
      <c r="J174" s="12">
        <f>'Game Level 5'!AA186</f>
        <v>1.5297957196513512E-29</v>
      </c>
      <c r="K174" s="12">
        <f>'Game Level 5'!AB186</f>
        <v>1.0733636944767352E-27</v>
      </c>
      <c r="L174" s="12">
        <f>'Game Level 5'!AC186</f>
        <v>2.3603476431048924E-23</v>
      </c>
      <c r="M174" s="7">
        <f ca="1">(J174-$I174)^2</f>
        <v>2.3402749427236012E-58</v>
      </c>
      <c r="N174" s="7">
        <f ca="1">(K174-$I174)^2</f>
        <v>1.1521096206127476E-54</v>
      </c>
      <c r="O174" s="7">
        <f ca="1">(L174-$I174)^2</f>
        <v>5.5712409963108192E-46</v>
      </c>
      <c r="U174">
        <f>IF($M$34=1,'truth model'!C120,0)</f>
        <v>0</v>
      </c>
      <c r="V174">
        <f>IF($M$34=1,+'truth model'!G120,0)</f>
        <v>0</v>
      </c>
      <c r="Z174" s="13">
        <f t="shared" si="13"/>
        <v>2700</v>
      </c>
      <c r="AA174" s="12">
        <f t="shared" si="14"/>
        <v>5.9755551967632742E-26</v>
      </c>
      <c r="AB174" s="12">
        <f t="shared" si="15"/>
        <v>2.4069013198500139E-24</v>
      </c>
      <c r="AC174" s="12">
        <f t="shared" si="15"/>
        <v>1.3229094791480594E-20</v>
      </c>
      <c r="AD174" s="12">
        <f t="shared" si="16"/>
        <v>3.6630495104238353E-13</v>
      </c>
      <c r="AE174" s="12">
        <f t="shared" si="17"/>
        <v>1.6554025972165155E-12</v>
      </c>
      <c r="AF174" s="12">
        <f t="shared" si="17"/>
        <v>1.0282271335917093E-11</v>
      </c>
    </row>
    <row r="175" spans="6:32" x14ac:dyDescent="0.25">
      <c r="F175" s="13"/>
      <c r="G175" s="30"/>
      <c r="J175" s="12"/>
      <c r="K175" s="12"/>
      <c r="L175" s="12"/>
      <c r="M175" s="7"/>
      <c r="N175" s="7"/>
      <c r="O175" s="7"/>
      <c r="U175">
        <f>IF($M$34=1,'truth model'!C121,0)</f>
        <v>0</v>
      </c>
      <c r="V175">
        <f>IF($M$34=1,+'truth model'!G121,0)</f>
        <v>0</v>
      </c>
      <c r="Z175" s="13">
        <f t="shared" si="13"/>
        <v>2730</v>
      </c>
      <c r="AA175" s="12">
        <f t="shared" si="14"/>
        <v>2.9974838672063256E-26</v>
      </c>
      <c r="AB175" s="12">
        <f t="shared" si="15"/>
        <v>1.2645121216049849E-24</v>
      </c>
      <c r="AC175" s="12">
        <f t="shared" si="15"/>
        <v>7.8009899058723445E-21</v>
      </c>
      <c r="AD175" s="12">
        <f t="shared" si="16"/>
        <v>2.1605079356693618E-13</v>
      </c>
      <c r="AE175" s="12">
        <f t="shared" si="17"/>
        <v>1.022593032159647E-12</v>
      </c>
      <c r="AF175" s="12">
        <f t="shared" si="17"/>
        <v>6.902020356854609E-12</v>
      </c>
    </row>
    <row r="176" spans="6:32" x14ac:dyDescent="0.25">
      <c r="F176" s="13"/>
      <c r="G176" s="30"/>
      <c r="J176" s="12"/>
      <c r="K176" s="12"/>
      <c r="L176" s="12"/>
      <c r="M176" s="7"/>
      <c r="N176" s="7"/>
      <c r="O176" s="7"/>
      <c r="U176">
        <f>IF($M$34=1,'truth model'!C122,0)</f>
        <v>0</v>
      </c>
      <c r="V176">
        <f>IF($M$34=1,+'truth model'!G122,0)</f>
        <v>0</v>
      </c>
      <c r="Z176" s="13">
        <f t="shared" si="13"/>
        <v>2760</v>
      </c>
      <c r="AA176" s="12">
        <f t="shared" si="14"/>
        <v>1.5038171470347846E-26</v>
      </c>
      <c r="AB176" s="12">
        <f t="shared" si="15"/>
        <v>6.6442703429188972E-25</v>
      </c>
      <c r="AC176" s="12">
        <f t="shared" si="15"/>
        <v>4.6008060551941372E-21</v>
      </c>
      <c r="AD176" s="12">
        <f t="shared" si="16"/>
        <v>1.2698196313955206E-13</v>
      </c>
      <c r="AE176" s="12">
        <f t="shared" si="17"/>
        <v>6.2947012067212643E-13</v>
      </c>
      <c r="AF176" s="12">
        <f t="shared" si="17"/>
        <v>4.6201794117746804E-12</v>
      </c>
    </row>
    <row r="177" spans="6:32" x14ac:dyDescent="0.25">
      <c r="F177" s="13">
        <f>'truth model'!B122</f>
        <v>3150</v>
      </c>
      <c r="G177" s="30">
        <f ca="1">'Game Level 2'!G178</f>
        <v>2.2910085187191658E-40</v>
      </c>
      <c r="H177" s="30">
        <f ca="1">'Game Level 2'!H178</f>
        <v>1.0124826609939848</v>
      </c>
      <c r="I177" s="30">
        <f ca="1">'Game Level 2'!I178</f>
        <v>2.3196064013926685E-40</v>
      </c>
      <c r="J177" s="12">
        <f>'Game Level 5'!AA189</f>
        <v>1.9402842932837509E-30</v>
      </c>
      <c r="K177" s="12">
        <f>'Game Level 5'!AB189</f>
        <v>1.5640015804083515E-28</v>
      </c>
      <c r="L177" s="12">
        <f>'Game Level 5'!AC189</f>
        <v>4.8651179962822543E-24</v>
      </c>
      <c r="M177" s="7">
        <f ca="1">(J177-$I177)^2</f>
        <v>3.7647031378634854E-60</v>
      </c>
      <c r="N177" s="7">
        <f ca="1">(K177-$I177)^2</f>
        <v>2.446100943512565E-56</v>
      </c>
      <c r="O177" s="7">
        <f ca="1">(L177-$I177)^2</f>
        <v>2.3669373117749458E-47</v>
      </c>
      <c r="U177">
        <f>IF($M$34=1,'truth model'!C123,0)</f>
        <v>0</v>
      </c>
      <c r="V177">
        <f>IF($M$34=1,+'truth model'!G123,0)</f>
        <v>0</v>
      </c>
      <c r="Z177" s="13">
        <f t="shared" si="13"/>
        <v>2790</v>
      </c>
      <c r="AA177" s="12">
        <f t="shared" si="14"/>
        <v>7.5455645358723362E-27</v>
      </c>
      <c r="AB177" s="12">
        <f t="shared" si="15"/>
        <v>3.4916453052057701E-25</v>
      </c>
      <c r="AC177" s="12">
        <f t="shared" si="15"/>
        <v>2.7138230800035574E-21</v>
      </c>
      <c r="AD177" s="12">
        <f t="shared" si="16"/>
        <v>7.4379511701609305E-14</v>
      </c>
      <c r="AE177" s="12">
        <f t="shared" si="17"/>
        <v>3.8616465925753486E-13</v>
      </c>
      <c r="AF177" s="12">
        <f t="shared" si="17"/>
        <v>3.0844526691406195E-12</v>
      </c>
    </row>
    <row r="178" spans="6:32" x14ac:dyDescent="0.25">
      <c r="F178" s="13"/>
      <c r="G178" s="30"/>
      <c r="J178" s="12"/>
      <c r="K178" s="12"/>
      <c r="L178" s="12"/>
      <c r="M178" s="10"/>
      <c r="N178" s="10"/>
      <c r="O178" s="10"/>
      <c r="U178">
        <f>IF($M$34=1,'truth model'!C124,0)</f>
        <v>0</v>
      </c>
      <c r="V178">
        <f>IF($M$34=1,+'truth model'!G124,0)</f>
        <v>0</v>
      </c>
      <c r="Z178" s="13">
        <f t="shared" si="13"/>
        <v>2820</v>
      </c>
      <c r="AA178" s="12">
        <f t="shared" si="14"/>
        <v>3.7865695469008227E-27</v>
      </c>
      <c r="AB178" s="12">
        <f t="shared" si="15"/>
        <v>1.835145231884314E-25</v>
      </c>
      <c r="AC178" s="12">
        <f t="shared" si="15"/>
        <v>1.6010000243465568E-21</v>
      </c>
      <c r="AD178" s="12">
        <f t="shared" si="16"/>
        <v>4.3424960168075603E-14</v>
      </c>
      <c r="AE178" s="12">
        <f t="shared" si="17"/>
        <v>2.3612651176693641E-13</v>
      </c>
      <c r="AF178" s="12">
        <f t="shared" si="17"/>
        <v>2.0538723202758808E-12</v>
      </c>
    </row>
    <row r="179" spans="6:32" x14ac:dyDescent="0.25">
      <c r="F179" s="13"/>
      <c r="G179" s="30"/>
      <c r="J179" s="12"/>
      <c r="K179" s="12"/>
      <c r="L179" s="12"/>
      <c r="M179" s="10"/>
      <c r="N179" s="10"/>
      <c r="O179" s="10"/>
      <c r="U179">
        <f>IF($M$34=1,'truth model'!C125,0)</f>
        <v>0</v>
      </c>
      <c r="V179">
        <f>IF($M$34=1,+'truth model'!G125,0)</f>
        <v>0</v>
      </c>
      <c r="Z179" s="13">
        <f t="shared" si="13"/>
        <v>2850</v>
      </c>
      <c r="AA179" s="12">
        <f t="shared" si="14"/>
        <v>1.9004507735335861E-27</v>
      </c>
      <c r="AB179" s="12">
        <f t="shared" si="15"/>
        <v>9.6464439765690118E-26</v>
      </c>
      <c r="AC179" s="12">
        <f t="shared" si="15"/>
        <v>9.4463098167880891E-22</v>
      </c>
      <c r="AD179" s="12">
        <f t="shared" si="16"/>
        <v>2.5272480550827473E-14</v>
      </c>
      <c r="AE179" s="12">
        <f t="shared" si="17"/>
        <v>1.439260191708947E-13</v>
      </c>
      <c r="AF179" s="12">
        <f t="shared" si="17"/>
        <v>1.3642139715653441E-12</v>
      </c>
    </row>
    <row r="180" spans="6:32" x14ac:dyDescent="0.25">
      <c r="F180" s="13">
        <f>'truth model'!B125</f>
        <v>3240</v>
      </c>
      <c r="G180" s="30">
        <f ca="1">'Game Level 2'!G181</f>
        <v>1.3634013971482238E-41</v>
      </c>
      <c r="H180" s="30">
        <f ca="1">'Game Level 2'!H181</f>
        <v>0.97996422758388935</v>
      </c>
      <c r="I180" s="30">
        <f ca="1">'Game Level 2'!I181</f>
        <v>1.3360845970431546E-41</v>
      </c>
      <c r="J180" s="12">
        <f>'Game Level 5'!AA192</f>
        <v>2.4633116014118734E-31</v>
      </c>
      <c r="K180" s="12">
        <f>'Game Level 5'!AB192</f>
        <v>2.2811273475325392E-29</v>
      </c>
      <c r="L180" s="12">
        <f>'Game Level 5'!AC192</f>
        <v>1.0038340552736047E-24</v>
      </c>
      <c r="M180" s="7">
        <f ca="1">(J180-$I180)^2</f>
        <v>6.0679040449920892E-62</v>
      </c>
      <c r="N180" s="7">
        <f ca="1">(K180-$I180)^2</f>
        <v>5.2035419756547422E-58</v>
      </c>
      <c r="O180" s="7">
        <f ca="1">(L180-$I180)^2</f>
        <v>1.0076828105270505E-48</v>
      </c>
      <c r="U180">
        <f>IF($M$34=1,'truth model'!C126,0)</f>
        <v>0</v>
      </c>
      <c r="V180">
        <f>IF($M$34=1,+'truth model'!G126,0)</f>
        <v>0</v>
      </c>
      <c r="Z180" s="13">
        <f t="shared" si="13"/>
        <v>2880</v>
      </c>
      <c r="AA180" s="12">
        <f t="shared" si="14"/>
        <v>9.5394385762716158E-28</v>
      </c>
      <c r="AB180" s="12">
        <f t="shared" si="15"/>
        <v>5.0713029749994646E-26</v>
      </c>
      <c r="AC180" s="12">
        <f t="shared" si="15"/>
        <v>5.5743334201474939E-22</v>
      </c>
      <c r="AD180" s="12">
        <f t="shared" si="16"/>
        <v>1.4663042593759235E-14</v>
      </c>
      <c r="AE180" s="12">
        <f t="shared" si="17"/>
        <v>8.7458426275137411E-14</v>
      </c>
      <c r="AF180" s="12">
        <f t="shared" si="17"/>
        <v>9.0394348013690769E-13</v>
      </c>
    </row>
    <row r="181" spans="6:32" x14ac:dyDescent="0.25">
      <c r="F181" s="13"/>
      <c r="G181" s="30"/>
      <c r="J181" s="12"/>
      <c r="K181" s="12"/>
      <c r="L181" s="12"/>
      <c r="M181" s="7"/>
      <c r="N181" s="7"/>
      <c r="O181" s="7"/>
      <c r="U181">
        <f>IF($M$34=1,'truth model'!C127,0)</f>
        <v>0</v>
      </c>
      <c r="V181">
        <f>IF($M$34=1,+'truth model'!G127,0)</f>
        <v>0</v>
      </c>
      <c r="Z181" s="13">
        <f t="shared" ref="Z181:Z204" si="18">Z180+$AA$75</f>
        <v>2910</v>
      </c>
      <c r="AA181" s="12">
        <f t="shared" ref="AA181:AA204" si="19">IF($Z181&lt;=AA$72,0,+AA$70*AA$71*AA$73*AA$76^0.5/(2*(PI()*AA$77*($Z181-AA$72)^3)^0.5)*EXP(-((AA$76*AA$73-AA$78*($Z181-AA$72))^2)/(4*AA$76*AA$77*($Z181-AA$72)))*EXP(-AA$79*($Z181-AA$72)))</f>
        <v>4.7889858351626862E-28</v>
      </c>
      <c r="AB181" s="12">
        <f t="shared" ref="AB181:AC204" si="20">IF($Z181&lt;=AB$72,0,+AB$70*AB$71*AB$73*AB$76^0.5/(2*(PI()*AB$77*($Z181-AB$72)^3)^0.5)*EXP(-((AB$76*AB$73-AB$78*($Z181-AB$72))^2)/(4*AB$76*AB$77*($Z181-AB$72)))*EXP(-AB$79*($Z181-AB$72)))</f>
        <v>2.666406833735743E-26</v>
      </c>
      <c r="AC181" s="12">
        <f t="shared" si="20"/>
        <v>3.2898985659052565E-22</v>
      </c>
      <c r="AD181" s="12">
        <f t="shared" ref="AD181:AD204" si="21">IF($Z181&lt;=AA$72,0,+AA$70*AA$71*AA$74*AA$76^0.5/(2*(PI()*AA$77*($Z181-AA$72)^3)^0.5)*EXP(-((AA$76*AA$74-AA$78*($Z181-AA$72))^2)/(4*AA$76*AA$77*($Z181-AA$72)))*EXP(-AA$79*($Z181-AA$72)))</f>
        <v>8.4822602233677441E-15</v>
      </c>
      <c r="AE181" s="12">
        <f t="shared" si="17"/>
        <v>5.2987725023476377E-14</v>
      </c>
      <c r="AF181" s="12">
        <f t="shared" si="17"/>
        <v>5.9756375854881901E-13</v>
      </c>
    </row>
    <row r="182" spans="6:32" x14ac:dyDescent="0.25">
      <c r="F182" s="13"/>
      <c r="G182" s="30"/>
      <c r="J182" s="12"/>
      <c r="K182" s="12"/>
      <c r="L182" s="12"/>
      <c r="M182" s="7"/>
      <c r="N182" s="7"/>
      <c r="O182" s="7"/>
      <c r="U182">
        <f>IF($M$34=1,'truth model'!C128,0)</f>
        <v>0</v>
      </c>
      <c r="V182">
        <f>IF($M$34=1,+'truth model'!G128,0)</f>
        <v>0</v>
      </c>
      <c r="Z182" s="13">
        <f t="shared" si="18"/>
        <v>2940</v>
      </c>
      <c r="AA182" s="12">
        <f t="shared" si="19"/>
        <v>2.4044618934881297E-28</v>
      </c>
      <c r="AB182" s="12">
        <f t="shared" si="20"/>
        <v>1.4021254738814617E-26</v>
      </c>
      <c r="AC182" s="12">
        <f t="shared" si="20"/>
        <v>1.9419131965077064E-22</v>
      </c>
      <c r="AD182" s="12">
        <f t="shared" si="21"/>
        <v>4.8927383444074749E-15</v>
      </c>
      <c r="AE182" s="12">
        <f t="shared" si="17"/>
        <v>3.2011188064701925E-14</v>
      </c>
      <c r="AF182" s="12">
        <f t="shared" si="17"/>
        <v>3.9413445081694521E-13</v>
      </c>
    </row>
    <row r="183" spans="6:32" x14ac:dyDescent="0.25">
      <c r="F183" s="13">
        <f>'truth model'!B128</f>
        <v>3330</v>
      </c>
      <c r="G183" s="30">
        <f ca="1">'Game Level 2'!G184</f>
        <v>8.1207693201488353E-43</v>
      </c>
      <c r="H183" s="30">
        <f ca="1">'Game Level 2'!H184</f>
        <v>1.1827697332021936</v>
      </c>
      <c r="I183" s="30">
        <f ca="1">'Game Level 2'!I184</f>
        <v>9.6050001621889965E-43</v>
      </c>
      <c r="J183" s="12">
        <f>'Game Level 5'!AA195</f>
        <v>3.1302243995320243E-32</v>
      </c>
      <c r="K183" s="12">
        <f>'Game Level 5'!AB195</f>
        <v>3.3301516465790869E-30</v>
      </c>
      <c r="L183" s="12">
        <f>'Game Level 5'!AC195</f>
        <v>2.0732862211919143E-25</v>
      </c>
      <c r="M183" s="7">
        <f ca="1">(J183-$I183)^2</f>
        <v>9.7983047908243042E-64</v>
      </c>
      <c r="N183" s="7">
        <f ca="1">(K183-$I183)^2</f>
        <v>1.1089909989207006E-59</v>
      </c>
      <c r="O183" s="7">
        <f ca="1">(L183-$I183)^2</f>
        <v>4.2985157549842478E-50</v>
      </c>
      <c r="U183">
        <f>IF($M$34=1,'truth model'!C129,0)</f>
        <v>0</v>
      </c>
      <c r="V183">
        <f>IF($M$34=1,+'truth model'!G129,0)</f>
        <v>0</v>
      </c>
      <c r="Z183" s="13">
        <f t="shared" si="18"/>
        <v>2970</v>
      </c>
      <c r="AA183" s="12">
        <f t="shared" si="19"/>
        <v>1.207382679283921E-28</v>
      </c>
      <c r="AB183" s="12">
        <f t="shared" si="20"/>
        <v>7.3739475145491703E-27</v>
      </c>
      <c r="AC183" s="12">
        <f t="shared" si="20"/>
        <v>1.146393762291202E-22</v>
      </c>
      <c r="AD183" s="12">
        <f t="shared" si="21"/>
        <v>2.814395768947326E-15</v>
      </c>
      <c r="AE183" s="12">
        <f t="shared" si="17"/>
        <v>1.9285064283077022E-14</v>
      </c>
      <c r="AF183" s="12">
        <f t="shared" si="17"/>
        <v>2.5939004672425577E-13</v>
      </c>
    </row>
    <row r="184" spans="6:32" x14ac:dyDescent="0.25">
      <c r="F184" s="13"/>
      <c r="G184" s="12"/>
      <c r="J184" s="12"/>
      <c r="K184" s="12"/>
      <c r="L184" s="12"/>
      <c r="M184" s="7"/>
      <c r="N184" s="7"/>
      <c r="O184" s="7"/>
      <c r="U184">
        <f>IF($M$34=1,'truth model'!C130,0)</f>
        <v>0</v>
      </c>
      <c r="V184">
        <f>IF($M$34=1,+'truth model'!G130,0)</f>
        <v>0</v>
      </c>
      <c r="Z184" s="13">
        <f t="shared" si="18"/>
        <v>3000</v>
      </c>
      <c r="AA184" s="12">
        <f t="shared" si="19"/>
        <v>6.0635056867586414E-29</v>
      </c>
      <c r="AB184" s="12">
        <f t="shared" si="20"/>
        <v>3.8785108418890053E-27</v>
      </c>
      <c r="AC184" s="12">
        <f t="shared" si="20"/>
        <v>6.7685165702682153E-23</v>
      </c>
      <c r="AD184" s="12">
        <f t="shared" si="21"/>
        <v>1.6145419590803559E-15</v>
      </c>
      <c r="AE184" s="12">
        <f t="shared" si="17"/>
        <v>1.1587009884847323E-14</v>
      </c>
      <c r="AF184" s="12">
        <f t="shared" si="17"/>
        <v>1.7034964963020523E-13</v>
      </c>
    </row>
    <row r="185" spans="6:32" x14ac:dyDescent="0.25">
      <c r="F185" s="13"/>
      <c r="G185" s="12"/>
      <c r="J185" s="12"/>
      <c r="K185" s="12"/>
      <c r="L185" s="12"/>
      <c r="M185" s="7"/>
      <c r="N185" s="7"/>
      <c r="O185" s="7"/>
      <c r="U185">
        <f>IF($M$34=1,'truth model'!C131,0)</f>
        <v>0</v>
      </c>
      <c r="V185">
        <f>IF($M$34=1,+'truth model'!G131,0)</f>
        <v>0</v>
      </c>
      <c r="Z185" s="13">
        <f t="shared" si="18"/>
        <v>3030</v>
      </c>
      <c r="AA185" s="12">
        <f t="shared" si="19"/>
        <v>3.0454647169268551E-29</v>
      </c>
      <c r="AB185" s="12">
        <f t="shared" si="20"/>
        <v>2.0402383785477891E-27</v>
      </c>
      <c r="AC185" s="12">
        <f t="shared" si="20"/>
        <v>3.9967581609094897E-23</v>
      </c>
      <c r="AD185" s="12">
        <f t="shared" si="21"/>
        <v>9.2380672835332042E-16</v>
      </c>
      <c r="AE185" s="12">
        <f t="shared" si="17"/>
        <v>6.9436733501688475E-15</v>
      </c>
      <c r="AF185" s="12">
        <f t="shared" si="17"/>
        <v>1.1164447095120262E-13</v>
      </c>
    </row>
    <row r="186" spans="6:32" x14ac:dyDescent="0.25">
      <c r="F186" s="13">
        <f>'truth model'!B131</f>
        <v>3420</v>
      </c>
      <c r="G186" s="30">
        <f ca="1">'Game Level 2'!G187</f>
        <v>4.8409491389819579E-44</v>
      </c>
      <c r="H186" s="30">
        <f ca="1">'Game Level 2'!H187</f>
        <v>1.0900217672843087</v>
      </c>
      <c r="I186" s="30">
        <f ca="1">'Game Level 2'!I187</f>
        <v>5.2767399358065663E-44</v>
      </c>
      <c r="J186" s="12">
        <f>'Game Level 5'!AA198</f>
        <v>3.9812104369690117E-33</v>
      </c>
      <c r="K186" s="12">
        <f>'Game Level 5'!AB198</f>
        <v>4.8658871389829572E-31</v>
      </c>
      <c r="L186" s="12">
        <f>'Game Level 5'!AC198</f>
        <v>4.2861229487114599E-26</v>
      </c>
      <c r="M186" s="7">
        <f ca="1">(J186-$I186)^2</f>
        <v>1.585003654301083E-65</v>
      </c>
      <c r="N186" s="7">
        <f ca="1">(K186-$I186)^2</f>
        <v>2.3676857649314618E-61</v>
      </c>
      <c r="O186" s="7">
        <f ca="1">(L186-$I186)^2</f>
        <v>1.8370849931471018E-51</v>
      </c>
      <c r="U186">
        <f>IF($M$34=1,'truth model'!C132,0)</f>
        <v>0</v>
      </c>
      <c r="V186">
        <f>IF($M$34=1,+'truth model'!G132,0)</f>
        <v>0</v>
      </c>
      <c r="Z186" s="13">
        <f t="shared" si="18"/>
        <v>3060</v>
      </c>
      <c r="AA186" s="12">
        <f t="shared" si="19"/>
        <v>1.5297957196513512E-29</v>
      </c>
      <c r="AB186" s="12">
        <f t="shared" si="20"/>
        <v>1.0733636944767352E-27</v>
      </c>
      <c r="AC186" s="12">
        <f t="shared" si="20"/>
        <v>2.3603476431048924E-23</v>
      </c>
      <c r="AD186" s="12">
        <f t="shared" si="21"/>
        <v>5.2724886562184598E-16</v>
      </c>
      <c r="AE186" s="12">
        <f t="shared" si="17"/>
        <v>4.150590952128387E-15</v>
      </c>
      <c r="AF186" s="12">
        <f t="shared" si="17"/>
        <v>7.3024577580397296E-14</v>
      </c>
    </row>
    <row r="187" spans="6:32" x14ac:dyDescent="0.25">
      <c r="F187" s="13"/>
      <c r="G187" s="30"/>
      <c r="J187" s="12"/>
      <c r="K187" s="12"/>
      <c r="L187" s="12"/>
      <c r="M187" s="7"/>
      <c r="N187" s="7"/>
      <c r="O187" s="7"/>
      <c r="U187">
        <f>IF($M$34=1,'truth model'!C133,0)</f>
        <v>0</v>
      </c>
      <c r="V187">
        <f>IF($M$34=1,+'truth model'!G133,0)</f>
        <v>0</v>
      </c>
      <c r="Z187" s="13">
        <f t="shared" si="18"/>
        <v>3090</v>
      </c>
      <c r="AA187" s="12">
        <f t="shared" si="19"/>
        <v>7.6853308272054244E-30</v>
      </c>
      <c r="AB187" s="12">
        <f t="shared" si="20"/>
        <v>5.6475768205392221E-28</v>
      </c>
      <c r="AC187" s="12">
        <f t="shared" si="20"/>
        <v>1.3941094277499049E-23</v>
      </c>
      <c r="AD187" s="12">
        <f t="shared" si="21"/>
        <v>3.00183378399772E-16</v>
      </c>
      <c r="AE187" s="12">
        <f t="shared" si="17"/>
        <v>2.4749534891856572E-15</v>
      </c>
      <c r="AF187" s="12">
        <f t="shared" si="17"/>
        <v>4.7672006761834454E-14</v>
      </c>
    </row>
    <row r="188" spans="6:32" x14ac:dyDescent="0.25">
      <c r="F188" s="13"/>
      <c r="G188" s="30"/>
      <c r="J188" s="12"/>
      <c r="K188" s="12"/>
      <c r="L188" s="12"/>
      <c r="M188" s="7"/>
      <c r="N188" s="7"/>
      <c r="O188" s="7"/>
      <c r="U188">
        <f>IF($M$34=1,'truth model'!C134,0)</f>
        <v>0</v>
      </c>
      <c r="V188">
        <f>IF($M$34=1,+'truth model'!G134,0)</f>
        <v>0</v>
      </c>
      <c r="Z188" s="13">
        <f t="shared" si="18"/>
        <v>3120</v>
      </c>
      <c r="AA188" s="12">
        <f t="shared" si="19"/>
        <v>3.8613586329078203E-30</v>
      </c>
      <c r="AB188" s="12">
        <f t="shared" si="20"/>
        <v>2.9718428432326296E-28</v>
      </c>
      <c r="AC188" s="12">
        <f t="shared" si="20"/>
        <v>8.2351142725118307E-24</v>
      </c>
      <c r="AD188" s="12">
        <f t="shared" si="21"/>
        <v>1.705008055634115E-16</v>
      </c>
      <c r="AE188" s="12">
        <f t="shared" si="17"/>
        <v>1.4722886219424179E-15</v>
      </c>
      <c r="AF188" s="12">
        <f t="shared" si="17"/>
        <v>3.1063184569265951E-14</v>
      </c>
    </row>
    <row r="189" spans="6:32" x14ac:dyDescent="0.25">
      <c r="F189" s="13">
        <f>'truth model'!B134</f>
        <v>3510</v>
      </c>
      <c r="G189" s="30">
        <f ca="1">'Game Level 2'!G190</f>
        <v>2.8880736680354386E-45</v>
      </c>
      <c r="H189" s="30">
        <f ca="1">'Game Level 2'!H190</f>
        <v>1.0360846829484076</v>
      </c>
      <c r="I189" s="30">
        <f ca="1">'Game Level 2'!I190</f>
        <v>2.992288890678142E-45</v>
      </c>
      <c r="J189" s="12">
        <f>'Game Level 5'!AA201</f>
        <v>5.0678174247920082E-34</v>
      </c>
      <c r="K189" s="12">
        <f>'Game Level 5'!AB201</f>
        <v>7.1158407047958827E-32</v>
      </c>
      <c r="L189" s="12">
        <f>'Game Level 5'!AC201</f>
        <v>8.8686741779382921E-27</v>
      </c>
      <c r="M189" s="7">
        <f ca="1">(J189-$I189)^2</f>
        <v>2.5682773450722213E-67</v>
      </c>
      <c r="N189" s="7">
        <f ca="1">(K189-$I189)^2</f>
        <v>5.0635188936025712E-63</v>
      </c>
      <c r="O189" s="7">
        <f ca="1">(L189-$I189)^2</f>
        <v>7.8653381674429442E-53</v>
      </c>
      <c r="U189">
        <f>IF($M$34=1,'truth model'!C135,0)</f>
        <v>0</v>
      </c>
      <c r="V189">
        <f>IF($M$34=1,+'truth model'!G135,0)</f>
        <v>0</v>
      </c>
      <c r="Z189" s="13">
        <f t="shared" si="18"/>
        <v>3150</v>
      </c>
      <c r="AA189" s="12">
        <f t="shared" si="19"/>
        <v>1.9402842932837509E-30</v>
      </c>
      <c r="AB189" s="12">
        <f t="shared" si="20"/>
        <v>1.5640015804083515E-28</v>
      </c>
      <c r="AC189" s="12">
        <f t="shared" si="20"/>
        <v>4.8651179962822543E-24</v>
      </c>
      <c r="AD189" s="12">
        <f t="shared" si="21"/>
        <v>9.661979327383316E-17</v>
      </c>
      <c r="AE189" s="12">
        <f t="shared" si="17"/>
        <v>8.7381348839592339E-16</v>
      </c>
      <c r="AF189" s="12">
        <f t="shared" si="17"/>
        <v>2.020418224916054E-14</v>
      </c>
    </row>
    <row r="190" spans="6:32" x14ac:dyDescent="0.25">
      <c r="F190" s="13"/>
      <c r="G190" s="30"/>
      <c r="J190" s="12"/>
      <c r="K190" s="12"/>
      <c r="L190" s="12"/>
      <c r="M190" s="7"/>
      <c r="N190" s="7"/>
      <c r="O190" s="7"/>
      <c r="U190">
        <f>IF($M$34=1,'truth model'!C136,0)</f>
        <v>0</v>
      </c>
      <c r="V190">
        <f>IF($M$34=1,+'truth model'!G136,0)</f>
        <v>0</v>
      </c>
      <c r="Z190" s="13">
        <f t="shared" si="18"/>
        <v>3180</v>
      </c>
      <c r="AA190" s="12">
        <f t="shared" si="19"/>
        <v>9.7507378350355604E-31</v>
      </c>
      <c r="AB190" s="12">
        <f t="shared" si="20"/>
        <v>8.2318115416162655E-29</v>
      </c>
      <c r="AC190" s="12">
        <f t="shared" si="20"/>
        <v>2.8745326002205173E-24</v>
      </c>
      <c r="AD190" s="12">
        <f t="shared" si="21"/>
        <v>5.4630539780482105E-17</v>
      </c>
      <c r="AE190" s="12">
        <f t="shared" si="17"/>
        <v>5.1745698264079617E-16</v>
      </c>
      <c r="AF190" s="12">
        <f t="shared" si="17"/>
        <v>1.3118161053824418E-14</v>
      </c>
    </row>
    <row r="191" spans="6:32" x14ac:dyDescent="0.25">
      <c r="F191" s="13"/>
      <c r="G191" s="30"/>
      <c r="J191" s="12"/>
      <c r="K191" s="12"/>
      <c r="L191" s="12"/>
      <c r="M191" s="7"/>
      <c r="N191" s="7"/>
      <c r="O191" s="7"/>
      <c r="U191">
        <f>IF($M$34=1,'truth model'!C137,0)</f>
        <v>0</v>
      </c>
      <c r="V191">
        <f>IF($M$34=1,+'truth model'!G137,0)</f>
        <v>0</v>
      </c>
      <c r="Z191" s="13">
        <f t="shared" si="18"/>
        <v>3210</v>
      </c>
      <c r="AA191" s="12">
        <f t="shared" si="19"/>
        <v>4.9006729483159441E-31</v>
      </c>
      <c r="AB191" s="12">
        <f t="shared" si="20"/>
        <v>4.333110651783472E-29</v>
      </c>
      <c r="AC191" s="12">
        <f t="shared" si="20"/>
        <v>1.6985970409266926E-24</v>
      </c>
      <c r="AD191" s="12">
        <f t="shared" si="21"/>
        <v>3.0822174806021726E-17</v>
      </c>
      <c r="AE191" s="12">
        <f t="shared" si="17"/>
        <v>3.057652728789922E-16</v>
      </c>
      <c r="AF191" s="12">
        <f t="shared" si="17"/>
        <v>8.5028344013593171E-15</v>
      </c>
    </row>
    <row r="192" spans="6:32" x14ac:dyDescent="0.25">
      <c r="F192" s="13">
        <f>'truth model'!B137</f>
        <v>3600</v>
      </c>
      <c r="G192" s="30">
        <f ca="1">'Game Level 2'!G193</f>
        <v>1.7243119445161952E-46</v>
      </c>
      <c r="H192" s="30">
        <f ca="1">'Game Level 2'!H193</f>
        <v>0.81891134212282113</v>
      </c>
      <c r="I192" s="30">
        <f ca="1">'Game Level 2'!I193</f>
        <v>1.4120586087221689E-46</v>
      </c>
      <c r="J192" s="12">
        <f>'Game Level 5'!AA204</f>
        <v>6.4561958195369327E-35</v>
      </c>
      <c r="K192" s="12">
        <f>'Game Level 5'!AB204</f>
        <v>1.0414545234192527E-32</v>
      </c>
      <c r="L192" s="12">
        <f>'Game Level 5'!AC204</f>
        <v>1.836637679388136E-27</v>
      </c>
      <c r="M192" s="7">
        <f ca="1">(J192-$I192)^2</f>
        <v>4.1682464460023832E-69</v>
      </c>
      <c r="N192" s="7">
        <f ca="1">(K192-$I192)^2</f>
        <v>1.0846275243503934E-64</v>
      </c>
      <c r="O192" s="7">
        <f ca="1">(L192-$I192)^2</f>
        <v>3.3732379653482374E-54</v>
      </c>
      <c r="Z192" s="13">
        <f t="shared" si="18"/>
        <v>3240</v>
      </c>
      <c r="AA192" s="12">
        <f t="shared" si="19"/>
        <v>2.4633116014118734E-31</v>
      </c>
      <c r="AB192" s="12">
        <f t="shared" si="20"/>
        <v>2.2811273475325392E-29</v>
      </c>
      <c r="AC192" s="12">
        <f t="shared" si="20"/>
        <v>1.0038340552736047E-24</v>
      </c>
      <c r="AD192" s="12">
        <f t="shared" si="21"/>
        <v>1.7353098823344553E-17</v>
      </c>
      <c r="AE192" s="12">
        <f t="shared" si="17"/>
        <v>1.8029680873654489E-16</v>
      </c>
      <c r="AF192" s="12">
        <f t="shared" si="17"/>
        <v>5.5021875022744966E-15</v>
      </c>
    </row>
    <row r="193" spans="11:32" x14ac:dyDescent="0.25">
      <c r="K193" s="7"/>
      <c r="Z193" s="13">
        <f t="shared" si="18"/>
        <v>3270</v>
      </c>
      <c r="AA193" s="12">
        <f t="shared" si="19"/>
        <v>1.2383050811556583E-31</v>
      </c>
      <c r="AB193" s="12">
        <f t="shared" si="20"/>
        <v>1.2010026167531891E-29</v>
      </c>
      <c r="AC193" s="12">
        <f t="shared" si="20"/>
        <v>5.9330924721390336E-25</v>
      </c>
      <c r="AD193" s="12">
        <f t="shared" si="21"/>
        <v>9.749970297060045E-18</v>
      </c>
      <c r="AE193" s="12">
        <f t="shared" si="17"/>
        <v>1.0609634239956431E-16</v>
      </c>
      <c r="AF193" s="12">
        <f t="shared" si="17"/>
        <v>3.5547489785494866E-15</v>
      </c>
    </row>
    <row r="194" spans="11:32" x14ac:dyDescent="0.25">
      <c r="K194" s="7"/>
      <c r="Z194" s="13">
        <f t="shared" si="18"/>
        <v>3300</v>
      </c>
      <c r="AA194" s="12">
        <f t="shared" si="19"/>
        <v>6.2255815217908112E-32</v>
      </c>
      <c r="AB194" s="12">
        <f t="shared" si="20"/>
        <v>6.3238613993014238E-30</v>
      </c>
      <c r="AC194" s="12">
        <f t="shared" si="20"/>
        <v>3.5070919469808551E-25</v>
      </c>
      <c r="AD194" s="12">
        <f t="shared" si="21"/>
        <v>5.467232591591398E-18</v>
      </c>
      <c r="AE194" s="12">
        <f t="shared" si="17"/>
        <v>6.2309001205698487E-17</v>
      </c>
      <c r="AF194" s="12">
        <f t="shared" si="17"/>
        <v>2.2930026869565473E-15</v>
      </c>
    </row>
    <row r="195" spans="11:32" x14ac:dyDescent="0.25">
      <c r="K195" s="7"/>
      <c r="Z195" s="13">
        <f t="shared" si="18"/>
        <v>3330</v>
      </c>
      <c r="AA195" s="12">
        <f t="shared" si="19"/>
        <v>3.1302243995320243E-32</v>
      </c>
      <c r="AB195" s="12">
        <f t="shared" si="20"/>
        <v>3.3301516465790869E-30</v>
      </c>
      <c r="AC195" s="12">
        <f t="shared" si="20"/>
        <v>2.0732862211919143E-25</v>
      </c>
      <c r="AD195" s="12">
        <f t="shared" si="21"/>
        <v>3.0598093585781076E-18</v>
      </c>
      <c r="AE195" s="12">
        <f t="shared" si="17"/>
        <v>3.6522771626659512E-17</v>
      </c>
      <c r="AF195" s="12">
        <f t="shared" si="17"/>
        <v>1.4768680293469618E-15</v>
      </c>
    </row>
    <row r="196" spans="11:32" x14ac:dyDescent="0.25">
      <c r="Z196" s="13">
        <f t="shared" si="18"/>
        <v>3360</v>
      </c>
      <c r="AA196" s="12">
        <f t="shared" si="19"/>
        <v>1.5740322490113733E-32</v>
      </c>
      <c r="AB196" s="12">
        <f t="shared" si="20"/>
        <v>1.7538331880656813E-30</v>
      </c>
      <c r="AC196" s="12">
        <f t="shared" si="20"/>
        <v>1.2257917531248704E-25</v>
      </c>
      <c r="AD196" s="12">
        <f t="shared" si="21"/>
        <v>1.7092570850156234E-18</v>
      </c>
      <c r="AE196" s="12">
        <f t="shared" si="17"/>
        <v>2.1367950435504232E-17</v>
      </c>
      <c r="AF196" s="12">
        <f t="shared" si="17"/>
        <v>9.4981498295886445E-16</v>
      </c>
    </row>
    <row r="197" spans="11:32" x14ac:dyDescent="0.25">
      <c r="Z197" s="13">
        <f t="shared" si="18"/>
        <v>3390</v>
      </c>
      <c r="AA197" s="12">
        <f t="shared" si="19"/>
        <v>7.9157802195589407E-33</v>
      </c>
      <c r="AB197" s="12">
        <f t="shared" si="20"/>
        <v>9.2375011486634215E-31</v>
      </c>
      <c r="AC197" s="12">
        <f t="shared" si="20"/>
        <v>7.2480089549048666E-26</v>
      </c>
      <c r="AD197" s="12">
        <f t="shared" si="21"/>
        <v>9.5308005358952985E-19</v>
      </c>
      <c r="AE197" s="12">
        <f t="shared" si="17"/>
        <v>1.2478746986093735E-17</v>
      </c>
      <c r="AF197" s="12">
        <f t="shared" si="17"/>
        <v>6.099785375354572E-16</v>
      </c>
    </row>
    <row r="198" spans="11:32" x14ac:dyDescent="0.25">
      <c r="Z198" s="13">
        <f t="shared" si="18"/>
        <v>3420</v>
      </c>
      <c r="AA198" s="12">
        <f t="shared" si="19"/>
        <v>3.9812104369690117E-33</v>
      </c>
      <c r="AB198" s="12">
        <f t="shared" si="20"/>
        <v>4.8658871389829572E-31</v>
      </c>
      <c r="AC198" s="12">
        <f t="shared" si="20"/>
        <v>4.2861229487114599E-26</v>
      </c>
      <c r="AD198" s="12">
        <f t="shared" si="21"/>
        <v>5.3049620510877201E-19</v>
      </c>
      <c r="AE198" s="12">
        <f t="shared" si="17"/>
        <v>7.2746147691112893E-18</v>
      </c>
      <c r="AF198" s="12">
        <f t="shared" si="17"/>
        <v>3.9118811671761574E-16</v>
      </c>
    </row>
    <row r="199" spans="11:32" x14ac:dyDescent="0.25">
      <c r="Z199" s="13">
        <f t="shared" si="18"/>
        <v>3450</v>
      </c>
      <c r="AA199" s="12">
        <f t="shared" si="19"/>
        <v>2.0025216314012704E-33</v>
      </c>
      <c r="AB199" s="12">
        <f t="shared" si="20"/>
        <v>2.5633637207938115E-31</v>
      </c>
      <c r="AC199" s="12">
        <f t="shared" si="20"/>
        <v>2.5348584201264732E-26</v>
      </c>
      <c r="AD199" s="12">
        <f t="shared" si="21"/>
        <v>2.9477268309532485E-19</v>
      </c>
      <c r="AE199" s="12">
        <f t="shared" si="17"/>
        <v>4.2335147062471441E-18</v>
      </c>
      <c r="AF199" s="12">
        <f t="shared" si="17"/>
        <v>2.5053536186693604E-16</v>
      </c>
    </row>
    <row r="200" spans="11:32" x14ac:dyDescent="0.25">
      <c r="Z200" s="13">
        <f t="shared" si="18"/>
        <v>3480</v>
      </c>
      <c r="AA200" s="12">
        <f t="shared" si="19"/>
        <v>1.0073476063839869E-33</v>
      </c>
      <c r="AB200" s="12">
        <f t="shared" si="20"/>
        <v>1.350512150935817E-31</v>
      </c>
      <c r="AC200" s="12">
        <f t="shared" si="20"/>
        <v>1.4992887699047497E-26</v>
      </c>
      <c r="AD200" s="12">
        <f t="shared" si="21"/>
        <v>1.635176447876147E-19</v>
      </c>
      <c r="AE200" s="12">
        <f t="shared" si="17"/>
        <v>2.4596005483894615E-18</v>
      </c>
      <c r="AF200" s="12">
        <f t="shared" si="17"/>
        <v>1.6024364319671845E-16</v>
      </c>
    </row>
    <row r="201" spans="11:32" x14ac:dyDescent="0.25">
      <c r="Z201" s="13">
        <f t="shared" si="18"/>
        <v>3510</v>
      </c>
      <c r="AA201" s="12">
        <f t="shared" si="19"/>
        <v>5.0678174247920082E-34</v>
      </c>
      <c r="AB201" s="12">
        <f t="shared" si="20"/>
        <v>7.1158407047958827E-32</v>
      </c>
      <c r="AC201" s="12">
        <f t="shared" si="20"/>
        <v>8.8686741779382921E-27</v>
      </c>
      <c r="AD201" s="12">
        <f t="shared" si="21"/>
        <v>9.0559518694565247E-20</v>
      </c>
      <c r="AE201" s="12">
        <f t="shared" si="17"/>
        <v>1.4266590099068229E-18</v>
      </c>
      <c r="AF201" s="12">
        <f t="shared" si="17"/>
        <v>1.023614729857547E-16</v>
      </c>
    </row>
    <row r="202" spans="11:32" x14ac:dyDescent="0.25">
      <c r="Z202" s="13">
        <f t="shared" si="18"/>
        <v>3540</v>
      </c>
      <c r="AA202" s="12">
        <f t="shared" si="19"/>
        <v>2.5497724961431571E-34</v>
      </c>
      <c r="AB202" s="12">
        <f t="shared" si="20"/>
        <v>3.7496679347821703E-32</v>
      </c>
      <c r="AC202" s="12">
        <f t="shared" si="20"/>
        <v>5.2465436728233178E-27</v>
      </c>
      <c r="AD202" s="12">
        <f t="shared" si="21"/>
        <v>5.0074272270511568E-20</v>
      </c>
      <c r="AE202" s="12">
        <f t="shared" si="17"/>
        <v>8.2620314537117058E-19</v>
      </c>
      <c r="AF202" s="12">
        <f t="shared" si="17"/>
        <v>6.5305712859763803E-17</v>
      </c>
    </row>
    <row r="203" spans="11:32" x14ac:dyDescent="0.25">
      <c r="Z203" s="13">
        <f t="shared" si="18"/>
        <v>3570</v>
      </c>
      <c r="AA203" s="12">
        <f t="shared" si="19"/>
        <v>1.2829809207434913E-34</v>
      </c>
      <c r="AB203" s="12">
        <f t="shared" si="20"/>
        <v>1.9760489317540398E-32</v>
      </c>
      <c r="AC203" s="12">
        <f t="shared" si="20"/>
        <v>3.1040480076745045E-27</v>
      </c>
      <c r="AD203" s="12">
        <f t="shared" si="21"/>
        <v>2.7645506193593706E-20</v>
      </c>
      <c r="AE203" s="12">
        <f t="shared" si="17"/>
        <v>4.7773038414477083E-19</v>
      </c>
      <c r="AF203" s="12">
        <f t="shared" si="17"/>
        <v>4.1613976626813647E-17</v>
      </c>
    </row>
    <row r="204" spans="11:32" x14ac:dyDescent="0.25">
      <c r="Z204" s="13">
        <f t="shared" si="18"/>
        <v>3600</v>
      </c>
      <c r="AA204" s="12">
        <f t="shared" si="19"/>
        <v>6.4561958195369327E-35</v>
      </c>
      <c r="AB204" s="12">
        <f t="shared" si="20"/>
        <v>1.0414545234192527E-32</v>
      </c>
      <c r="AC204" s="12">
        <f t="shared" si="20"/>
        <v>1.836637679388136E-27</v>
      </c>
      <c r="AD204" s="12">
        <f t="shared" si="21"/>
        <v>1.5239877340061733E-20</v>
      </c>
      <c r="AE204" s="12">
        <f t="shared" si="17"/>
        <v>2.7582009818114545E-19</v>
      </c>
      <c r="AF204" s="12">
        <f t="shared" si="17"/>
        <v>2.6485893130623287E-17</v>
      </c>
    </row>
    <row r="205" spans="11:32" x14ac:dyDescent="0.25">
      <c r="Q205" s="6"/>
      <c r="R205" s="7"/>
    </row>
    <row r="206" spans="11:32" x14ac:dyDescent="0.25">
      <c r="Q206" s="6"/>
      <c r="R206" s="7"/>
    </row>
    <row r="207" spans="11:32" x14ac:dyDescent="0.25">
      <c r="Q207" s="6"/>
      <c r="R207" s="7"/>
    </row>
    <row r="208" spans="11:32" x14ac:dyDescent="0.25">
      <c r="Q208" s="6"/>
      <c r="R208" s="7"/>
    </row>
    <row r="209" spans="17:18" x14ac:dyDescent="0.25">
      <c r="Q209" s="6"/>
      <c r="R209" s="7"/>
    </row>
    <row r="210" spans="17:18" x14ac:dyDescent="0.25">
      <c r="Q210" s="6"/>
      <c r="R210" s="7"/>
    </row>
    <row r="211" spans="17:18" x14ac:dyDescent="0.25">
      <c r="Q211" s="6"/>
      <c r="R211" s="7"/>
    </row>
    <row r="212" spans="17:18" x14ac:dyDescent="0.25">
      <c r="Q212" s="6"/>
      <c r="R212" s="7"/>
    </row>
    <row r="213" spans="17:18" x14ac:dyDescent="0.25">
      <c r="Q213" s="6"/>
      <c r="R213" s="7"/>
    </row>
    <row r="214" spans="17:18" x14ac:dyDescent="0.25">
      <c r="Q214" s="6"/>
      <c r="R214" s="7"/>
    </row>
    <row r="215" spans="17:18" x14ac:dyDescent="0.25">
      <c r="Q215" s="6"/>
      <c r="R215" s="7"/>
    </row>
    <row r="216" spans="17:18" x14ac:dyDescent="0.25">
      <c r="Q216" s="6"/>
      <c r="R216" s="7"/>
    </row>
    <row r="217" spans="17:18" x14ac:dyDescent="0.25">
      <c r="Q217" s="6"/>
      <c r="R217" s="7"/>
    </row>
    <row r="218" spans="17:18" x14ac:dyDescent="0.25">
      <c r="Q218" s="6"/>
      <c r="R218" s="7"/>
    </row>
    <row r="219" spans="17:18" x14ac:dyDescent="0.25">
      <c r="Q219" s="6"/>
      <c r="R219" s="7"/>
    </row>
    <row r="220" spans="17:18" x14ac:dyDescent="0.25">
      <c r="Q220" s="6"/>
      <c r="R220" s="7"/>
    </row>
    <row r="221" spans="17:18" x14ac:dyDescent="0.25">
      <c r="Q221" s="6"/>
      <c r="R221" s="7"/>
    </row>
    <row r="222" spans="17:18" x14ac:dyDescent="0.25">
      <c r="Q222" s="6"/>
      <c r="R222" s="7"/>
    </row>
    <row r="223" spans="17:18" x14ac:dyDescent="0.25">
      <c r="Q223" s="6"/>
      <c r="R223" s="7"/>
    </row>
    <row r="224" spans="17:18" x14ac:dyDescent="0.25">
      <c r="Q224" s="6"/>
      <c r="R224" s="7"/>
    </row>
    <row r="225" spans="17:18" x14ac:dyDescent="0.25">
      <c r="Q225" s="6"/>
      <c r="R225" s="7"/>
    </row>
    <row r="226" spans="17:18" x14ac:dyDescent="0.25">
      <c r="Q226" s="6"/>
      <c r="R226" s="7"/>
    </row>
    <row r="227" spans="17:18" x14ac:dyDescent="0.25">
      <c r="Q227" s="6"/>
      <c r="R227" s="7"/>
    </row>
    <row r="228" spans="17:18" x14ac:dyDescent="0.25">
      <c r="Q228" s="6"/>
      <c r="R228" s="7"/>
    </row>
    <row r="229" spans="17:18" x14ac:dyDescent="0.25">
      <c r="Q229" s="6"/>
      <c r="R229" s="7"/>
    </row>
    <row r="230" spans="17:18" x14ac:dyDescent="0.25">
      <c r="Q230" s="6"/>
      <c r="R230" s="7"/>
    </row>
    <row r="231" spans="17:18" x14ac:dyDescent="0.25">
      <c r="Q231" s="6"/>
      <c r="R231" s="7"/>
    </row>
    <row r="232" spans="17:18" x14ac:dyDescent="0.25">
      <c r="Q232" s="6"/>
      <c r="R232" s="7"/>
    </row>
    <row r="233" spans="17:18" x14ac:dyDescent="0.25">
      <c r="Q233" s="6"/>
      <c r="R233" s="7"/>
    </row>
    <row r="234" spans="17:18" x14ac:dyDescent="0.25">
      <c r="Q234" s="6"/>
      <c r="R234" s="7"/>
    </row>
    <row r="235" spans="17:18" x14ac:dyDescent="0.25">
      <c r="Q235" s="6"/>
      <c r="R235" s="7"/>
    </row>
    <row r="236" spans="17:18" x14ac:dyDescent="0.25">
      <c r="Q236" s="6"/>
      <c r="R236" s="7"/>
    </row>
    <row r="237" spans="17:18" x14ac:dyDescent="0.25">
      <c r="Q237" s="6"/>
      <c r="R237" s="7"/>
    </row>
    <row r="238" spans="17:18" x14ac:dyDescent="0.25">
      <c r="Q238" s="6"/>
      <c r="R238" s="7"/>
    </row>
    <row r="239" spans="17:18" x14ac:dyDescent="0.25">
      <c r="Q239" s="6"/>
      <c r="R239" s="7"/>
    </row>
    <row r="240" spans="17:18" x14ac:dyDescent="0.25">
      <c r="Q240" s="6"/>
      <c r="R240" s="7"/>
    </row>
    <row r="241" spans="17:18" x14ac:dyDescent="0.25">
      <c r="Q241" s="6"/>
      <c r="R241" s="7"/>
    </row>
    <row r="242" spans="17:18" x14ac:dyDescent="0.25">
      <c r="Q242" s="6"/>
      <c r="R242" s="7"/>
    </row>
    <row r="243" spans="17:18" x14ac:dyDescent="0.25">
      <c r="Q243" s="6"/>
      <c r="R243" s="7"/>
    </row>
    <row r="244" spans="17:18" x14ac:dyDescent="0.25">
      <c r="Q244" s="6"/>
      <c r="R244" s="7"/>
    </row>
    <row r="245" spans="17:18" x14ac:dyDescent="0.25">
      <c r="Q245" s="6"/>
      <c r="R245" s="7"/>
    </row>
    <row r="246" spans="17:18" x14ac:dyDescent="0.25">
      <c r="Q246" s="6"/>
      <c r="R246" s="7"/>
    </row>
    <row r="247" spans="17:18" x14ac:dyDescent="0.25">
      <c r="Q247" s="6"/>
      <c r="R247" s="7"/>
    </row>
    <row r="248" spans="17:18" x14ac:dyDescent="0.25">
      <c r="Q248" s="6"/>
      <c r="R248" s="7"/>
    </row>
    <row r="249" spans="17:18" x14ac:dyDescent="0.25">
      <c r="Q249" s="6"/>
      <c r="R249" s="7"/>
    </row>
    <row r="250" spans="17:18" x14ac:dyDescent="0.25">
      <c r="Q250" s="6"/>
      <c r="R250" s="7"/>
    </row>
    <row r="251" spans="17:18" x14ac:dyDescent="0.25">
      <c r="Q251" s="6"/>
      <c r="R251" s="7"/>
    </row>
    <row r="252" spans="17:18" x14ac:dyDescent="0.25">
      <c r="Q252" s="6"/>
      <c r="R252" s="7"/>
    </row>
    <row r="253" spans="17:18" x14ac:dyDescent="0.25">
      <c r="Q253" s="6"/>
      <c r="R253" s="7"/>
    </row>
    <row r="254" spans="17:18" x14ac:dyDescent="0.25">
      <c r="Q254" s="6"/>
      <c r="R254" s="7"/>
    </row>
    <row r="255" spans="17:18" x14ac:dyDescent="0.25">
      <c r="Q255" s="6"/>
      <c r="R255" s="7"/>
    </row>
    <row r="256" spans="17:18" x14ac:dyDescent="0.25">
      <c r="Q256" s="6"/>
      <c r="R256" s="7"/>
    </row>
    <row r="257" spans="17:18" x14ac:dyDescent="0.25">
      <c r="Q257" s="6"/>
      <c r="R257" s="7"/>
    </row>
    <row r="258" spans="17:18" x14ac:dyDescent="0.25">
      <c r="Q258" s="6"/>
      <c r="R258" s="7"/>
    </row>
    <row r="259" spans="17:18" x14ac:dyDescent="0.25">
      <c r="Q259" s="6"/>
      <c r="R259" s="7"/>
    </row>
    <row r="260" spans="17:18" x14ac:dyDescent="0.25">
      <c r="Q260" s="6"/>
      <c r="R260" s="7"/>
    </row>
    <row r="261" spans="17:18" x14ac:dyDescent="0.25">
      <c r="Q261" s="6"/>
      <c r="R261" s="7"/>
    </row>
    <row r="262" spans="17:18" x14ac:dyDescent="0.25">
      <c r="Q262" s="6"/>
      <c r="R262" s="7"/>
    </row>
    <row r="263" spans="17:18" x14ac:dyDescent="0.25">
      <c r="Q263" s="6"/>
      <c r="R263" s="7"/>
    </row>
    <row r="264" spans="17:18" x14ac:dyDescent="0.25">
      <c r="Q264" s="6"/>
      <c r="R264" s="7"/>
    </row>
    <row r="265" spans="17:18" x14ac:dyDescent="0.25">
      <c r="Q265" s="6"/>
      <c r="R265" s="7"/>
    </row>
    <row r="266" spans="17:18" x14ac:dyDescent="0.25">
      <c r="Q266" s="6"/>
      <c r="R266" s="7"/>
    </row>
    <row r="267" spans="17:18" x14ac:dyDescent="0.25">
      <c r="Q267" s="6"/>
      <c r="R267" s="7"/>
    </row>
    <row r="268" spans="17:18" x14ac:dyDescent="0.25">
      <c r="Q268" s="6"/>
      <c r="R268" s="7"/>
    </row>
    <row r="269" spans="17:18" x14ac:dyDescent="0.25">
      <c r="Q269" s="6"/>
      <c r="R269" s="7"/>
    </row>
    <row r="270" spans="17:18" x14ac:dyDescent="0.25">
      <c r="Q270" s="6"/>
      <c r="R270" s="7"/>
    </row>
    <row r="271" spans="17:18" x14ac:dyDescent="0.25">
      <c r="Q271" s="6"/>
      <c r="R271" s="7"/>
    </row>
    <row r="272" spans="17:18" x14ac:dyDescent="0.25">
      <c r="Q272" s="6"/>
      <c r="R272" s="7"/>
    </row>
    <row r="273" spans="17:18" x14ac:dyDescent="0.25">
      <c r="Q273" s="6"/>
      <c r="R273" s="7"/>
    </row>
    <row r="274" spans="17:18" x14ac:dyDescent="0.25">
      <c r="Q274" s="6"/>
      <c r="R274" s="7"/>
    </row>
    <row r="275" spans="17:18" x14ac:dyDescent="0.25">
      <c r="Q275" s="6"/>
      <c r="R275" s="7"/>
    </row>
    <row r="276" spans="17:18" x14ac:dyDescent="0.25">
      <c r="Q276" s="6"/>
      <c r="R276" s="7"/>
    </row>
    <row r="277" spans="17:18" x14ac:dyDescent="0.25">
      <c r="Q277" s="6"/>
      <c r="R277" s="7"/>
    </row>
    <row r="278" spans="17:18" x14ac:dyDescent="0.25">
      <c r="Q278" s="6"/>
      <c r="R278" s="7"/>
    </row>
    <row r="279" spans="17:18" x14ac:dyDescent="0.25">
      <c r="Q279" s="6"/>
      <c r="R279" s="7"/>
    </row>
    <row r="280" spans="17:18" x14ac:dyDescent="0.25">
      <c r="Q280" s="6"/>
      <c r="R280" s="7"/>
    </row>
    <row r="281" spans="17:18" x14ac:dyDescent="0.25">
      <c r="Q281" s="6"/>
      <c r="R281" s="7"/>
    </row>
    <row r="282" spans="17:18" x14ac:dyDescent="0.25">
      <c r="Q282" s="6"/>
      <c r="R282" s="7"/>
    </row>
    <row r="283" spans="17:18" x14ac:dyDescent="0.25">
      <c r="Q283" s="6"/>
      <c r="R283" s="7"/>
    </row>
    <row r="284" spans="17:18" x14ac:dyDescent="0.25">
      <c r="Q284" s="6"/>
      <c r="R284" s="7"/>
    </row>
    <row r="285" spans="17:18" x14ac:dyDescent="0.25">
      <c r="Q285" s="6"/>
      <c r="R285" s="7"/>
    </row>
    <row r="286" spans="17:18" x14ac:dyDescent="0.25">
      <c r="Q286" s="6"/>
      <c r="R286" s="7"/>
    </row>
    <row r="287" spans="17:18" x14ac:dyDescent="0.25">
      <c r="Q287" s="6"/>
      <c r="R287" s="7"/>
    </row>
    <row r="288" spans="17:18" x14ac:dyDescent="0.25">
      <c r="Q288" s="6"/>
      <c r="R288" s="7"/>
    </row>
    <row r="289" spans="17:18" x14ac:dyDescent="0.25">
      <c r="Q289" s="6"/>
      <c r="R289" s="7"/>
    </row>
    <row r="290" spans="17:18" x14ac:dyDescent="0.25">
      <c r="Q290" s="6"/>
      <c r="R290" s="7"/>
    </row>
    <row r="291" spans="17:18" x14ac:dyDescent="0.25">
      <c r="Q291" s="6"/>
      <c r="R291" s="7"/>
    </row>
    <row r="292" spans="17:18" x14ac:dyDescent="0.25">
      <c r="Q292" s="6"/>
      <c r="R292" s="7"/>
    </row>
    <row r="293" spans="17:18" x14ac:dyDescent="0.25">
      <c r="Q293" s="6"/>
      <c r="R293" s="7"/>
    </row>
    <row r="294" spans="17:18" x14ac:dyDescent="0.25">
      <c r="Q294" s="6"/>
      <c r="R294" s="7"/>
    </row>
    <row r="295" spans="17:18" x14ac:dyDescent="0.25">
      <c r="Q295" s="6"/>
      <c r="R295" s="7"/>
    </row>
    <row r="296" spans="17:18" x14ac:dyDescent="0.25">
      <c r="Q296" s="6"/>
      <c r="R296" s="7"/>
    </row>
    <row r="297" spans="17:18" x14ac:dyDescent="0.25">
      <c r="Q297" s="6"/>
      <c r="R297" s="7"/>
    </row>
    <row r="298" spans="17:18" x14ac:dyDescent="0.25">
      <c r="Q298" s="6"/>
      <c r="R298" s="7"/>
    </row>
    <row r="299" spans="17:18" x14ac:dyDescent="0.25">
      <c r="Q299" s="6"/>
      <c r="R299" s="7"/>
    </row>
    <row r="300" spans="17:18" x14ac:dyDescent="0.25">
      <c r="Q300" s="6"/>
      <c r="R300" s="7"/>
    </row>
    <row r="301" spans="17:18" x14ac:dyDescent="0.25">
      <c r="Q301" s="6"/>
      <c r="R301" s="7"/>
    </row>
    <row r="302" spans="17:18" x14ac:dyDescent="0.25">
      <c r="Q302" s="6"/>
      <c r="R302" s="7"/>
    </row>
    <row r="303" spans="17:18" x14ac:dyDescent="0.25">
      <c r="Q303" s="6"/>
      <c r="R303" s="7"/>
    </row>
    <row r="304" spans="17:18" x14ac:dyDescent="0.25">
      <c r="Q304" s="6"/>
      <c r="R304" s="7"/>
    </row>
    <row r="305" spans="17:18" x14ac:dyDescent="0.25">
      <c r="Q305" s="6"/>
      <c r="R305" s="7"/>
    </row>
    <row r="306" spans="17:18" x14ac:dyDescent="0.25">
      <c r="Q306" s="6"/>
      <c r="R306" s="7"/>
    </row>
    <row r="307" spans="17:18" x14ac:dyDescent="0.25">
      <c r="Q307" s="6"/>
      <c r="R307" s="7"/>
    </row>
    <row r="308" spans="17:18" x14ac:dyDescent="0.25">
      <c r="Q308" s="6"/>
      <c r="R308" s="7"/>
    </row>
    <row r="309" spans="17:18" x14ac:dyDescent="0.25">
      <c r="Q309" s="6"/>
      <c r="R309" s="7"/>
    </row>
    <row r="310" spans="17:18" x14ac:dyDescent="0.25">
      <c r="Q310" s="6"/>
      <c r="R310" s="7"/>
    </row>
    <row r="311" spans="17:18" x14ac:dyDescent="0.25">
      <c r="Q311" s="6"/>
      <c r="R311" s="7"/>
    </row>
    <row r="312" spans="17:18" x14ac:dyDescent="0.25">
      <c r="Q312" s="6"/>
      <c r="R312" s="7"/>
    </row>
    <row r="313" spans="17:18" x14ac:dyDescent="0.25">
      <c r="Q313" s="6"/>
      <c r="R313" s="7"/>
    </row>
    <row r="314" spans="17:18" x14ac:dyDescent="0.25">
      <c r="Q314" s="6"/>
      <c r="R314" s="7"/>
    </row>
    <row r="315" spans="17:18" x14ac:dyDescent="0.25">
      <c r="Q315" s="6"/>
      <c r="R315" s="7"/>
    </row>
    <row r="316" spans="17:18" x14ac:dyDescent="0.25">
      <c r="Q316" s="6"/>
      <c r="R316" s="7"/>
    </row>
    <row r="317" spans="17:18" x14ac:dyDescent="0.25">
      <c r="Q317" s="6"/>
      <c r="R317" s="7"/>
    </row>
    <row r="318" spans="17:18" x14ac:dyDescent="0.25">
      <c r="Q318" s="6"/>
      <c r="R318" s="7"/>
    </row>
    <row r="319" spans="17:18" x14ac:dyDescent="0.25">
      <c r="Q319" s="6"/>
      <c r="R319" s="7"/>
    </row>
    <row r="320" spans="17:18" x14ac:dyDescent="0.25">
      <c r="Q320" s="6"/>
      <c r="R320" s="7"/>
    </row>
    <row r="321" spans="17:18" x14ac:dyDescent="0.25">
      <c r="Q321" s="6"/>
      <c r="R321" s="7"/>
    </row>
    <row r="322" spans="17:18" x14ac:dyDescent="0.25">
      <c r="Q322" s="6"/>
      <c r="R322" s="7"/>
    </row>
    <row r="323" spans="17:18" x14ac:dyDescent="0.25">
      <c r="Q323" s="6"/>
      <c r="R323" s="7"/>
    </row>
    <row r="324" spans="17:18" x14ac:dyDescent="0.25">
      <c r="Q324" s="6"/>
      <c r="R324" s="7"/>
    </row>
    <row r="325" spans="17:18" x14ac:dyDescent="0.25">
      <c r="Q325" s="6"/>
      <c r="R325" s="7"/>
    </row>
    <row r="326" spans="17:18" x14ac:dyDescent="0.25">
      <c r="Q326" s="6"/>
      <c r="R326" s="7"/>
    </row>
    <row r="327" spans="17:18" x14ac:dyDescent="0.25">
      <c r="Q327" s="6"/>
      <c r="R327" s="7"/>
    </row>
    <row r="328" spans="17:18" x14ac:dyDescent="0.25">
      <c r="Q328" s="6"/>
      <c r="R328" s="7"/>
    </row>
    <row r="329" spans="17:18" x14ac:dyDescent="0.25">
      <c r="Q329" s="6"/>
      <c r="R329" s="7"/>
    </row>
    <row r="330" spans="17:18" x14ac:dyDescent="0.25">
      <c r="Q330" s="6"/>
      <c r="R330" s="7"/>
    </row>
    <row r="331" spans="17:18" x14ac:dyDescent="0.25">
      <c r="Q331" s="6"/>
      <c r="R331" s="7"/>
    </row>
    <row r="332" spans="17:18" x14ac:dyDescent="0.25">
      <c r="Q332" s="6"/>
      <c r="R332" s="7"/>
    </row>
    <row r="333" spans="17:18" x14ac:dyDescent="0.25">
      <c r="Q333" s="6"/>
      <c r="R333" s="7"/>
    </row>
    <row r="334" spans="17:18" x14ac:dyDescent="0.25">
      <c r="Q334" s="9"/>
      <c r="R334" s="10"/>
    </row>
  </sheetData>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28683-8AA6-48F1-9B2B-24C2CA4F2EC6}">
  <dimension ref="A1"/>
  <sheetViews>
    <sheetView workbookViewId="0"/>
  </sheetViews>
  <sheetFormatPr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A107C-3935-47A9-9737-A3CE3BCA2E19}">
  <dimension ref="B2:V267"/>
  <sheetViews>
    <sheetView topLeftCell="A7" workbookViewId="0">
      <selection activeCell="M17" sqref="M17:V267"/>
    </sheetView>
  </sheetViews>
  <sheetFormatPr defaultRowHeight="15" x14ac:dyDescent="0.25"/>
  <cols>
    <col min="5" max="5" width="11.85546875" bestFit="1" customWidth="1"/>
  </cols>
  <sheetData>
    <row r="2" spans="2:22" x14ac:dyDescent="0.25">
      <c r="B2" t="s">
        <v>45</v>
      </c>
      <c r="C2" t="s">
        <v>44</v>
      </c>
      <c r="D2" t="s">
        <v>43</v>
      </c>
    </row>
    <row r="3" spans="2:22" x14ac:dyDescent="0.25">
      <c r="E3">
        <v>1</v>
      </c>
      <c r="F3" t="s">
        <v>6</v>
      </c>
    </row>
    <row r="4" spans="2:22" x14ac:dyDescent="0.25">
      <c r="E4">
        <v>50</v>
      </c>
      <c r="F4" t="s">
        <v>7</v>
      </c>
    </row>
    <row r="5" spans="2:22" x14ac:dyDescent="0.25">
      <c r="E5">
        <v>100</v>
      </c>
      <c r="F5" t="s">
        <v>8</v>
      </c>
    </row>
    <row r="6" spans="2:22" x14ac:dyDescent="0.25">
      <c r="B6">
        <v>1.05</v>
      </c>
      <c r="C6">
        <v>2.5</v>
      </c>
      <c r="D6">
        <f ca="1">RAND()</f>
        <v>0.50434950889939845</v>
      </c>
      <c r="E6">
        <f ca="1">B6+(C6-B6)*D6</f>
        <v>1.7813067879041278</v>
      </c>
      <c r="F6" t="s">
        <v>9</v>
      </c>
    </row>
    <row r="7" spans="2:22" x14ac:dyDescent="0.25">
      <c r="B7">
        <v>10</v>
      </c>
      <c r="C7">
        <v>100</v>
      </c>
      <c r="D7">
        <f ca="1">RAND()</f>
        <v>0.3312790127799311</v>
      </c>
      <c r="E7">
        <f ca="1">B7+(C7-B7)*D7</f>
        <v>39.8151111501938</v>
      </c>
      <c r="F7" t="s">
        <v>10</v>
      </c>
    </row>
    <row r="8" spans="2:22" x14ac:dyDescent="0.25">
      <c r="B8">
        <v>1.05</v>
      </c>
      <c r="C8">
        <v>4</v>
      </c>
      <c r="D8">
        <f ca="1">RAND()</f>
        <v>0.58771559734861278</v>
      </c>
      <c r="E8">
        <f ca="1">B8+(C8-B8)*D8</f>
        <v>2.7837610121784078</v>
      </c>
      <c r="F8" t="s">
        <v>11</v>
      </c>
    </row>
    <row r="9" spans="2:22" x14ac:dyDescent="0.25">
      <c r="B9">
        <v>5.0000000000000001E-4</v>
      </c>
      <c r="C9">
        <v>0.01</v>
      </c>
      <c r="D9">
        <f ca="1">RAND()</f>
        <v>0.32877350253674587</v>
      </c>
      <c r="E9">
        <f ca="1">B9+(C9-B9)*D9</f>
        <v>3.6233482740990856E-3</v>
      </c>
      <c r="F9" t="s">
        <v>12</v>
      </c>
    </row>
    <row r="10" spans="2:22" x14ac:dyDescent="0.25">
      <c r="E10">
        <v>250</v>
      </c>
      <c r="F10" t="s">
        <v>13</v>
      </c>
    </row>
    <row r="11" spans="2:22" x14ac:dyDescent="0.25">
      <c r="E11">
        <v>2000</v>
      </c>
      <c r="F11" t="s">
        <v>14</v>
      </c>
    </row>
    <row r="12" spans="2:22" x14ac:dyDescent="0.25">
      <c r="E12">
        <v>30</v>
      </c>
      <c r="F12" t="s">
        <v>15</v>
      </c>
    </row>
    <row r="14" spans="2:22" x14ac:dyDescent="0.25">
      <c r="M14" t="s">
        <v>88</v>
      </c>
    </row>
    <row r="16" spans="2:22" x14ac:dyDescent="0.25">
      <c r="B16" t="s">
        <v>16</v>
      </c>
      <c r="C16" t="s">
        <v>17</v>
      </c>
      <c r="D16" t="s">
        <v>50</v>
      </c>
      <c r="E16" s="6" t="s">
        <v>49</v>
      </c>
      <c r="G16" t="s">
        <v>18</v>
      </c>
      <c r="M16">
        <v>1</v>
      </c>
      <c r="N16">
        <v>2</v>
      </c>
      <c r="O16">
        <v>3</v>
      </c>
      <c r="P16">
        <v>4</v>
      </c>
      <c r="Q16">
        <v>5</v>
      </c>
      <c r="R16">
        <v>6</v>
      </c>
      <c r="S16">
        <v>7</v>
      </c>
      <c r="T16">
        <v>8</v>
      </c>
      <c r="U16">
        <v>9</v>
      </c>
      <c r="V16">
        <v>10</v>
      </c>
    </row>
    <row r="17" spans="2:22" x14ac:dyDescent="0.25">
      <c r="B17">
        <v>0</v>
      </c>
      <c r="C17">
        <f t="shared" ref="C17:C48" si="0">IF($B17&lt;=E$5,0,+E$3*E$4*E$10*E$6^0.5/(2*(PI()*E$7*($B17-E$5)^3)^0.5)*EXP(-((E$6*E$10-E$8*($B17-E$5))^2)/(4*E$6*E$7*($B17-E$5)))*EXP(-E$9*($B17-E$5)))</f>
        <v>0</v>
      </c>
      <c r="D17">
        <f ca="1">0.75+0.5*RAND()</f>
        <v>1.1085872538080348</v>
      </c>
      <c r="E17" s="14">
        <f t="shared" ref="E17:E48" ca="1" si="1">C17*D17</f>
        <v>0</v>
      </c>
      <c r="G17">
        <f t="shared" ref="G17:G80" si="2">IF($B17&lt;=E$5,0,+E$3*E$4*E$11*E$6^0.5/(2*(PI()*E$7*($B17-E$5)^3)^0.5)*EXP(-((E$6*E$11-E$8*($B17-E$5))^2)/(4*E$6*E$7*($B17-E$5)))*EXP(-E$9*($B17-E$5)))</f>
        <v>0</v>
      </c>
      <c r="I17" s="16">
        <f ca="1">E17-C17</f>
        <v>0</v>
      </c>
      <c r="M17">
        <f ca="1">(0.75+0.5*RAND())</f>
        <v>1.148319603851724</v>
      </c>
      <c r="N17">
        <f t="shared" ref="N17:V17" ca="1" si="3">(0.75+0.5*RAND())</f>
        <v>1.0703838257893887</v>
      </c>
      <c r="O17">
        <f t="shared" ca="1" si="3"/>
        <v>1.2207544232093621</v>
      </c>
      <c r="P17">
        <f t="shared" ca="1" si="3"/>
        <v>1.1481612644156354</v>
      </c>
      <c r="Q17">
        <f t="shared" ca="1" si="3"/>
        <v>0.99325155193236658</v>
      </c>
      <c r="R17">
        <f t="shared" ca="1" si="3"/>
        <v>1.0736916108475483</v>
      </c>
      <c r="S17">
        <f t="shared" ca="1" si="3"/>
        <v>1.0024635597550806</v>
      </c>
      <c r="T17">
        <f t="shared" ca="1" si="3"/>
        <v>1.1192346375625688</v>
      </c>
      <c r="U17">
        <f t="shared" ca="1" si="3"/>
        <v>0.80002330860024307</v>
      </c>
      <c r="V17">
        <f t="shared" ca="1" si="3"/>
        <v>1.1502536326389858</v>
      </c>
    </row>
    <row r="18" spans="2:22" x14ac:dyDescent="0.25">
      <c r="B18">
        <f t="shared" ref="B18:B81" si="4">B17+$E$12</f>
        <v>30</v>
      </c>
      <c r="C18">
        <f t="shared" si="0"/>
        <v>0</v>
      </c>
      <c r="D18">
        <f t="shared" ref="D18:D81" ca="1" si="5">0.75+0.5*RAND()</f>
        <v>1.1911655032946513</v>
      </c>
      <c r="E18" s="14">
        <f t="shared" ca="1" si="1"/>
        <v>0</v>
      </c>
      <c r="G18">
        <f t="shared" si="2"/>
        <v>0</v>
      </c>
      <c r="I18" s="16">
        <f t="shared" ref="I18:I81" ca="1" si="6">E18-C18</f>
        <v>0</v>
      </c>
      <c r="M18">
        <f t="shared" ref="M18:V81" ca="1" si="7">(0.75+0.5*RAND())</f>
        <v>1.1698496572334798</v>
      </c>
      <c r="N18">
        <f t="shared" ca="1" si="7"/>
        <v>0.99008237222472895</v>
      </c>
      <c r="O18">
        <f t="shared" ca="1" si="7"/>
        <v>1.1527239114174275</v>
      </c>
      <c r="P18">
        <f t="shared" ca="1" si="7"/>
        <v>1.0958957949002097</v>
      </c>
      <c r="Q18">
        <f t="shared" ca="1" si="7"/>
        <v>0.8541726072241409</v>
      </c>
      <c r="R18">
        <f t="shared" ca="1" si="7"/>
        <v>1.1645419108625861</v>
      </c>
      <c r="S18">
        <f t="shared" ca="1" si="7"/>
        <v>0.88310591737329269</v>
      </c>
      <c r="T18">
        <f t="shared" ca="1" si="7"/>
        <v>1.0646762852564504</v>
      </c>
      <c r="U18">
        <f t="shared" ca="1" si="7"/>
        <v>1.0822104043785263</v>
      </c>
      <c r="V18">
        <f t="shared" ca="1" si="7"/>
        <v>1.1176980375918097</v>
      </c>
    </row>
    <row r="19" spans="2:22" x14ac:dyDescent="0.25">
      <c r="B19">
        <f t="shared" si="4"/>
        <v>60</v>
      </c>
      <c r="C19">
        <f t="shared" si="0"/>
        <v>0</v>
      </c>
      <c r="D19">
        <f t="shared" ca="1" si="5"/>
        <v>1.179779210246839</v>
      </c>
      <c r="E19" s="14">
        <f t="shared" ca="1" si="1"/>
        <v>0</v>
      </c>
      <c r="G19">
        <f t="shared" si="2"/>
        <v>0</v>
      </c>
      <c r="I19" s="16">
        <f t="shared" ca="1" si="6"/>
        <v>0</v>
      </c>
      <c r="M19">
        <f t="shared" ca="1" si="7"/>
        <v>1.1251548773831215</v>
      </c>
      <c r="N19">
        <f t="shared" ca="1" si="7"/>
        <v>0.82883235314847681</v>
      </c>
      <c r="O19">
        <f t="shared" ca="1" si="7"/>
        <v>1.0299964670233028</v>
      </c>
      <c r="P19">
        <f t="shared" ca="1" si="7"/>
        <v>1.2498880374762418</v>
      </c>
      <c r="Q19">
        <f t="shared" ca="1" si="7"/>
        <v>0.85150971311469092</v>
      </c>
      <c r="R19">
        <f t="shared" ca="1" si="7"/>
        <v>0.86245357974983328</v>
      </c>
      <c r="S19">
        <f t="shared" ca="1" si="7"/>
        <v>0.85967801381093767</v>
      </c>
      <c r="T19">
        <f t="shared" ca="1" si="7"/>
        <v>1.1474380319011228</v>
      </c>
      <c r="U19">
        <f t="shared" ca="1" si="7"/>
        <v>0.82979213957972298</v>
      </c>
      <c r="V19">
        <f t="shared" ca="1" si="7"/>
        <v>0.8441844361584826</v>
      </c>
    </row>
    <row r="20" spans="2:22" x14ac:dyDescent="0.25">
      <c r="B20">
        <f t="shared" si="4"/>
        <v>90</v>
      </c>
      <c r="C20">
        <f t="shared" si="0"/>
        <v>0</v>
      </c>
      <c r="D20">
        <f t="shared" ca="1" si="5"/>
        <v>1.2379381327382657</v>
      </c>
      <c r="E20" s="14">
        <f t="shared" ca="1" si="1"/>
        <v>0</v>
      </c>
      <c r="G20">
        <f t="shared" si="2"/>
        <v>0</v>
      </c>
      <c r="I20" s="16">
        <f t="shared" ca="1" si="6"/>
        <v>0</v>
      </c>
      <c r="M20">
        <f t="shared" ca="1" si="7"/>
        <v>0.97887819652237318</v>
      </c>
      <c r="N20">
        <f t="shared" ca="1" si="7"/>
        <v>0.76518528494478422</v>
      </c>
      <c r="O20">
        <f t="shared" ca="1" si="7"/>
        <v>1.2486725945844581</v>
      </c>
      <c r="P20">
        <f t="shared" ca="1" si="7"/>
        <v>0.93235287397699196</v>
      </c>
      <c r="Q20">
        <f t="shared" ca="1" si="7"/>
        <v>0.77304397282468673</v>
      </c>
      <c r="R20">
        <f t="shared" ca="1" si="7"/>
        <v>0.91332585958786583</v>
      </c>
      <c r="S20">
        <f t="shared" ca="1" si="7"/>
        <v>1.1044529249792188</v>
      </c>
      <c r="T20">
        <f t="shared" ca="1" si="7"/>
        <v>1.2270790146045154</v>
      </c>
      <c r="U20">
        <f t="shared" ca="1" si="7"/>
        <v>1.2358819165490371</v>
      </c>
      <c r="V20">
        <f t="shared" ca="1" si="7"/>
        <v>0.97880671242651962</v>
      </c>
    </row>
    <row r="21" spans="2:22" x14ac:dyDescent="0.25">
      <c r="B21">
        <f t="shared" si="4"/>
        <v>120</v>
      </c>
      <c r="C21">
        <f t="shared" ca="1" si="0"/>
        <v>1.8543144112878485E-11</v>
      </c>
      <c r="D21">
        <f t="shared" ca="1" si="5"/>
        <v>0.79777169193438568</v>
      </c>
      <c r="E21" s="14">
        <f t="shared" ca="1" si="1"/>
        <v>1.4793195452714212E-11</v>
      </c>
      <c r="G21">
        <f t="shared" ca="1" si="2"/>
        <v>0</v>
      </c>
      <c r="I21" s="16">
        <f t="shared" ca="1" si="6"/>
        <v>-3.7499486601642736E-12</v>
      </c>
      <c r="M21">
        <f t="shared" ca="1" si="7"/>
        <v>0.80355652393676469</v>
      </c>
      <c r="N21">
        <f t="shared" ca="1" si="7"/>
        <v>1.1041657409126389</v>
      </c>
      <c r="O21">
        <f t="shared" ca="1" si="7"/>
        <v>1.1434445048064408</v>
      </c>
      <c r="P21">
        <f t="shared" ca="1" si="7"/>
        <v>1.0211960474910553</v>
      </c>
      <c r="Q21">
        <f t="shared" ca="1" si="7"/>
        <v>1.000514044167742</v>
      </c>
      <c r="R21">
        <f t="shared" ca="1" si="7"/>
        <v>0.78448929800833322</v>
      </c>
      <c r="S21">
        <f t="shared" ca="1" si="7"/>
        <v>0.98461631010658912</v>
      </c>
      <c r="T21">
        <f t="shared" ca="1" si="7"/>
        <v>1.2226834009088388</v>
      </c>
      <c r="U21">
        <f t="shared" ca="1" si="7"/>
        <v>1.1166493082931019</v>
      </c>
      <c r="V21">
        <f t="shared" ca="1" si="7"/>
        <v>1.0833865403283094</v>
      </c>
    </row>
    <row r="22" spans="2:22" x14ac:dyDescent="0.25">
      <c r="B22">
        <f t="shared" si="4"/>
        <v>150</v>
      </c>
      <c r="C22">
        <f t="shared" ca="1" si="0"/>
        <v>2.3770064036626056E-3</v>
      </c>
      <c r="D22">
        <f t="shared" ca="1" si="5"/>
        <v>0.79807681296320454</v>
      </c>
      <c r="E22" s="14">
        <f t="shared" ca="1" si="1"/>
        <v>1.8970336950281809E-3</v>
      </c>
      <c r="G22">
        <f t="shared" ca="1" si="2"/>
        <v>0</v>
      </c>
      <c r="I22" s="16">
        <f t="shared" ca="1" si="6"/>
        <v>-4.7997270863442475E-4</v>
      </c>
      <c r="M22">
        <f t="shared" ca="1" si="7"/>
        <v>1.027166018277055</v>
      </c>
      <c r="N22">
        <f t="shared" ca="1" si="7"/>
        <v>0.92717464448549447</v>
      </c>
      <c r="O22">
        <f t="shared" ca="1" si="7"/>
        <v>1.0578896684106482</v>
      </c>
      <c r="P22">
        <f t="shared" ca="1" si="7"/>
        <v>0.8901151378694776</v>
      </c>
      <c r="Q22">
        <f t="shared" ca="1" si="7"/>
        <v>0.75018826894502921</v>
      </c>
      <c r="R22">
        <f t="shared" ca="1" si="7"/>
        <v>0.91198809076732201</v>
      </c>
      <c r="S22">
        <f t="shared" ca="1" si="7"/>
        <v>0.79177107503073119</v>
      </c>
      <c r="T22">
        <f t="shared" ca="1" si="7"/>
        <v>1.1722987358983394</v>
      </c>
      <c r="U22">
        <f t="shared" ca="1" si="7"/>
        <v>0.87170883722803916</v>
      </c>
      <c r="V22">
        <f t="shared" ca="1" si="7"/>
        <v>0.90966533689972395</v>
      </c>
    </row>
    <row r="23" spans="2:22" x14ac:dyDescent="0.25">
      <c r="B23">
        <f t="shared" si="4"/>
        <v>180</v>
      </c>
      <c r="C23">
        <f t="shared" ca="1" si="0"/>
        <v>8.7843938858711432E-2</v>
      </c>
      <c r="D23">
        <f t="shared" ca="1" si="5"/>
        <v>1.1372440555571821</v>
      </c>
      <c r="E23" s="14">
        <f t="shared" ca="1" si="1"/>
        <v>9.9899997283798128E-2</v>
      </c>
      <c r="G23">
        <f t="shared" ca="1" si="2"/>
        <v>2.1603720810706044E-213</v>
      </c>
      <c r="I23" s="16">
        <f t="shared" ca="1" si="6"/>
        <v>1.2056058425086696E-2</v>
      </c>
      <c r="M23">
        <f t="shared" ca="1" si="7"/>
        <v>0.94216526103570319</v>
      </c>
      <c r="N23">
        <f t="shared" ca="1" si="7"/>
        <v>0.85180512743806225</v>
      </c>
      <c r="O23">
        <f t="shared" ca="1" si="7"/>
        <v>1.0714139700044605</v>
      </c>
      <c r="P23">
        <f t="shared" ca="1" si="7"/>
        <v>0.75644665652331011</v>
      </c>
      <c r="Q23">
        <f t="shared" ca="1" si="7"/>
        <v>1.0300333277047602</v>
      </c>
      <c r="R23">
        <f t="shared" ca="1" si="7"/>
        <v>1.0612624077300437</v>
      </c>
      <c r="S23">
        <f t="shared" ca="1" si="7"/>
        <v>0.98459023205496943</v>
      </c>
      <c r="T23">
        <f t="shared" ca="1" si="7"/>
        <v>0.84498059145340143</v>
      </c>
      <c r="U23">
        <f t="shared" ca="1" si="7"/>
        <v>0.96359999625422144</v>
      </c>
      <c r="V23">
        <f t="shared" ca="1" si="7"/>
        <v>1.025194913091082</v>
      </c>
    </row>
    <row r="24" spans="2:22" x14ac:dyDescent="0.25">
      <c r="B24">
        <f t="shared" si="4"/>
        <v>210</v>
      </c>
      <c r="C24">
        <f t="shared" ca="1" si="0"/>
        <v>0.23342005370869429</v>
      </c>
      <c r="D24">
        <f t="shared" ca="1" si="5"/>
        <v>0.97155191808397157</v>
      </c>
      <c r="E24" s="14">
        <f t="shared" ca="1" si="1"/>
        <v>0.22677970089994559</v>
      </c>
      <c r="G24">
        <f t="shared" ca="1" si="2"/>
        <v>9.182439341336684E-148</v>
      </c>
      <c r="I24" s="16">
        <f t="shared" ca="1" si="6"/>
        <v>-6.6403528087486952E-3</v>
      </c>
      <c r="M24">
        <f t="shared" ca="1" si="7"/>
        <v>1.1549982776132914</v>
      </c>
      <c r="N24">
        <f t="shared" ca="1" si="7"/>
        <v>0.97634897039096291</v>
      </c>
      <c r="O24">
        <f t="shared" ca="1" si="7"/>
        <v>1.1567823922038583</v>
      </c>
      <c r="P24">
        <f t="shared" ca="1" si="7"/>
        <v>1.024371297216357</v>
      </c>
      <c r="Q24">
        <f t="shared" ca="1" si="7"/>
        <v>0.96362008670591548</v>
      </c>
      <c r="R24">
        <f t="shared" ca="1" si="7"/>
        <v>0.96004532431821765</v>
      </c>
      <c r="S24">
        <f t="shared" ca="1" si="7"/>
        <v>1.0904779523288639</v>
      </c>
      <c r="T24">
        <f t="shared" ca="1" si="7"/>
        <v>1.0148262873980651</v>
      </c>
      <c r="U24">
        <f t="shared" ca="1" si="7"/>
        <v>1.1759208948901927</v>
      </c>
      <c r="V24">
        <f t="shared" ca="1" si="7"/>
        <v>1.1396296324220629</v>
      </c>
    </row>
    <row r="25" spans="2:22" x14ac:dyDescent="0.25">
      <c r="B25">
        <f t="shared" si="4"/>
        <v>240</v>
      </c>
      <c r="C25">
        <f t="shared" ca="1" si="0"/>
        <v>0.25081349647073076</v>
      </c>
      <c r="D25">
        <f t="shared" ca="1" si="5"/>
        <v>0.75240212269017404</v>
      </c>
      <c r="E25" s="14">
        <f t="shared" ca="1" si="1"/>
        <v>0.1887126071439223</v>
      </c>
      <c r="G25">
        <f t="shared" ca="1" si="2"/>
        <v>1.7930862341424664E-110</v>
      </c>
      <c r="I25" s="16">
        <f t="shared" ca="1" si="6"/>
        <v>-6.2100889326808462E-2</v>
      </c>
      <c r="M25">
        <f t="shared" ca="1" si="7"/>
        <v>0.9261493702859247</v>
      </c>
      <c r="N25">
        <f t="shared" ca="1" si="7"/>
        <v>0.81783862403857166</v>
      </c>
      <c r="O25">
        <f t="shared" ca="1" si="7"/>
        <v>0.98692748906608252</v>
      </c>
      <c r="P25">
        <f t="shared" ca="1" si="7"/>
        <v>1.2073076528320636</v>
      </c>
      <c r="Q25">
        <f t="shared" ca="1" si="7"/>
        <v>0.92167178659767601</v>
      </c>
      <c r="R25">
        <f t="shared" ca="1" si="7"/>
        <v>0.91152525633383186</v>
      </c>
      <c r="S25">
        <f t="shared" ca="1" si="7"/>
        <v>1.0354512452392219</v>
      </c>
      <c r="T25">
        <f t="shared" ca="1" si="7"/>
        <v>0.9404963424543018</v>
      </c>
      <c r="U25">
        <f t="shared" ca="1" si="7"/>
        <v>1.1729673383242682</v>
      </c>
      <c r="V25">
        <f t="shared" ca="1" si="7"/>
        <v>0.88226421408893752</v>
      </c>
    </row>
    <row r="26" spans="2:22" x14ac:dyDescent="0.25">
      <c r="B26">
        <f t="shared" si="4"/>
        <v>270</v>
      </c>
      <c r="C26">
        <f t="shared" ca="1" si="0"/>
        <v>0.17883356451710872</v>
      </c>
      <c r="D26">
        <f t="shared" ca="1" si="5"/>
        <v>0.89784453334718928</v>
      </c>
      <c r="E26" s="14">
        <f t="shared" ca="1" si="1"/>
        <v>0.16056473828067794</v>
      </c>
      <c r="G26">
        <f t="shared" ca="1" si="2"/>
        <v>1.6433969921917687E-86</v>
      </c>
      <c r="I26" s="16">
        <f t="shared" ca="1" si="6"/>
        <v>-1.826882623643078E-2</v>
      </c>
      <c r="M26">
        <f t="shared" ca="1" si="7"/>
        <v>0.97429801687957729</v>
      </c>
      <c r="N26">
        <f t="shared" ca="1" si="7"/>
        <v>1.14795929382951</v>
      </c>
      <c r="O26">
        <f t="shared" ca="1" si="7"/>
        <v>1.0588662851769146</v>
      </c>
      <c r="P26">
        <f t="shared" ca="1" si="7"/>
        <v>1.081138041739343</v>
      </c>
      <c r="Q26">
        <f t="shared" ca="1" si="7"/>
        <v>1.0919064239528202</v>
      </c>
      <c r="R26">
        <f t="shared" ca="1" si="7"/>
        <v>1.1685773901062346</v>
      </c>
      <c r="S26">
        <f t="shared" ca="1" si="7"/>
        <v>0.87652150084459013</v>
      </c>
      <c r="T26">
        <f t="shared" ca="1" si="7"/>
        <v>1.0390142903716246</v>
      </c>
      <c r="U26">
        <f t="shared" ca="1" si="7"/>
        <v>1.1868411509774632</v>
      </c>
      <c r="V26">
        <f t="shared" ca="1" si="7"/>
        <v>0.97883351395159601</v>
      </c>
    </row>
    <row r="27" spans="2:22" x14ac:dyDescent="0.25">
      <c r="B27">
        <f t="shared" si="4"/>
        <v>300</v>
      </c>
      <c r="C27">
        <f t="shared" ca="1" si="0"/>
        <v>0.10264833589255645</v>
      </c>
      <c r="D27">
        <f t="shared" ca="1" si="5"/>
        <v>0.90230666282380501</v>
      </c>
      <c r="E27" s="14">
        <f t="shared" ca="1" si="1"/>
        <v>9.2620277403629617E-2</v>
      </c>
      <c r="G27">
        <f t="shared" ca="1" si="2"/>
        <v>7.0953789379745878E-70</v>
      </c>
      <c r="I27" s="16">
        <f t="shared" ca="1" si="6"/>
        <v>-1.0028058488926836E-2</v>
      </c>
      <c r="M27">
        <f t="shared" ca="1" si="7"/>
        <v>1.233517223142206</v>
      </c>
      <c r="N27">
        <f t="shared" ca="1" si="7"/>
        <v>1.2072128787875658</v>
      </c>
      <c r="O27">
        <f t="shared" ca="1" si="7"/>
        <v>0.85219260051472401</v>
      </c>
      <c r="P27">
        <f t="shared" ca="1" si="7"/>
        <v>1.2017205695214501</v>
      </c>
      <c r="Q27">
        <f t="shared" ca="1" si="7"/>
        <v>1.1574278071530775</v>
      </c>
      <c r="R27">
        <f t="shared" ca="1" si="7"/>
        <v>0.81931612200988413</v>
      </c>
      <c r="S27">
        <f t="shared" ca="1" si="7"/>
        <v>1.0867711929737576</v>
      </c>
      <c r="T27">
        <f t="shared" ca="1" si="7"/>
        <v>0.96966270889414763</v>
      </c>
      <c r="U27">
        <f t="shared" ca="1" si="7"/>
        <v>1.0708406760931495</v>
      </c>
      <c r="V27">
        <f t="shared" ca="1" si="7"/>
        <v>0.77841913113415728</v>
      </c>
    </row>
    <row r="28" spans="2:22" x14ac:dyDescent="0.25">
      <c r="B28">
        <f t="shared" si="4"/>
        <v>330</v>
      </c>
      <c r="C28">
        <f t="shared" ca="1" si="0"/>
        <v>5.1903704958977177E-2</v>
      </c>
      <c r="D28">
        <f t="shared" ca="1" si="5"/>
        <v>0.98315460583928704</v>
      </c>
      <c r="E28" s="14">
        <f t="shared" ca="1" si="1"/>
        <v>5.1029366590541858E-2</v>
      </c>
      <c r="G28">
        <f t="shared" ca="1" si="2"/>
        <v>1.0681477716560468E-57</v>
      </c>
      <c r="I28" s="16">
        <f t="shared" ca="1" si="6"/>
        <v>-8.7433836843531926E-4</v>
      </c>
      <c r="M28">
        <f t="shared" ca="1" si="7"/>
        <v>0.98945569773669273</v>
      </c>
      <c r="N28">
        <f t="shared" ca="1" si="7"/>
        <v>0.77867112481639111</v>
      </c>
      <c r="O28">
        <f t="shared" ca="1" si="7"/>
        <v>0.85702781104599968</v>
      </c>
      <c r="P28">
        <f t="shared" ca="1" si="7"/>
        <v>1.0494070273527263</v>
      </c>
      <c r="Q28">
        <f t="shared" ca="1" si="7"/>
        <v>1.178192176144613</v>
      </c>
      <c r="R28">
        <f t="shared" ca="1" si="7"/>
        <v>1.0688685535984186</v>
      </c>
      <c r="S28">
        <f t="shared" ca="1" si="7"/>
        <v>0.86842946891042827</v>
      </c>
      <c r="T28">
        <f t="shared" ca="1" si="7"/>
        <v>1.144517669929058</v>
      </c>
      <c r="U28">
        <f t="shared" ca="1" si="7"/>
        <v>0.99322525758931279</v>
      </c>
      <c r="V28">
        <f t="shared" ca="1" si="7"/>
        <v>0.78615886356213449</v>
      </c>
    </row>
    <row r="29" spans="2:22" x14ac:dyDescent="0.25">
      <c r="B29">
        <f t="shared" si="4"/>
        <v>360</v>
      </c>
      <c r="C29">
        <f t="shared" ca="1" si="0"/>
        <v>2.4239948308013976E-2</v>
      </c>
      <c r="D29">
        <f t="shared" ca="1" si="5"/>
        <v>1.1020842336263108</v>
      </c>
      <c r="E29" s="14">
        <f t="shared" ca="1" si="1"/>
        <v>2.6714464854178971E-2</v>
      </c>
      <c r="G29">
        <f t="shared" ca="1" si="2"/>
        <v>1.9642763608786351E-48</v>
      </c>
      <c r="I29" s="16">
        <f t="shared" ca="1" si="6"/>
        <v>2.4745165461649947E-3</v>
      </c>
      <c r="M29">
        <f t="shared" ca="1" si="7"/>
        <v>0.86548653163175771</v>
      </c>
      <c r="N29">
        <f t="shared" ca="1" si="7"/>
        <v>0.83807315783769221</v>
      </c>
      <c r="O29">
        <f t="shared" ca="1" si="7"/>
        <v>1.0061807103061053</v>
      </c>
      <c r="P29">
        <f t="shared" ca="1" si="7"/>
        <v>0.89562336280143695</v>
      </c>
      <c r="Q29">
        <f t="shared" ca="1" si="7"/>
        <v>0.97104552339795669</v>
      </c>
      <c r="R29">
        <f t="shared" ca="1" si="7"/>
        <v>1.1926738893315822</v>
      </c>
      <c r="S29">
        <f t="shared" ca="1" si="7"/>
        <v>0.87762685469048096</v>
      </c>
      <c r="T29">
        <f t="shared" ca="1" si="7"/>
        <v>0.98221560005864328</v>
      </c>
      <c r="U29">
        <f t="shared" ca="1" si="7"/>
        <v>0.78008386190840262</v>
      </c>
      <c r="V29">
        <f t="shared" ca="1" si="7"/>
        <v>1.1474172591986291</v>
      </c>
    </row>
    <row r="30" spans="2:22" x14ac:dyDescent="0.25">
      <c r="B30">
        <f t="shared" si="4"/>
        <v>390</v>
      </c>
      <c r="C30">
        <f t="shared" ca="1" si="0"/>
        <v>1.074199281773644E-2</v>
      </c>
      <c r="D30">
        <f t="shared" ca="1" si="5"/>
        <v>0.87300045185655795</v>
      </c>
      <c r="E30" s="14">
        <f t="shared" ca="1" si="1"/>
        <v>9.3777645837238126E-3</v>
      </c>
      <c r="G30">
        <f t="shared" ca="1" si="2"/>
        <v>3.5462719834390574E-41</v>
      </c>
      <c r="I30" s="16">
        <f t="shared" ca="1" si="6"/>
        <v>-1.3642282340126273E-3</v>
      </c>
      <c r="M30">
        <f t="shared" ca="1" si="7"/>
        <v>1.0567116439541115</v>
      </c>
      <c r="N30">
        <f t="shared" ca="1" si="7"/>
        <v>0.92707335469835384</v>
      </c>
      <c r="O30">
        <f t="shared" ca="1" si="7"/>
        <v>0.97856815840738021</v>
      </c>
      <c r="P30">
        <f t="shared" ca="1" si="7"/>
        <v>0.90386925117731365</v>
      </c>
      <c r="Q30">
        <f t="shared" ca="1" si="7"/>
        <v>0.82606566400410397</v>
      </c>
      <c r="R30">
        <f t="shared" ca="1" si="7"/>
        <v>0.79147822192909545</v>
      </c>
      <c r="S30">
        <f t="shared" ca="1" si="7"/>
        <v>1.1806995829978206</v>
      </c>
      <c r="T30">
        <f t="shared" ca="1" si="7"/>
        <v>0.81168288427261137</v>
      </c>
      <c r="U30">
        <f t="shared" ca="1" si="7"/>
        <v>1.0502565398020751</v>
      </c>
      <c r="V30">
        <f t="shared" ca="1" si="7"/>
        <v>1.2407203736853583</v>
      </c>
    </row>
    <row r="31" spans="2:22" x14ac:dyDescent="0.25">
      <c r="B31">
        <f t="shared" si="4"/>
        <v>420</v>
      </c>
      <c r="C31">
        <f t="shared" ca="1" si="0"/>
        <v>4.5919608028010973E-3</v>
      </c>
      <c r="D31">
        <f t="shared" ca="1" si="5"/>
        <v>0.9678946195754069</v>
      </c>
      <c r="E31" s="14">
        <f t="shared" ca="1" si="1"/>
        <v>4.4445341543323481E-3</v>
      </c>
      <c r="G31">
        <f t="shared" ca="1" si="2"/>
        <v>2.3111257967378629E-35</v>
      </c>
      <c r="I31" s="16">
        <f t="shared" ca="1" si="6"/>
        <v>-1.4742664846874916E-4</v>
      </c>
      <c r="M31">
        <f t="shared" ca="1" si="7"/>
        <v>0.96309001509399639</v>
      </c>
      <c r="N31">
        <f t="shared" ca="1" si="7"/>
        <v>1.13500732807382</v>
      </c>
      <c r="O31">
        <f t="shared" ca="1" si="7"/>
        <v>1.0342692067346824</v>
      </c>
      <c r="P31">
        <f t="shared" ca="1" si="7"/>
        <v>0.8583009035841207</v>
      </c>
      <c r="Q31">
        <f t="shared" ca="1" si="7"/>
        <v>0.91893076197048662</v>
      </c>
      <c r="R31">
        <f t="shared" ca="1" si="7"/>
        <v>1.1403152632102307</v>
      </c>
      <c r="S31">
        <f t="shared" ca="1" si="7"/>
        <v>0.84135979339797329</v>
      </c>
      <c r="T31">
        <f t="shared" ca="1" si="7"/>
        <v>1.2241116348697894</v>
      </c>
      <c r="U31">
        <f t="shared" ca="1" si="7"/>
        <v>0.79983038995981992</v>
      </c>
      <c r="V31">
        <f t="shared" ca="1" si="7"/>
        <v>0.97952803269346223</v>
      </c>
    </row>
    <row r="32" spans="2:22" x14ac:dyDescent="0.25">
      <c r="B32">
        <f t="shared" si="4"/>
        <v>450</v>
      </c>
      <c r="C32">
        <f t="shared" ca="1" si="0"/>
        <v>1.9135397686087187E-3</v>
      </c>
      <c r="D32">
        <f t="shared" ca="1" si="5"/>
        <v>0.76268180968020149</v>
      </c>
      <c r="E32" s="14">
        <f t="shared" ca="1" si="1"/>
        <v>1.4594219736175317E-3</v>
      </c>
      <c r="G32">
        <f t="shared" ca="1" si="2"/>
        <v>1.2788940927480894E-30</v>
      </c>
      <c r="I32" s="16">
        <f t="shared" ca="1" si="6"/>
        <v>-4.5411779499118701E-4</v>
      </c>
      <c r="M32">
        <f t="shared" ca="1" si="7"/>
        <v>1.1284741575507544</v>
      </c>
      <c r="N32">
        <f t="shared" ca="1" si="7"/>
        <v>0.85667150970851558</v>
      </c>
      <c r="O32">
        <f t="shared" ca="1" si="7"/>
        <v>1.1231610643906991</v>
      </c>
      <c r="P32">
        <f t="shared" ca="1" si="7"/>
        <v>0.921692704229781</v>
      </c>
      <c r="Q32">
        <f t="shared" ca="1" si="7"/>
        <v>1.0263282484760639</v>
      </c>
      <c r="R32">
        <f t="shared" ca="1" si="7"/>
        <v>0.99366151328023788</v>
      </c>
      <c r="S32">
        <f t="shared" ca="1" si="7"/>
        <v>0.91227588488016653</v>
      </c>
      <c r="T32">
        <f t="shared" ca="1" si="7"/>
        <v>0.76785234682165238</v>
      </c>
      <c r="U32">
        <f t="shared" ca="1" si="7"/>
        <v>1.1971017370609993</v>
      </c>
      <c r="V32">
        <f t="shared" ca="1" si="7"/>
        <v>0.96940491942741591</v>
      </c>
    </row>
    <row r="33" spans="2:22" x14ac:dyDescent="0.25">
      <c r="B33">
        <f t="shared" si="4"/>
        <v>480</v>
      </c>
      <c r="C33">
        <f t="shared" ca="1" si="0"/>
        <v>7.8278150175282405E-4</v>
      </c>
      <c r="D33">
        <f t="shared" ca="1" si="5"/>
        <v>1.0871499952648911</v>
      </c>
      <c r="E33" s="14">
        <f t="shared" ca="1" si="1"/>
        <v>8.5100090592402696E-4</v>
      </c>
      <c r="G33">
        <f t="shared" ca="1" si="2"/>
        <v>1.0786672059310411E-26</v>
      </c>
      <c r="I33" s="16">
        <f t="shared" ca="1" si="6"/>
        <v>6.8219404171202913E-5</v>
      </c>
      <c r="M33">
        <f t="shared" ca="1" si="7"/>
        <v>1.1007851956036898</v>
      </c>
      <c r="N33">
        <f t="shared" ca="1" si="7"/>
        <v>1.1829448013248371</v>
      </c>
      <c r="O33">
        <f t="shared" ca="1" si="7"/>
        <v>1.174570798501323</v>
      </c>
      <c r="P33">
        <f t="shared" ca="1" si="7"/>
        <v>1.0164539538917468</v>
      </c>
      <c r="Q33">
        <f t="shared" ca="1" si="7"/>
        <v>0.82802315281058281</v>
      </c>
      <c r="R33">
        <f t="shared" ca="1" si="7"/>
        <v>0.78883869732698031</v>
      </c>
      <c r="S33">
        <f t="shared" ca="1" si="7"/>
        <v>1.2363664295439025</v>
      </c>
      <c r="T33">
        <f t="shared" ca="1" si="7"/>
        <v>0.95286747846924569</v>
      </c>
      <c r="U33">
        <f t="shared" ca="1" si="7"/>
        <v>1.1173967985004172</v>
      </c>
      <c r="V33">
        <f t="shared" ca="1" si="7"/>
        <v>0.91258927391650901</v>
      </c>
    </row>
    <row r="34" spans="2:22" x14ac:dyDescent="0.25">
      <c r="B34">
        <f t="shared" si="4"/>
        <v>510</v>
      </c>
      <c r="C34">
        <f t="shared" ca="1" si="0"/>
        <v>3.1586031759797781E-4</v>
      </c>
      <c r="D34">
        <f t="shared" ca="1" si="5"/>
        <v>1.0454027339067209</v>
      </c>
      <c r="E34" s="14">
        <f t="shared" ca="1" si="1"/>
        <v>3.3020123954957117E-4</v>
      </c>
      <c r="G34">
        <f t="shared" ca="1" si="2"/>
        <v>2.097191975567067E-23</v>
      </c>
      <c r="I34" s="16">
        <f t="shared" ca="1" si="6"/>
        <v>1.4340921951593358E-5</v>
      </c>
      <c r="M34">
        <f t="shared" ca="1" si="7"/>
        <v>0.84568453515169861</v>
      </c>
      <c r="N34">
        <f t="shared" ca="1" si="7"/>
        <v>0.9188691337827235</v>
      </c>
      <c r="O34">
        <f t="shared" ca="1" si="7"/>
        <v>1.1550294826657215</v>
      </c>
      <c r="P34">
        <f t="shared" ca="1" si="7"/>
        <v>1.1654024798285907</v>
      </c>
      <c r="Q34">
        <f t="shared" ca="1" si="7"/>
        <v>1.0579318068323316</v>
      </c>
      <c r="R34">
        <f t="shared" ca="1" si="7"/>
        <v>1.1940508794044091</v>
      </c>
      <c r="S34">
        <f t="shared" ca="1" si="7"/>
        <v>1.0246746926574313</v>
      </c>
      <c r="T34">
        <f t="shared" ca="1" si="7"/>
        <v>0.84711351761806597</v>
      </c>
      <c r="U34">
        <f t="shared" ca="1" si="7"/>
        <v>1.1494672250136428</v>
      </c>
      <c r="V34">
        <f t="shared" ca="1" si="7"/>
        <v>0.96878192750705405</v>
      </c>
    </row>
    <row r="35" spans="2:22" x14ac:dyDescent="0.25">
      <c r="B35">
        <f t="shared" si="4"/>
        <v>540</v>
      </c>
      <c r="C35">
        <f t="shared" ca="1" si="0"/>
        <v>1.2614647088076824E-4</v>
      </c>
      <c r="D35">
        <f t="shared" ca="1" si="5"/>
        <v>1.1312246454866945</v>
      </c>
      <c r="E35" s="14">
        <f t="shared" ca="1" si="1"/>
        <v>1.4269999680149468E-4</v>
      </c>
      <c r="G35">
        <f t="shared" ca="1" si="2"/>
        <v>1.269700542190151E-20</v>
      </c>
      <c r="I35" s="16">
        <f t="shared" ca="1" si="6"/>
        <v>1.6553525920726445E-5</v>
      </c>
      <c r="M35">
        <f t="shared" ca="1" si="7"/>
        <v>1.1080229399826631</v>
      </c>
      <c r="N35">
        <f t="shared" ca="1" si="7"/>
        <v>1.1583374805400131</v>
      </c>
      <c r="O35">
        <f t="shared" ca="1" si="7"/>
        <v>1.1228112405398987</v>
      </c>
      <c r="P35">
        <f t="shared" ca="1" si="7"/>
        <v>1.091465078128725</v>
      </c>
      <c r="Q35">
        <f t="shared" ca="1" si="7"/>
        <v>1.0571600365036287</v>
      </c>
      <c r="R35">
        <f t="shared" ca="1" si="7"/>
        <v>1.1921450669703486</v>
      </c>
      <c r="S35">
        <f t="shared" ca="1" si="7"/>
        <v>1.1178766099237305</v>
      </c>
      <c r="T35">
        <f t="shared" ca="1" si="7"/>
        <v>0.77836298584994523</v>
      </c>
      <c r="U35">
        <f t="shared" ca="1" si="7"/>
        <v>0.94442606979953547</v>
      </c>
      <c r="V35">
        <f t="shared" ca="1" si="7"/>
        <v>0.93841051326941605</v>
      </c>
    </row>
    <row r="36" spans="2:22" x14ac:dyDescent="0.25">
      <c r="B36">
        <f t="shared" si="4"/>
        <v>570</v>
      </c>
      <c r="C36">
        <f t="shared" ca="1" si="0"/>
        <v>4.9985661827544506E-5</v>
      </c>
      <c r="D36">
        <f t="shared" ca="1" si="5"/>
        <v>1.1004808230381076</v>
      </c>
      <c r="E36" s="14">
        <f t="shared" ca="1" si="1"/>
        <v>5.5008262268080692E-5</v>
      </c>
      <c r="G36">
        <f t="shared" ca="1" si="2"/>
        <v>2.9944018231812179E-18</v>
      </c>
      <c r="I36" s="16">
        <f t="shared" ca="1" si="6"/>
        <v>5.0226004405361861E-6</v>
      </c>
      <c r="M36">
        <f t="shared" ca="1" si="7"/>
        <v>1.0042789021123506</v>
      </c>
      <c r="N36">
        <f t="shared" ca="1" si="7"/>
        <v>0.89026063078471918</v>
      </c>
      <c r="O36">
        <f t="shared" ca="1" si="7"/>
        <v>0.94877769430462444</v>
      </c>
      <c r="P36">
        <f t="shared" ca="1" si="7"/>
        <v>0.94699466380809449</v>
      </c>
      <c r="Q36">
        <f t="shared" ca="1" si="7"/>
        <v>1.114440414021187</v>
      </c>
      <c r="R36">
        <f t="shared" ca="1" si="7"/>
        <v>0.94393071008397889</v>
      </c>
      <c r="S36">
        <f t="shared" ca="1" si="7"/>
        <v>1.0262450480528691</v>
      </c>
      <c r="T36">
        <f t="shared" ca="1" si="7"/>
        <v>0.95975517939350619</v>
      </c>
      <c r="U36">
        <f t="shared" ca="1" si="7"/>
        <v>1.0342749848817199</v>
      </c>
      <c r="V36">
        <f t="shared" ca="1" si="7"/>
        <v>1.1303505388479509</v>
      </c>
    </row>
    <row r="37" spans="2:22" x14ac:dyDescent="0.25">
      <c r="B37">
        <f t="shared" si="4"/>
        <v>600</v>
      </c>
      <c r="C37">
        <f t="shared" ca="1" si="0"/>
        <v>1.9687488403863149E-5</v>
      </c>
      <c r="D37">
        <f t="shared" ca="1" si="5"/>
        <v>0.77569513459596218</v>
      </c>
      <c r="E37" s="14">
        <f t="shared" ca="1" si="1"/>
        <v>1.5271488967291072E-5</v>
      </c>
      <c r="G37">
        <f t="shared" ca="1" si="2"/>
        <v>3.2608946420888117E-16</v>
      </c>
      <c r="I37" s="16">
        <f t="shared" ca="1" si="6"/>
        <v>-4.4159994365720774E-6</v>
      </c>
      <c r="M37">
        <f t="shared" ca="1" si="7"/>
        <v>0.77070303371895732</v>
      </c>
      <c r="N37">
        <f t="shared" ca="1" si="7"/>
        <v>1.2135799605655961</v>
      </c>
      <c r="O37">
        <f t="shared" ca="1" si="7"/>
        <v>1.1037753235514116</v>
      </c>
      <c r="P37">
        <f t="shared" ca="1" si="7"/>
        <v>1.0491342327479889</v>
      </c>
      <c r="Q37">
        <f t="shared" ca="1" si="7"/>
        <v>1.2419210907003877</v>
      </c>
      <c r="R37">
        <f t="shared" ca="1" si="7"/>
        <v>0.80696342823600475</v>
      </c>
      <c r="S37">
        <f t="shared" ca="1" si="7"/>
        <v>1.0985088514271526</v>
      </c>
      <c r="T37">
        <f t="shared" ca="1" si="7"/>
        <v>0.8050796381933556</v>
      </c>
      <c r="U37">
        <f t="shared" ca="1" si="7"/>
        <v>0.9982341520791822</v>
      </c>
      <c r="V37">
        <f t="shared" ca="1" si="7"/>
        <v>1.1143215688902113</v>
      </c>
    </row>
    <row r="38" spans="2:22" x14ac:dyDescent="0.25">
      <c r="B38">
        <f t="shared" si="4"/>
        <v>630</v>
      </c>
      <c r="C38">
        <f t="shared" ca="1" si="0"/>
        <v>7.717862504727103E-6</v>
      </c>
      <c r="D38">
        <f t="shared" ca="1" si="5"/>
        <v>1.2334387025393341</v>
      </c>
      <c r="E38" s="14">
        <f t="shared" ca="1" si="1"/>
        <v>9.5195103142075731E-6</v>
      </c>
      <c r="G38">
        <f t="shared" ca="1" si="2"/>
        <v>1.8702880514481329E-14</v>
      </c>
      <c r="I38" s="16">
        <f t="shared" ca="1" si="6"/>
        <v>1.8016478094804701E-6</v>
      </c>
      <c r="M38">
        <f t="shared" ca="1" si="7"/>
        <v>1.1237658221309812</v>
      </c>
      <c r="N38">
        <f t="shared" ca="1" si="7"/>
        <v>0.85773065338847543</v>
      </c>
      <c r="O38">
        <f t="shared" ca="1" si="7"/>
        <v>1.0898041760330106</v>
      </c>
      <c r="P38">
        <f t="shared" ca="1" si="7"/>
        <v>1.1876148499924</v>
      </c>
      <c r="Q38">
        <f t="shared" ca="1" si="7"/>
        <v>1.2360653714566954</v>
      </c>
      <c r="R38">
        <f t="shared" ca="1" si="7"/>
        <v>1.1114486943965012</v>
      </c>
      <c r="S38">
        <f t="shared" ca="1" si="7"/>
        <v>0.8860326064748103</v>
      </c>
      <c r="T38">
        <f t="shared" ca="1" si="7"/>
        <v>0.76969284170538099</v>
      </c>
      <c r="U38">
        <f t="shared" ca="1" si="7"/>
        <v>1.2267481398754856</v>
      </c>
      <c r="V38">
        <f t="shared" ca="1" si="7"/>
        <v>1.1230585580662706</v>
      </c>
    </row>
    <row r="39" spans="2:22" x14ac:dyDescent="0.25">
      <c r="B39">
        <f t="shared" si="4"/>
        <v>660</v>
      </c>
      <c r="C39">
        <f t="shared" ca="1" si="0"/>
        <v>3.0144764647081914E-6</v>
      </c>
      <c r="D39">
        <f t="shared" ca="1" si="5"/>
        <v>1.0013982003656516</v>
      </c>
      <c r="E39" s="14">
        <f t="shared" ca="1" si="1"/>
        <v>3.0186913068033947E-6</v>
      </c>
      <c r="G39">
        <f t="shared" ca="1" si="2"/>
        <v>6.2646338111459317E-13</v>
      </c>
      <c r="I39" s="16">
        <f t="shared" ca="1" si="6"/>
        <v>4.2148420952032716E-9</v>
      </c>
      <c r="M39">
        <f t="shared" ca="1" si="7"/>
        <v>0.93494366387062411</v>
      </c>
      <c r="N39">
        <f t="shared" ca="1" si="7"/>
        <v>1.0693849680311189</v>
      </c>
      <c r="O39">
        <f t="shared" ca="1" si="7"/>
        <v>0.81582169827358531</v>
      </c>
      <c r="P39">
        <f t="shared" ref="N39:V54" ca="1" si="8">(0.75+0.5*RAND())</f>
        <v>0.89516761660833255</v>
      </c>
      <c r="Q39">
        <f t="shared" ca="1" si="8"/>
        <v>0.9897368693700398</v>
      </c>
      <c r="R39">
        <f t="shared" ca="1" si="8"/>
        <v>1.1429394710007512</v>
      </c>
      <c r="S39">
        <f t="shared" ca="1" si="8"/>
        <v>1.0723706859998556</v>
      </c>
      <c r="T39">
        <f t="shared" ca="1" si="8"/>
        <v>1.0592845914094036</v>
      </c>
      <c r="U39">
        <f t="shared" ca="1" si="8"/>
        <v>0.93622542929951835</v>
      </c>
      <c r="V39">
        <f t="shared" ca="1" si="8"/>
        <v>1.0782294342547527</v>
      </c>
    </row>
    <row r="40" spans="2:22" x14ac:dyDescent="0.25">
      <c r="B40">
        <f t="shared" si="4"/>
        <v>690</v>
      </c>
      <c r="C40">
        <f t="shared" ca="1" si="0"/>
        <v>1.1740276330621346E-6</v>
      </c>
      <c r="D40">
        <f t="shared" ca="1" si="5"/>
        <v>1.059885956306418</v>
      </c>
      <c r="E40" s="14">
        <f t="shared" ca="1" si="1"/>
        <v>1.244335400598221E-6</v>
      </c>
      <c r="G40">
        <f t="shared" ca="1" si="2"/>
        <v>1.3305477850637397E-11</v>
      </c>
      <c r="I40" s="16">
        <f t="shared" ca="1" si="6"/>
        <v>7.030776753608641E-8</v>
      </c>
      <c r="M40">
        <f t="shared" ca="1" si="7"/>
        <v>1.0439200848739096</v>
      </c>
      <c r="N40">
        <f t="shared" ca="1" si="8"/>
        <v>0.81530160097848814</v>
      </c>
      <c r="O40">
        <f t="shared" ca="1" si="8"/>
        <v>1.1784423182836059</v>
      </c>
      <c r="P40">
        <f t="shared" ca="1" si="8"/>
        <v>0.96641948586288584</v>
      </c>
      <c r="Q40">
        <f t="shared" ca="1" si="8"/>
        <v>0.84222044736436785</v>
      </c>
      <c r="R40">
        <f t="shared" ca="1" si="8"/>
        <v>1.1201254559032625</v>
      </c>
      <c r="S40">
        <f t="shared" ca="1" si="8"/>
        <v>0.93060542398186641</v>
      </c>
      <c r="T40">
        <f t="shared" ca="1" si="8"/>
        <v>1.0485074996224735</v>
      </c>
      <c r="U40">
        <f t="shared" ca="1" si="8"/>
        <v>0.87824199354604282</v>
      </c>
      <c r="V40">
        <f t="shared" ca="1" si="8"/>
        <v>0.82562207277065824</v>
      </c>
    </row>
    <row r="41" spans="2:22" x14ac:dyDescent="0.25">
      <c r="B41">
        <f t="shared" si="4"/>
        <v>720</v>
      </c>
      <c r="C41">
        <f t="shared" ca="1" si="0"/>
        <v>4.562086414340276E-7</v>
      </c>
      <c r="D41">
        <f t="shared" ca="1" si="5"/>
        <v>1.2326682940091098</v>
      </c>
      <c r="E41" s="14">
        <f t="shared" ca="1" si="1"/>
        <v>5.6235392774869651E-7</v>
      </c>
      <c r="G41">
        <f t="shared" ca="1" si="2"/>
        <v>1.9147820561479856E-10</v>
      </c>
      <c r="I41" s="16">
        <f t="shared" ca="1" si="6"/>
        <v>1.0614528631466891E-7</v>
      </c>
      <c r="M41">
        <f t="shared" ca="1" si="7"/>
        <v>0.97868475037735081</v>
      </c>
      <c r="N41">
        <f t="shared" ca="1" si="8"/>
        <v>1.2362521333446268</v>
      </c>
      <c r="O41">
        <f t="shared" ca="1" si="8"/>
        <v>0.8891205348193767</v>
      </c>
      <c r="P41">
        <f t="shared" ca="1" si="8"/>
        <v>1.1442821535413632</v>
      </c>
      <c r="Q41">
        <f t="shared" ca="1" si="8"/>
        <v>1.1010335755102774</v>
      </c>
      <c r="R41">
        <f t="shared" ca="1" si="8"/>
        <v>0.87492688874517333</v>
      </c>
      <c r="S41">
        <f t="shared" ca="1" si="8"/>
        <v>0.91263536352071983</v>
      </c>
      <c r="T41">
        <f t="shared" ca="1" si="8"/>
        <v>1.1333278774205884</v>
      </c>
      <c r="U41">
        <f t="shared" ca="1" si="8"/>
        <v>0.93561337409830059</v>
      </c>
      <c r="V41">
        <f t="shared" ca="1" si="8"/>
        <v>0.9239092640701082</v>
      </c>
    </row>
    <row r="42" spans="2:22" x14ac:dyDescent="0.25">
      <c r="B42">
        <f t="shared" si="4"/>
        <v>750</v>
      </c>
      <c r="C42">
        <f t="shared" ca="1" si="0"/>
        <v>1.769609297288458E-7</v>
      </c>
      <c r="D42">
        <f t="shared" ca="1" si="5"/>
        <v>1.1686433582904592</v>
      </c>
      <c r="E42" s="14">
        <f t="shared" ca="1" si="1"/>
        <v>2.068042152045203E-7</v>
      </c>
      <c r="G42">
        <f t="shared" ca="1" si="2"/>
        <v>1.9708008049355962E-9</v>
      </c>
      <c r="I42" s="16">
        <f t="shared" ca="1" si="6"/>
        <v>2.9843285475674499E-8</v>
      </c>
      <c r="M42">
        <f t="shared" ca="1" si="7"/>
        <v>1.0056201932092619</v>
      </c>
      <c r="N42">
        <f t="shared" ca="1" si="8"/>
        <v>1.0916554159452174</v>
      </c>
      <c r="O42">
        <f t="shared" ca="1" si="8"/>
        <v>0.82922189004548574</v>
      </c>
      <c r="P42">
        <f t="shared" ca="1" si="8"/>
        <v>0.90161734169370844</v>
      </c>
      <c r="Q42">
        <f t="shared" ca="1" si="8"/>
        <v>0.97726383885058055</v>
      </c>
      <c r="R42">
        <f t="shared" ca="1" si="8"/>
        <v>1.1401637142544823</v>
      </c>
      <c r="S42">
        <f t="shared" ca="1" si="8"/>
        <v>1.0613547263169691</v>
      </c>
      <c r="T42">
        <f t="shared" ca="1" si="8"/>
        <v>0.86213031972270582</v>
      </c>
      <c r="U42">
        <f t="shared" ca="1" si="8"/>
        <v>1.1519812886367518</v>
      </c>
      <c r="V42">
        <f t="shared" ca="1" si="8"/>
        <v>1.1924692199328597</v>
      </c>
    </row>
    <row r="43" spans="2:22" x14ac:dyDescent="0.25">
      <c r="B43">
        <f t="shared" si="4"/>
        <v>780</v>
      </c>
      <c r="C43">
        <f t="shared" ca="1" si="0"/>
        <v>6.8546662018339418E-8</v>
      </c>
      <c r="D43">
        <f t="shared" ca="1" si="5"/>
        <v>0.82038547207848656</v>
      </c>
      <c r="E43" s="14">
        <f t="shared" ca="1" si="1"/>
        <v>5.623468567931985E-8</v>
      </c>
      <c r="G43">
        <f t="shared" ca="1" si="2"/>
        <v>1.516809006847726E-8</v>
      </c>
      <c r="I43" s="16">
        <f t="shared" ca="1" si="6"/>
        <v>-1.2311976339019567E-8</v>
      </c>
      <c r="M43">
        <f t="shared" ca="1" si="7"/>
        <v>0.85357950505144053</v>
      </c>
      <c r="N43">
        <f t="shared" ca="1" si="8"/>
        <v>0.96579013953825132</v>
      </c>
      <c r="O43">
        <f t="shared" ca="1" si="8"/>
        <v>0.90167032610576947</v>
      </c>
      <c r="P43">
        <f t="shared" ca="1" si="8"/>
        <v>1.2300019102016011</v>
      </c>
      <c r="Q43">
        <f t="shared" ca="1" si="8"/>
        <v>1.077041962058779</v>
      </c>
      <c r="R43">
        <f t="shared" ca="1" si="8"/>
        <v>0.90311073240254247</v>
      </c>
      <c r="S43">
        <f t="shared" ca="1" si="8"/>
        <v>1.0245218133491221</v>
      </c>
      <c r="T43">
        <f t="shared" ca="1" si="8"/>
        <v>1.0757546224146521</v>
      </c>
      <c r="U43">
        <f t="shared" ca="1" si="8"/>
        <v>0.98925349394177231</v>
      </c>
      <c r="V43">
        <f t="shared" ca="1" si="8"/>
        <v>1.1867726340587357</v>
      </c>
    </row>
    <row r="44" spans="2:22" x14ac:dyDescent="0.25">
      <c r="B44">
        <f t="shared" si="4"/>
        <v>810</v>
      </c>
      <c r="C44">
        <f t="shared" ca="1" si="0"/>
        <v>2.6523025142752964E-8</v>
      </c>
      <c r="D44">
        <f t="shared" ca="1" si="5"/>
        <v>1.193444186469115</v>
      </c>
      <c r="E44" s="14">
        <f t="shared" ca="1" si="1"/>
        <v>3.1653750164192691E-8</v>
      </c>
      <c r="G44">
        <f t="shared" ca="1" si="2"/>
        <v>9.0581937219387429E-8</v>
      </c>
      <c r="I44" s="16">
        <f t="shared" ca="1" si="6"/>
        <v>5.1307250214397272E-9</v>
      </c>
      <c r="M44">
        <f t="shared" ca="1" si="7"/>
        <v>0.93856774992694691</v>
      </c>
      <c r="N44">
        <f t="shared" ca="1" si="8"/>
        <v>1.1522356053658578</v>
      </c>
      <c r="O44">
        <f t="shared" ca="1" si="8"/>
        <v>0.8841119102967766</v>
      </c>
      <c r="P44">
        <f t="shared" ca="1" si="8"/>
        <v>0.99753258264393763</v>
      </c>
      <c r="Q44">
        <f t="shared" ca="1" si="8"/>
        <v>0.79107917682914752</v>
      </c>
      <c r="R44">
        <f t="shared" ca="1" si="8"/>
        <v>1.0699533554160947</v>
      </c>
      <c r="S44">
        <f t="shared" ca="1" si="8"/>
        <v>1.0660568311792198</v>
      </c>
      <c r="T44">
        <f t="shared" ca="1" si="8"/>
        <v>0.99766933041072348</v>
      </c>
      <c r="U44">
        <f t="shared" ca="1" si="8"/>
        <v>1.1689203042038112</v>
      </c>
      <c r="V44">
        <f t="shared" ca="1" si="8"/>
        <v>0.8166236381191263</v>
      </c>
    </row>
    <row r="45" spans="2:22" x14ac:dyDescent="0.25">
      <c r="B45">
        <f t="shared" si="4"/>
        <v>840</v>
      </c>
      <c r="C45">
        <f t="shared" ca="1" si="0"/>
        <v>1.0254024078765127E-8</v>
      </c>
      <c r="D45">
        <f t="shared" ca="1" si="5"/>
        <v>1.2073472916907058</v>
      </c>
      <c r="E45" s="14">
        <f t="shared" ca="1" si="1"/>
        <v>1.238016820042836E-8</v>
      </c>
      <c r="G45">
        <f t="shared" ca="1" si="2"/>
        <v>4.3293638502863128E-7</v>
      </c>
      <c r="I45" s="16">
        <f t="shared" ca="1" si="6"/>
        <v>2.1261441216632332E-9</v>
      </c>
      <c r="M45">
        <f t="shared" ca="1" si="7"/>
        <v>0.77332078628759104</v>
      </c>
      <c r="N45">
        <f t="shared" ca="1" si="8"/>
        <v>0.91187779284300063</v>
      </c>
      <c r="O45">
        <f t="shared" ca="1" si="8"/>
        <v>1.2107898969882624</v>
      </c>
      <c r="P45">
        <f t="shared" ca="1" si="8"/>
        <v>1.1001910938236106</v>
      </c>
      <c r="Q45">
        <f t="shared" ca="1" si="8"/>
        <v>0.90302930276654081</v>
      </c>
      <c r="R45">
        <f t="shared" ca="1" si="8"/>
        <v>0.9217424331351074</v>
      </c>
      <c r="S45">
        <f t="shared" ca="1" si="8"/>
        <v>0.79566229415398171</v>
      </c>
      <c r="T45">
        <f t="shared" ca="1" si="8"/>
        <v>1.0556823079823296</v>
      </c>
      <c r="U45">
        <f t="shared" ca="1" si="8"/>
        <v>1.1207728658902911</v>
      </c>
      <c r="V45">
        <f t="shared" ca="1" si="8"/>
        <v>0.95864592864239373</v>
      </c>
    </row>
    <row r="46" spans="2:22" x14ac:dyDescent="0.25">
      <c r="B46">
        <f t="shared" si="4"/>
        <v>870</v>
      </c>
      <c r="C46">
        <f t="shared" ca="1" si="0"/>
        <v>3.9617436484692662E-9</v>
      </c>
      <c r="D46">
        <f t="shared" ca="1" si="5"/>
        <v>0.89721255131803879</v>
      </c>
      <c r="E46" s="14">
        <f t="shared" ca="1" si="1"/>
        <v>3.5545261265111458E-9</v>
      </c>
      <c r="G46">
        <f t="shared" ca="1" si="2"/>
        <v>1.699917150612931E-6</v>
      </c>
      <c r="I46" s="16">
        <f t="shared" ca="1" si="6"/>
        <v>-4.0721752195812043E-10</v>
      </c>
      <c r="M46">
        <f t="shared" ca="1" si="7"/>
        <v>0.96273710818416425</v>
      </c>
      <c r="N46">
        <f t="shared" ca="1" si="8"/>
        <v>1.0417164084732802</v>
      </c>
      <c r="O46">
        <f t="shared" ca="1" si="8"/>
        <v>1.0933567935151063</v>
      </c>
      <c r="P46">
        <f t="shared" ca="1" si="8"/>
        <v>1.1800488113905194</v>
      </c>
      <c r="Q46">
        <f t="shared" ca="1" si="8"/>
        <v>0.79687970516204376</v>
      </c>
      <c r="R46">
        <f t="shared" ca="1" si="8"/>
        <v>0.79860410211667876</v>
      </c>
      <c r="S46">
        <f t="shared" ca="1" si="8"/>
        <v>1.1301279064443017</v>
      </c>
      <c r="T46">
        <f t="shared" ca="1" si="8"/>
        <v>0.96146948974866642</v>
      </c>
      <c r="U46">
        <f t="shared" ca="1" si="8"/>
        <v>1.1495488928852975</v>
      </c>
      <c r="V46">
        <f t="shared" ca="1" si="8"/>
        <v>1.2101256562255402</v>
      </c>
    </row>
    <row r="47" spans="2:22" x14ac:dyDescent="0.25">
      <c r="B47">
        <f t="shared" si="4"/>
        <v>900</v>
      </c>
      <c r="C47">
        <f t="shared" ca="1" si="0"/>
        <v>1.5299216831075069E-9</v>
      </c>
      <c r="D47">
        <f t="shared" ca="1" si="5"/>
        <v>1.1290299488040683</v>
      </c>
      <c r="E47" s="14">
        <f t="shared" ca="1" si="1"/>
        <v>1.7273273995531025E-9</v>
      </c>
      <c r="G47">
        <f t="shared" ca="1" si="2"/>
        <v>5.6065583224223036E-6</v>
      </c>
      <c r="I47" s="16">
        <f t="shared" ca="1" si="6"/>
        <v>1.9740571644559561E-10</v>
      </c>
      <c r="M47">
        <f t="shared" ca="1" si="7"/>
        <v>0.83882197345878839</v>
      </c>
      <c r="N47">
        <f t="shared" ca="1" si="8"/>
        <v>1.1523770155260085</v>
      </c>
      <c r="O47">
        <f t="shared" ca="1" si="8"/>
        <v>1.2092543825826363</v>
      </c>
      <c r="P47">
        <f t="shared" ca="1" si="8"/>
        <v>0.87269195338388572</v>
      </c>
      <c r="Q47">
        <f t="shared" ca="1" si="8"/>
        <v>0.92304410447348106</v>
      </c>
      <c r="R47">
        <f t="shared" ca="1" si="8"/>
        <v>1.007551055160905</v>
      </c>
      <c r="S47">
        <f t="shared" ca="1" si="8"/>
        <v>0.82455453407076118</v>
      </c>
      <c r="T47">
        <f t="shared" ca="1" si="8"/>
        <v>1.2152382879429229</v>
      </c>
      <c r="U47">
        <f t="shared" ca="1" si="8"/>
        <v>1.0225491560014304</v>
      </c>
      <c r="V47">
        <f t="shared" ca="1" si="8"/>
        <v>1.1493349685966452</v>
      </c>
    </row>
    <row r="48" spans="2:22" x14ac:dyDescent="0.25">
      <c r="B48">
        <f t="shared" si="4"/>
        <v>930</v>
      </c>
      <c r="C48">
        <f t="shared" ca="1" si="0"/>
        <v>5.9060882696009134E-10</v>
      </c>
      <c r="D48">
        <f t="shared" ca="1" si="5"/>
        <v>1.1866569523085755</v>
      </c>
      <c r="E48" s="14">
        <f t="shared" ca="1" si="1"/>
        <v>7.008500706070048E-10</v>
      </c>
      <c r="G48">
        <f t="shared" ca="1" si="2"/>
        <v>1.5829839707556171E-5</v>
      </c>
      <c r="I48" s="16">
        <f t="shared" ca="1" si="6"/>
        <v>1.1024124364691345E-10</v>
      </c>
      <c r="M48">
        <f t="shared" ca="1" si="7"/>
        <v>1.2164540952710807</v>
      </c>
      <c r="N48">
        <f t="shared" ca="1" si="8"/>
        <v>1.1323571386314062</v>
      </c>
      <c r="O48">
        <f t="shared" ca="1" si="8"/>
        <v>1.2015140401437414</v>
      </c>
      <c r="P48">
        <f t="shared" ca="1" si="8"/>
        <v>0.99452478747958162</v>
      </c>
      <c r="Q48">
        <f t="shared" ca="1" si="8"/>
        <v>1.1869520799504771</v>
      </c>
      <c r="R48">
        <f t="shared" ca="1" si="8"/>
        <v>1.1316934900769076</v>
      </c>
      <c r="S48">
        <f t="shared" ca="1" si="8"/>
        <v>0.91592080964134392</v>
      </c>
      <c r="T48">
        <f t="shared" ca="1" si="8"/>
        <v>1.1521909960842553</v>
      </c>
      <c r="U48">
        <f t="shared" ca="1" si="8"/>
        <v>0.82049566902657012</v>
      </c>
      <c r="V48">
        <f t="shared" ca="1" si="8"/>
        <v>1.1704017001768741</v>
      </c>
    </row>
    <row r="49" spans="2:22" x14ac:dyDescent="0.25">
      <c r="B49">
        <f t="shared" si="4"/>
        <v>960</v>
      </c>
      <c r="C49">
        <f t="shared" ref="C49:C80" ca="1" si="9">IF($B49&lt;=E$5,0,+E$3*E$4*E$10*E$6^0.5/(2*(PI()*E$7*($B49-E$5)^3)^0.5)*EXP(-((E$6*E$10-E$8*($B49-E$5))^2)/(4*E$6*E$7*($B49-E$5)))*EXP(-E$9*($B49-E$5)))</f>
        <v>2.2794250187112407E-10</v>
      </c>
      <c r="D49">
        <f t="shared" ca="1" si="5"/>
        <v>1.2383430994649283</v>
      </c>
      <c r="E49" s="14">
        <f t="shared" ref="E49:E67" ca="1" si="10">C49*D49</f>
        <v>2.8227102426687801E-10</v>
      </c>
      <c r="G49">
        <f t="shared" ca="1" si="2"/>
        <v>3.8892139790740073E-5</v>
      </c>
      <c r="I49" s="16">
        <f t="shared" ca="1" si="6"/>
        <v>5.4328522395753935E-11</v>
      </c>
      <c r="M49">
        <f t="shared" ca="1" si="7"/>
        <v>0.87645828401138326</v>
      </c>
      <c r="N49">
        <f t="shared" ca="1" si="8"/>
        <v>0.87732554081687275</v>
      </c>
      <c r="O49">
        <f t="shared" ca="1" si="8"/>
        <v>1.035868262524426</v>
      </c>
      <c r="P49">
        <f t="shared" ca="1" si="8"/>
        <v>1.0540136128719442</v>
      </c>
      <c r="Q49">
        <f t="shared" ca="1" si="8"/>
        <v>0.75326716080425571</v>
      </c>
      <c r="R49">
        <f t="shared" ca="1" si="8"/>
        <v>1.1867905504632632</v>
      </c>
      <c r="S49">
        <f t="shared" ca="1" si="8"/>
        <v>0.90418450330154554</v>
      </c>
      <c r="T49">
        <f t="shared" ca="1" si="8"/>
        <v>0.9771591133221188</v>
      </c>
      <c r="U49">
        <f t="shared" ca="1" si="8"/>
        <v>0.93836546359008777</v>
      </c>
      <c r="V49">
        <f t="shared" ca="1" si="8"/>
        <v>1.151614834168458</v>
      </c>
    </row>
    <row r="50" spans="2:22" x14ac:dyDescent="0.25">
      <c r="B50">
        <f t="shared" si="4"/>
        <v>990</v>
      </c>
      <c r="C50">
        <f t="shared" ca="1" si="9"/>
        <v>8.7959689975476151E-11</v>
      </c>
      <c r="D50">
        <f t="shared" ca="1" si="5"/>
        <v>0.83766126921980621</v>
      </c>
      <c r="E50" s="14">
        <f t="shared" ca="1" si="10"/>
        <v>7.3680425545038021E-11</v>
      </c>
      <c r="G50">
        <f t="shared" ca="1" si="2"/>
        <v>8.4331020474306593E-5</v>
      </c>
      <c r="I50" s="16">
        <f t="shared" ca="1" si="6"/>
        <v>-1.427926443043813E-11</v>
      </c>
      <c r="M50">
        <f t="shared" ca="1" si="7"/>
        <v>0.76225055118965923</v>
      </c>
      <c r="N50">
        <f t="shared" ca="1" si="8"/>
        <v>1.0274890971468202</v>
      </c>
      <c r="O50">
        <f t="shared" ca="1" si="8"/>
        <v>0.99517054570523811</v>
      </c>
      <c r="P50">
        <f t="shared" ca="1" si="8"/>
        <v>0.85218189267647004</v>
      </c>
      <c r="Q50">
        <f t="shared" ca="1" si="8"/>
        <v>1.1298579495178285</v>
      </c>
      <c r="R50">
        <f t="shared" ca="1" si="8"/>
        <v>0.82510988229013449</v>
      </c>
      <c r="S50">
        <f t="shared" ca="1" si="8"/>
        <v>0.94641110216521529</v>
      </c>
      <c r="T50">
        <f t="shared" ca="1" si="8"/>
        <v>0.85295688230647582</v>
      </c>
      <c r="U50">
        <f t="shared" ca="1" si="8"/>
        <v>1.0387152293087349</v>
      </c>
      <c r="V50">
        <f t="shared" ca="1" si="8"/>
        <v>0.84756451880114314</v>
      </c>
    </row>
    <row r="51" spans="2:22" x14ac:dyDescent="0.25">
      <c r="B51">
        <f t="shared" si="4"/>
        <v>1020</v>
      </c>
      <c r="C51">
        <f t="shared" ca="1" si="9"/>
        <v>3.3939592087072674E-11</v>
      </c>
      <c r="D51">
        <f t="shared" ca="1" si="5"/>
        <v>1.1120330708105675</v>
      </c>
      <c r="E51" s="14">
        <f t="shared" ca="1" si="10"/>
        <v>3.7741948810645463E-11</v>
      </c>
      <c r="G51">
        <f t="shared" ca="1" si="2"/>
        <v>1.6337518308646767E-4</v>
      </c>
      <c r="I51" s="16">
        <f t="shared" ca="1" si="6"/>
        <v>3.8023567235727888E-12</v>
      </c>
      <c r="M51">
        <f t="shared" ca="1" si="7"/>
        <v>0.91537281415006144</v>
      </c>
      <c r="N51">
        <f t="shared" ca="1" si="8"/>
        <v>1.1518963095509271</v>
      </c>
      <c r="O51">
        <f t="shared" ca="1" si="8"/>
        <v>1.047229853653098</v>
      </c>
      <c r="P51">
        <f t="shared" ca="1" si="8"/>
        <v>0.93586994209295749</v>
      </c>
      <c r="Q51">
        <f t="shared" ca="1" si="8"/>
        <v>1.2140563558109938</v>
      </c>
      <c r="R51">
        <f t="shared" ca="1" si="8"/>
        <v>1.2478361610452657</v>
      </c>
      <c r="S51">
        <f t="shared" ca="1" si="8"/>
        <v>1.2121827683144002</v>
      </c>
      <c r="T51">
        <f t="shared" ca="1" si="8"/>
        <v>0.9033284159966527</v>
      </c>
      <c r="U51">
        <f t="shared" ca="1" si="8"/>
        <v>0.89633376563164657</v>
      </c>
      <c r="V51">
        <f t="shared" ca="1" si="8"/>
        <v>0.85123395916956035</v>
      </c>
    </row>
    <row r="52" spans="2:22" x14ac:dyDescent="0.25">
      <c r="B52">
        <f t="shared" si="4"/>
        <v>1050</v>
      </c>
      <c r="C52">
        <f t="shared" ca="1" si="9"/>
        <v>1.309543950528591E-11</v>
      </c>
      <c r="D52">
        <f t="shared" ca="1" si="5"/>
        <v>0.93971979014569584</v>
      </c>
      <c r="E52" s="14">
        <f t="shared" ca="1" si="10"/>
        <v>1.230604366377293E-11</v>
      </c>
      <c r="G52">
        <f t="shared" ca="1" si="2"/>
        <v>2.8583527652865991E-4</v>
      </c>
      <c r="I52" s="16">
        <f t="shared" ca="1" si="6"/>
        <v>-7.8939584151297977E-13</v>
      </c>
      <c r="M52">
        <f t="shared" ca="1" si="7"/>
        <v>1.1408817890992242</v>
      </c>
      <c r="N52">
        <f t="shared" ca="1" si="8"/>
        <v>1.2028284358201469</v>
      </c>
      <c r="O52">
        <f t="shared" ca="1" si="8"/>
        <v>0.85989859613060204</v>
      </c>
      <c r="P52">
        <f t="shared" ca="1" si="8"/>
        <v>0.84486463871365403</v>
      </c>
      <c r="Q52">
        <f t="shared" ca="1" si="8"/>
        <v>0.9818318400738697</v>
      </c>
      <c r="R52">
        <f t="shared" ca="1" si="8"/>
        <v>0.87625141671363949</v>
      </c>
      <c r="S52">
        <f t="shared" ca="1" si="8"/>
        <v>0.75208889901204568</v>
      </c>
      <c r="T52">
        <f t="shared" ca="1" si="8"/>
        <v>0.8827506207230752</v>
      </c>
      <c r="U52">
        <f t="shared" ca="1" si="8"/>
        <v>1.1349583007703168</v>
      </c>
      <c r="V52">
        <f t="shared" ca="1" si="8"/>
        <v>1.0280542929113785</v>
      </c>
    </row>
    <row r="53" spans="2:22" x14ac:dyDescent="0.25">
      <c r="B53">
        <f t="shared" si="4"/>
        <v>1080</v>
      </c>
      <c r="C53">
        <f t="shared" ca="1" si="9"/>
        <v>5.0529556502312501E-12</v>
      </c>
      <c r="D53">
        <f t="shared" ca="1" si="5"/>
        <v>0.81061202883630434</v>
      </c>
      <c r="E53" s="14">
        <f t="shared" ca="1" si="10"/>
        <v>4.0959866312538213E-12</v>
      </c>
      <c r="G53">
        <f t="shared" ca="1" si="2"/>
        <v>4.5589270081898266E-4</v>
      </c>
      <c r="I53" s="16">
        <f t="shared" ca="1" si="6"/>
        <v>-9.5696901897742878E-13</v>
      </c>
      <c r="M53">
        <f t="shared" ca="1" si="7"/>
        <v>1.1414689289055935</v>
      </c>
      <c r="N53">
        <f t="shared" ca="1" si="8"/>
        <v>1.2109047583918719</v>
      </c>
      <c r="O53">
        <f t="shared" ca="1" si="8"/>
        <v>1.1788895672510966</v>
      </c>
      <c r="P53">
        <f t="shared" ca="1" si="8"/>
        <v>1.2414645341314177</v>
      </c>
      <c r="Q53">
        <f t="shared" ca="1" si="8"/>
        <v>1.127599871238647</v>
      </c>
      <c r="R53">
        <f t="shared" ca="1" si="8"/>
        <v>1.1296199775886218</v>
      </c>
      <c r="S53">
        <f t="shared" ca="1" si="8"/>
        <v>0.90370882890378779</v>
      </c>
      <c r="T53">
        <f t="shared" ca="1" si="8"/>
        <v>1.137833438217448</v>
      </c>
      <c r="U53">
        <f t="shared" ca="1" si="8"/>
        <v>0.85170401772723325</v>
      </c>
      <c r="V53">
        <f t="shared" ca="1" si="8"/>
        <v>0.91682882862404502</v>
      </c>
    </row>
    <row r="54" spans="2:22" x14ac:dyDescent="0.25">
      <c r="B54">
        <f t="shared" si="4"/>
        <v>1110</v>
      </c>
      <c r="C54">
        <f t="shared" ca="1" si="9"/>
        <v>1.949846806683713E-12</v>
      </c>
      <c r="D54">
        <f t="shared" ca="1" si="5"/>
        <v>0.79539676354992617</v>
      </c>
      <c r="E54" s="14">
        <f t="shared" ca="1" si="10"/>
        <v>1.5509018394543839E-12</v>
      </c>
      <c r="G54">
        <f t="shared" ca="1" si="2"/>
        <v>6.6838377037245532E-4</v>
      </c>
      <c r="I54" s="16">
        <f t="shared" ca="1" si="6"/>
        <v>-3.9894496722932917E-13</v>
      </c>
      <c r="M54">
        <f t="shared" ca="1" si="7"/>
        <v>1.2061856408252156</v>
      </c>
      <c r="N54">
        <f t="shared" ca="1" si="8"/>
        <v>0.85146382330873005</v>
      </c>
      <c r="O54">
        <f t="shared" ca="1" si="8"/>
        <v>0.94636482269901956</v>
      </c>
      <c r="P54">
        <f t="shared" ca="1" si="8"/>
        <v>0.9971048833553352</v>
      </c>
      <c r="Q54">
        <f t="shared" ca="1" si="8"/>
        <v>1.0640262326889121</v>
      </c>
      <c r="R54">
        <f t="shared" ca="1" si="8"/>
        <v>0.86653491523730897</v>
      </c>
      <c r="S54">
        <f t="shared" ca="1" si="8"/>
        <v>1.0721645804865023</v>
      </c>
      <c r="T54">
        <f t="shared" ca="1" si="8"/>
        <v>0.96038190816349034</v>
      </c>
      <c r="U54">
        <f t="shared" ca="1" si="8"/>
        <v>1.2086236055202075</v>
      </c>
      <c r="V54">
        <f t="shared" ca="1" si="8"/>
        <v>1.1975942446002754</v>
      </c>
    </row>
    <row r="55" spans="2:22" x14ac:dyDescent="0.25">
      <c r="B55">
        <f t="shared" si="4"/>
        <v>1140</v>
      </c>
      <c r="C55">
        <f t="shared" ca="1" si="9"/>
        <v>7.524880841540666E-13</v>
      </c>
      <c r="D55">
        <f t="shared" ca="1" si="5"/>
        <v>0.80491314874959263</v>
      </c>
      <c r="E55" s="14">
        <f t="shared" ca="1" si="10"/>
        <v>6.0568755321299822E-13</v>
      </c>
      <c r="G55">
        <f t="shared" ca="1" si="2"/>
        <v>9.0737869197577456E-4</v>
      </c>
      <c r="I55" s="16">
        <f t="shared" ca="1" si="6"/>
        <v>-1.4680053094106838E-13</v>
      </c>
      <c r="M55">
        <f t="shared" ca="1" si="7"/>
        <v>1.197430255438138</v>
      </c>
      <c r="N55">
        <f t="shared" ref="N55:V70" ca="1" si="11">(0.75+0.5*RAND())</f>
        <v>0.98788292417724177</v>
      </c>
      <c r="O55">
        <f t="shared" ca="1" si="11"/>
        <v>1.1777250352716477</v>
      </c>
      <c r="P55">
        <f t="shared" ca="1" si="11"/>
        <v>0.98299230373761559</v>
      </c>
      <c r="Q55">
        <f t="shared" ca="1" si="11"/>
        <v>1.2454064257644442</v>
      </c>
      <c r="R55">
        <f t="shared" ca="1" si="11"/>
        <v>0.82935194485951902</v>
      </c>
      <c r="S55">
        <f t="shared" ca="1" si="11"/>
        <v>1.1592346014191597</v>
      </c>
      <c r="T55">
        <f t="shared" ca="1" si="11"/>
        <v>1.0931048798573579</v>
      </c>
      <c r="U55">
        <f t="shared" ca="1" si="11"/>
        <v>0.84685362227370764</v>
      </c>
      <c r="V55">
        <f t="shared" ca="1" si="11"/>
        <v>0.98064218217517296</v>
      </c>
    </row>
    <row r="56" spans="2:22" x14ac:dyDescent="0.25">
      <c r="B56">
        <f t="shared" si="4"/>
        <v>1170</v>
      </c>
      <c r="C56">
        <f t="shared" ca="1" si="9"/>
        <v>2.904389363201493E-13</v>
      </c>
      <c r="D56">
        <f t="shared" ca="1" si="5"/>
        <v>1.239985697691391</v>
      </c>
      <c r="E56" s="14">
        <f t="shared" ca="1" si="10"/>
        <v>3.6014012708968581E-13</v>
      </c>
      <c r="G56">
        <f t="shared" ca="1" si="2"/>
        <v>1.1480894635472064E-3</v>
      </c>
      <c r="I56" s="16">
        <f t="shared" ca="1" si="6"/>
        <v>6.970119076953651E-14</v>
      </c>
      <c r="M56">
        <f t="shared" ca="1" si="7"/>
        <v>0.78178829400997818</v>
      </c>
      <c r="N56">
        <f t="shared" ca="1" si="11"/>
        <v>1.009790573025819</v>
      </c>
      <c r="O56">
        <f t="shared" ca="1" si="11"/>
        <v>0.91622584084949388</v>
      </c>
      <c r="P56">
        <f t="shared" ca="1" si="11"/>
        <v>1.0030139533879419</v>
      </c>
      <c r="Q56">
        <f t="shared" ca="1" si="11"/>
        <v>0.81067877588043946</v>
      </c>
      <c r="R56">
        <f t="shared" ca="1" si="11"/>
        <v>1.0462192800932808</v>
      </c>
      <c r="S56">
        <f t="shared" ca="1" si="11"/>
        <v>1.225567719677499</v>
      </c>
      <c r="T56">
        <f t="shared" ca="1" si="11"/>
        <v>0.9223768890884454</v>
      </c>
      <c r="U56">
        <f t="shared" ca="1" si="11"/>
        <v>0.94931387405934697</v>
      </c>
      <c r="V56">
        <f t="shared" ca="1" si="11"/>
        <v>0.94876562686988475</v>
      </c>
    </row>
    <row r="57" spans="2:22" x14ac:dyDescent="0.25">
      <c r="B57">
        <f t="shared" si="4"/>
        <v>1200</v>
      </c>
      <c r="C57">
        <f t="shared" ca="1" si="9"/>
        <v>1.1211814655790949E-13</v>
      </c>
      <c r="D57">
        <f t="shared" ca="1" si="5"/>
        <v>0.79055875068327253</v>
      </c>
      <c r="E57" s="14">
        <f t="shared" ca="1" si="10"/>
        <v>8.863598187174498E-14</v>
      </c>
      <c r="G57">
        <f t="shared" ca="1" si="2"/>
        <v>1.3617687667525468E-3</v>
      </c>
      <c r="I57" s="16">
        <f t="shared" ca="1" si="6"/>
        <v>-2.3482164686164512E-14</v>
      </c>
      <c r="M57">
        <f t="shared" ca="1" si="7"/>
        <v>1.2185607068994317</v>
      </c>
      <c r="N57">
        <f t="shared" ca="1" si="11"/>
        <v>1.0464649392923029</v>
      </c>
      <c r="O57">
        <f t="shared" ca="1" si="11"/>
        <v>1.0627982115034476</v>
      </c>
      <c r="P57">
        <f t="shared" ca="1" si="11"/>
        <v>0.96396130702653149</v>
      </c>
      <c r="Q57">
        <f t="shared" ca="1" si="11"/>
        <v>1.2115864343025093</v>
      </c>
      <c r="R57">
        <f t="shared" ca="1" si="11"/>
        <v>1.1272746038409571</v>
      </c>
      <c r="S57">
        <f t="shared" ca="1" si="11"/>
        <v>0.98077965799832589</v>
      </c>
      <c r="T57">
        <f t="shared" ca="1" si="11"/>
        <v>0.86744566366711284</v>
      </c>
      <c r="U57">
        <f t="shared" ca="1" si="11"/>
        <v>1.0453225805907373</v>
      </c>
      <c r="V57">
        <f t="shared" ca="1" si="11"/>
        <v>1.156082970177104</v>
      </c>
    </row>
    <row r="58" spans="2:22" x14ac:dyDescent="0.25">
      <c r="B58">
        <f t="shared" si="4"/>
        <v>1230</v>
      </c>
      <c r="C58">
        <f t="shared" ca="1" si="9"/>
        <v>4.3288329614800055E-14</v>
      </c>
      <c r="D58">
        <f t="shared" ca="1" si="5"/>
        <v>1.1437690285663846</v>
      </c>
      <c r="E58" s="14">
        <f t="shared" ca="1" si="10"/>
        <v>4.9511850711781316E-14</v>
      </c>
      <c r="G58">
        <f t="shared" ca="1" si="2"/>
        <v>1.522017158055606E-3</v>
      </c>
      <c r="I58" s="16">
        <f t="shared" ca="1" si="6"/>
        <v>6.2235210969812608E-15</v>
      </c>
      <c r="M58">
        <f t="shared" ca="1" si="7"/>
        <v>0.80478447127704045</v>
      </c>
      <c r="N58">
        <f t="shared" ca="1" si="11"/>
        <v>0.84082783165833086</v>
      </c>
      <c r="O58">
        <f t="shared" ca="1" si="11"/>
        <v>1.0871523818443452</v>
      </c>
      <c r="P58">
        <f t="shared" ca="1" si="11"/>
        <v>0.83387468812324816</v>
      </c>
      <c r="Q58">
        <f t="shared" ca="1" si="11"/>
        <v>1.0008334741743921</v>
      </c>
      <c r="R58">
        <f t="shared" ca="1" si="11"/>
        <v>1.1394413436398545</v>
      </c>
      <c r="S58">
        <f t="shared" ca="1" si="11"/>
        <v>1.1011024967276217</v>
      </c>
      <c r="T58">
        <f t="shared" ca="1" si="11"/>
        <v>1.1980395157573105</v>
      </c>
      <c r="U58">
        <f t="shared" ca="1" si="11"/>
        <v>0.89235126174328838</v>
      </c>
      <c r="V58">
        <f t="shared" ca="1" si="11"/>
        <v>1.1362974311186209</v>
      </c>
    </row>
    <row r="59" spans="2:22" x14ac:dyDescent="0.25">
      <c r="B59">
        <f t="shared" si="4"/>
        <v>1260</v>
      </c>
      <c r="C59">
        <f t="shared" ca="1" si="9"/>
        <v>1.6716527433450145E-14</v>
      </c>
      <c r="D59">
        <f t="shared" ca="1" si="5"/>
        <v>1.2092500599202505</v>
      </c>
      <c r="E59" s="14">
        <f t="shared" ca="1" si="10"/>
        <v>2.0214461800558098E-14</v>
      </c>
      <c r="G59">
        <f t="shared" ca="1" si="2"/>
        <v>1.6104197400043615E-3</v>
      </c>
      <c r="I59" s="16">
        <f t="shared" ca="1" si="6"/>
        <v>3.4979343671079527E-15</v>
      </c>
      <c r="M59">
        <f t="shared" ca="1" si="7"/>
        <v>0.82234026473849553</v>
      </c>
      <c r="N59">
        <f t="shared" ca="1" si="11"/>
        <v>1.0648049370223625</v>
      </c>
      <c r="O59">
        <f t="shared" ca="1" si="11"/>
        <v>0.89680831857955279</v>
      </c>
      <c r="P59">
        <f t="shared" ca="1" si="11"/>
        <v>0.96581211329153072</v>
      </c>
      <c r="Q59">
        <f t="shared" ca="1" si="11"/>
        <v>0.75456157719173089</v>
      </c>
      <c r="R59">
        <f t="shared" ca="1" si="11"/>
        <v>1.1040187680063918</v>
      </c>
      <c r="S59">
        <f t="shared" ca="1" si="11"/>
        <v>1.054955412540878</v>
      </c>
      <c r="T59">
        <f t="shared" ca="1" si="11"/>
        <v>0.96264969996082927</v>
      </c>
      <c r="U59">
        <f t="shared" ca="1" si="11"/>
        <v>1.0753941863063847</v>
      </c>
      <c r="V59">
        <f t="shared" ca="1" si="11"/>
        <v>1.2136770728522841</v>
      </c>
    </row>
    <row r="60" spans="2:22" x14ac:dyDescent="0.25">
      <c r="B60">
        <f t="shared" si="4"/>
        <v>1290</v>
      </c>
      <c r="C60">
        <f t="shared" ca="1" si="9"/>
        <v>6.4566437971187842E-15</v>
      </c>
      <c r="D60">
        <f t="shared" ca="1" si="5"/>
        <v>0.92539081993521433</v>
      </c>
      <c r="E60" s="14">
        <f t="shared" ca="1" si="10"/>
        <v>5.9749188974453677E-15</v>
      </c>
      <c r="G60">
        <f t="shared" ca="1" si="2"/>
        <v>1.6198433077799545E-3</v>
      </c>
      <c r="I60" s="16">
        <f t="shared" ca="1" si="6"/>
        <v>-4.8172489967341649E-16</v>
      </c>
      <c r="M60">
        <f t="shared" ca="1" si="7"/>
        <v>0.99168046296248391</v>
      </c>
      <c r="N60">
        <f t="shared" ca="1" si="11"/>
        <v>0.81087633099410117</v>
      </c>
      <c r="O60">
        <f t="shared" ca="1" si="11"/>
        <v>1.0892386355717347</v>
      </c>
      <c r="P60">
        <f t="shared" ca="1" si="11"/>
        <v>0.93402726488388343</v>
      </c>
      <c r="Q60">
        <f t="shared" ca="1" si="11"/>
        <v>1.222820041888226</v>
      </c>
      <c r="R60">
        <f t="shared" ca="1" si="11"/>
        <v>1.2067691080509904</v>
      </c>
      <c r="S60">
        <f t="shared" ca="1" si="11"/>
        <v>0.76856584527980876</v>
      </c>
      <c r="T60">
        <f t="shared" ca="1" si="11"/>
        <v>0.75066496891011047</v>
      </c>
      <c r="U60">
        <f t="shared" ca="1" si="11"/>
        <v>1.1780598219851954</v>
      </c>
      <c r="V60">
        <f t="shared" ca="1" si="11"/>
        <v>1.195211425633685</v>
      </c>
    </row>
    <row r="61" spans="2:22" x14ac:dyDescent="0.25">
      <c r="B61">
        <f t="shared" si="4"/>
        <v>1320</v>
      </c>
      <c r="C61">
        <f t="shared" ca="1" si="9"/>
        <v>2.4943492009560021E-15</v>
      </c>
      <c r="D61">
        <f t="shared" ca="1" si="5"/>
        <v>0.87534294413346758</v>
      </c>
      <c r="E61" s="14">
        <f t="shared" ca="1" si="10"/>
        <v>2.1834109732617891E-15</v>
      </c>
      <c r="G61">
        <f t="shared" ca="1" si="2"/>
        <v>1.554725234518094E-3</v>
      </c>
      <c r="I61" s="16">
        <f t="shared" ca="1" si="6"/>
        <v>-3.1093822769421302E-16</v>
      </c>
      <c r="M61">
        <f t="shared" ca="1" si="7"/>
        <v>1.0896476179681034</v>
      </c>
      <c r="N61">
        <f t="shared" ca="1" si="11"/>
        <v>1.1841632921108638</v>
      </c>
      <c r="O61">
        <f t="shared" ca="1" si="11"/>
        <v>0.83206012529243112</v>
      </c>
      <c r="P61">
        <f t="shared" ca="1" si="11"/>
        <v>0.93267036740950049</v>
      </c>
      <c r="Q61">
        <f t="shared" ca="1" si="11"/>
        <v>0.75067494567145543</v>
      </c>
      <c r="R61">
        <f t="shared" ca="1" si="11"/>
        <v>1.1741594439439058</v>
      </c>
      <c r="S61">
        <f t="shared" ca="1" si="11"/>
        <v>1.1519679478385549</v>
      </c>
      <c r="T61">
        <f t="shared" ca="1" si="11"/>
        <v>1.1217777657965011</v>
      </c>
      <c r="U61">
        <f t="shared" ca="1" si="11"/>
        <v>0.79996998806350916</v>
      </c>
      <c r="V61">
        <f t="shared" ca="1" si="11"/>
        <v>0.83263424190380531</v>
      </c>
    </row>
    <row r="62" spans="2:22" x14ac:dyDescent="0.25">
      <c r="B62">
        <f t="shared" si="4"/>
        <v>1350</v>
      </c>
      <c r="C62">
        <f t="shared" ca="1" si="9"/>
        <v>9.6383031393986252E-16</v>
      </c>
      <c r="D62">
        <f t="shared" ca="1" si="5"/>
        <v>1.2374840453944667</v>
      </c>
      <c r="E62" s="14">
        <f t="shared" ca="1" si="10"/>
        <v>1.1927246359681198E-15</v>
      </c>
      <c r="G62">
        <f t="shared" ca="1" si="2"/>
        <v>1.4287496646243892E-3</v>
      </c>
      <c r="I62" s="16">
        <f t="shared" ca="1" si="6"/>
        <v>2.288943220282573E-16</v>
      </c>
      <c r="M62">
        <f t="shared" ca="1" si="7"/>
        <v>0.81171925745745843</v>
      </c>
      <c r="N62">
        <f t="shared" ca="1" si="11"/>
        <v>0.99011309614431664</v>
      </c>
      <c r="O62">
        <f t="shared" ca="1" si="11"/>
        <v>1.2170743565937316</v>
      </c>
      <c r="P62">
        <f t="shared" ca="1" si="11"/>
        <v>1.2279069945703847</v>
      </c>
      <c r="Q62">
        <f t="shared" ca="1" si="11"/>
        <v>1.21120354386798</v>
      </c>
      <c r="R62">
        <f t="shared" ca="1" si="11"/>
        <v>1.0091755117431804</v>
      </c>
      <c r="S62">
        <f t="shared" ca="1" si="11"/>
        <v>0.94772553137380811</v>
      </c>
      <c r="T62">
        <f t="shared" ca="1" si="11"/>
        <v>1.0406859491079117</v>
      </c>
      <c r="U62">
        <f t="shared" ca="1" si="11"/>
        <v>1.1531756545034146</v>
      </c>
      <c r="V62">
        <f t="shared" ca="1" si="11"/>
        <v>1.0504969089285554</v>
      </c>
    </row>
    <row r="63" spans="2:22" x14ac:dyDescent="0.25">
      <c r="B63">
        <f t="shared" si="4"/>
        <v>1380</v>
      </c>
      <c r="C63">
        <f t="shared" ca="1" si="9"/>
        <v>3.7251116440589825E-16</v>
      </c>
      <c r="D63">
        <f t="shared" ca="1" si="5"/>
        <v>0.83901737693492784</v>
      </c>
      <c r="E63" s="14">
        <f t="shared" ca="1" si="10"/>
        <v>3.1254334003881239E-16</v>
      </c>
      <c r="G63">
        <f t="shared" ca="1" si="2"/>
        <v>1.2610051804481015E-3</v>
      </c>
      <c r="I63" s="16">
        <f t="shared" ca="1" si="6"/>
        <v>-5.9967824367085865E-17</v>
      </c>
      <c r="M63">
        <f t="shared" ca="1" si="7"/>
        <v>1.196303537391493</v>
      </c>
      <c r="N63">
        <f t="shared" ca="1" si="11"/>
        <v>1.2395614453150303</v>
      </c>
      <c r="O63">
        <f t="shared" ca="1" si="11"/>
        <v>1.0764429479985724</v>
      </c>
      <c r="P63">
        <f t="shared" ca="1" si="11"/>
        <v>1.0827336755917498</v>
      </c>
      <c r="Q63">
        <f t="shared" ca="1" si="11"/>
        <v>0.93538482130593215</v>
      </c>
      <c r="R63">
        <f t="shared" ca="1" si="11"/>
        <v>0.88256272835527871</v>
      </c>
      <c r="S63">
        <f t="shared" ca="1" si="11"/>
        <v>0.99988767175723925</v>
      </c>
      <c r="T63">
        <f t="shared" ca="1" si="11"/>
        <v>0.92928620430975428</v>
      </c>
      <c r="U63">
        <f t="shared" ca="1" si="11"/>
        <v>1.2061017878145923</v>
      </c>
      <c r="V63">
        <f t="shared" ca="1" si="11"/>
        <v>1.0753391099722562</v>
      </c>
    </row>
    <row r="64" spans="2:22" x14ac:dyDescent="0.25">
      <c r="B64">
        <f t="shared" si="4"/>
        <v>1410</v>
      </c>
      <c r="C64">
        <f t="shared" ca="1" si="9"/>
        <v>1.4400422362442165E-16</v>
      </c>
      <c r="D64">
        <f t="shared" ca="1" si="5"/>
        <v>1.0060506348395044</v>
      </c>
      <c r="E64" s="14">
        <f t="shared" ca="1" si="10"/>
        <v>1.4487554059691935E-16</v>
      </c>
      <c r="G64">
        <f t="shared" ca="1" si="2"/>
        <v>1.0718879504429798E-3</v>
      </c>
      <c r="I64" s="16">
        <f t="shared" ca="1" si="6"/>
        <v>8.7131697249769759E-19</v>
      </c>
      <c r="M64">
        <f t="shared" ca="1" si="7"/>
        <v>1.220187405691656</v>
      </c>
      <c r="N64">
        <f t="shared" ca="1" si="11"/>
        <v>0.94250481436972167</v>
      </c>
      <c r="O64">
        <f t="shared" ca="1" si="11"/>
        <v>1.0805901195130261</v>
      </c>
      <c r="P64">
        <f t="shared" ca="1" si="11"/>
        <v>1.1141901139471211</v>
      </c>
      <c r="Q64">
        <f t="shared" ca="1" si="11"/>
        <v>0.87593488332196978</v>
      </c>
      <c r="R64">
        <f t="shared" ca="1" si="11"/>
        <v>0.79214131705652036</v>
      </c>
      <c r="S64">
        <f t="shared" ca="1" si="11"/>
        <v>1.1033668864148563</v>
      </c>
      <c r="T64">
        <f t="shared" ca="1" si="11"/>
        <v>0.94552535604261778</v>
      </c>
      <c r="U64">
        <f t="shared" ca="1" si="11"/>
        <v>1.1059098296933576</v>
      </c>
      <c r="V64">
        <f t="shared" ca="1" si="11"/>
        <v>0.84473212066732595</v>
      </c>
    </row>
    <row r="65" spans="2:22" x14ac:dyDescent="0.25">
      <c r="B65">
        <f t="shared" si="4"/>
        <v>1440</v>
      </c>
      <c r="C65">
        <f t="shared" ca="1" si="9"/>
        <v>5.568134171935246E-17</v>
      </c>
      <c r="D65">
        <f t="shared" ca="1" si="5"/>
        <v>0.86541242285711995</v>
      </c>
      <c r="E65" s="14">
        <f t="shared" ca="1" si="10"/>
        <v>4.8187324845280046E-17</v>
      </c>
      <c r="G65">
        <f t="shared" ca="1" si="2"/>
        <v>8.7974781497577399E-4</v>
      </c>
      <c r="I65" s="16">
        <f t="shared" ca="1" si="6"/>
        <v>-7.494016874072414E-18</v>
      </c>
      <c r="M65">
        <f t="shared" ca="1" si="7"/>
        <v>1.0404857265039147</v>
      </c>
      <c r="N65">
        <f t="shared" ca="1" si="11"/>
        <v>0.78231958739276131</v>
      </c>
      <c r="O65">
        <f t="shared" ca="1" si="11"/>
        <v>1.1723601117851388</v>
      </c>
      <c r="P65">
        <f t="shared" ca="1" si="11"/>
        <v>1.1402611437956334</v>
      </c>
      <c r="Q65">
        <f t="shared" ca="1" si="11"/>
        <v>0.80007260189699414</v>
      </c>
      <c r="R65">
        <f t="shared" ca="1" si="11"/>
        <v>1.109750249232538</v>
      </c>
      <c r="S65">
        <f t="shared" ca="1" si="11"/>
        <v>0.95357394979701149</v>
      </c>
      <c r="T65">
        <f t="shared" ca="1" si="11"/>
        <v>1.0611391469481593</v>
      </c>
      <c r="U65">
        <f t="shared" ca="1" si="11"/>
        <v>0.80279383155312045</v>
      </c>
      <c r="V65">
        <f t="shared" ca="1" si="11"/>
        <v>1.2474094621388554</v>
      </c>
    </row>
    <row r="66" spans="2:22" x14ac:dyDescent="0.25">
      <c r="B66">
        <f t="shared" si="4"/>
        <v>1470</v>
      </c>
      <c r="C66">
        <f t="shared" ca="1" si="9"/>
        <v>2.153493282266265E-17</v>
      </c>
      <c r="D66">
        <f t="shared" ca="1" si="5"/>
        <v>1.1871470065770235</v>
      </c>
      <c r="E66" s="14">
        <f t="shared" ca="1" si="10"/>
        <v>2.5565131037261258E-17</v>
      </c>
      <c r="G66">
        <f t="shared" ca="1" si="2"/>
        <v>6.9879647914956834E-4</v>
      </c>
      <c r="I66" s="16">
        <f t="shared" ca="1" si="6"/>
        <v>4.0301982145986081E-18</v>
      </c>
      <c r="M66">
        <f t="shared" ca="1" si="7"/>
        <v>1.1723365508659502</v>
      </c>
      <c r="N66">
        <f t="shared" ca="1" si="11"/>
        <v>0.90294766930036219</v>
      </c>
      <c r="O66">
        <f t="shared" ca="1" si="11"/>
        <v>0.94257691657722065</v>
      </c>
      <c r="P66">
        <f t="shared" ca="1" si="11"/>
        <v>1.0445748121195155</v>
      </c>
      <c r="Q66">
        <f t="shared" ca="1" si="11"/>
        <v>0.98603569823797499</v>
      </c>
      <c r="R66">
        <f t="shared" ca="1" si="11"/>
        <v>1.0605200026810833</v>
      </c>
      <c r="S66">
        <f t="shared" ca="1" si="11"/>
        <v>0.85257786679123437</v>
      </c>
      <c r="T66">
        <f t="shared" ca="1" si="11"/>
        <v>0.96293046354733181</v>
      </c>
      <c r="U66">
        <f t="shared" ca="1" si="11"/>
        <v>1.2393518954920066</v>
      </c>
      <c r="V66">
        <f t="shared" ca="1" si="11"/>
        <v>1.2178360361839191</v>
      </c>
    </row>
    <row r="67" spans="2:22" x14ac:dyDescent="0.25">
      <c r="B67">
        <f t="shared" si="4"/>
        <v>1500</v>
      </c>
      <c r="C67">
        <f t="shared" ca="1" si="9"/>
        <v>8.3306171576930488E-18</v>
      </c>
      <c r="D67">
        <f t="shared" ca="1" si="5"/>
        <v>0.84100171386669687</v>
      </c>
      <c r="E67" s="14">
        <f t="shared" ca="1" si="10"/>
        <v>7.0060633071871646E-18</v>
      </c>
      <c r="G67">
        <f t="shared" ca="1" si="2"/>
        <v>5.3832887202299713E-4</v>
      </c>
      <c r="I67" s="16">
        <f t="shared" ca="1" si="6"/>
        <v>-1.3245538505058842E-18</v>
      </c>
      <c r="M67">
        <f t="shared" ca="1" si="7"/>
        <v>0.92794986692592585</v>
      </c>
      <c r="N67">
        <f t="shared" ca="1" si="11"/>
        <v>0.7606040843344628</v>
      </c>
      <c r="O67">
        <f t="shared" ca="1" si="11"/>
        <v>0.91944047336202162</v>
      </c>
      <c r="P67">
        <f t="shared" ca="1" si="11"/>
        <v>1.1515355409115644</v>
      </c>
      <c r="Q67">
        <f t="shared" ca="1" si="11"/>
        <v>0.86857113561925958</v>
      </c>
      <c r="R67">
        <f t="shared" ca="1" si="11"/>
        <v>0.91439463791145936</v>
      </c>
      <c r="S67">
        <f t="shared" ca="1" si="11"/>
        <v>1.2377032564599082</v>
      </c>
      <c r="T67">
        <f t="shared" ca="1" si="11"/>
        <v>0.8645126697752894</v>
      </c>
      <c r="U67">
        <f t="shared" ca="1" si="11"/>
        <v>1.2270981076999328</v>
      </c>
      <c r="V67">
        <f t="shared" ca="1" si="11"/>
        <v>1.2412776654268305</v>
      </c>
    </row>
    <row r="68" spans="2:22" x14ac:dyDescent="0.25">
      <c r="B68">
        <f t="shared" si="4"/>
        <v>1530</v>
      </c>
      <c r="C68">
        <f t="shared" ca="1" si="9"/>
        <v>3.2233746694804629E-18</v>
      </c>
      <c r="D68">
        <f t="shared" ca="1" si="5"/>
        <v>0.88540686432346105</v>
      </c>
      <c r="E68" s="14">
        <f t="shared" ref="E68:E131" ca="1" si="12">C68*D68</f>
        <v>2.8539980586443694E-18</v>
      </c>
      <c r="G68">
        <f t="shared" ca="1" si="2"/>
        <v>4.0298816130440122E-4</v>
      </c>
      <c r="I68" s="16">
        <f t="shared" ca="1" si="6"/>
        <v>-3.6937661083609353E-19</v>
      </c>
      <c r="M68">
        <f t="shared" ca="1" si="7"/>
        <v>0.81692062103957608</v>
      </c>
      <c r="N68">
        <f t="shared" ca="1" si="11"/>
        <v>1.1442634941726892</v>
      </c>
      <c r="O68">
        <f t="shared" ca="1" si="11"/>
        <v>1.0808685302476846</v>
      </c>
      <c r="P68">
        <f t="shared" ca="1" si="11"/>
        <v>0.92985322402621717</v>
      </c>
      <c r="Q68">
        <f t="shared" ca="1" si="11"/>
        <v>0.85543489483376423</v>
      </c>
      <c r="R68">
        <f t="shared" ca="1" si="11"/>
        <v>1.1229601987730389</v>
      </c>
      <c r="S68">
        <f t="shared" ca="1" si="11"/>
        <v>0.79308578923474093</v>
      </c>
      <c r="T68">
        <f t="shared" ca="1" si="11"/>
        <v>1.1487601054026482</v>
      </c>
      <c r="U68">
        <f t="shared" ca="1" si="11"/>
        <v>1.173911932444095</v>
      </c>
      <c r="V68">
        <f t="shared" ca="1" si="11"/>
        <v>0.89380018693594887</v>
      </c>
    </row>
    <row r="69" spans="2:22" x14ac:dyDescent="0.25">
      <c r="B69">
        <f t="shared" si="4"/>
        <v>1560</v>
      </c>
      <c r="C69">
        <f t="shared" ca="1" si="9"/>
        <v>1.2475105163138384E-18</v>
      </c>
      <c r="D69">
        <f t="shared" ca="1" si="5"/>
        <v>1.0361045424473683</v>
      </c>
      <c r="E69" s="14">
        <f t="shared" ca="1" si="12"/>
        <v>1.2925513127036297E-18</v>
      </c>
      <c r="G69">
        <f t="shared" ca="1" si="2"/>
        <v>2.9366905318914009E-4</v>
      </c>
      <c r="I69" s="16">
        <f t="shared" ca="1" si="6"/>
        <v>4.5040796389791267E-20</v>
      </c>
      <c r="M69">
        <f t="shared" ca="1" si="7"/>
        <v>1.0099952402522347</v>
      </c>
      <c r="N69">
        <f t="shared" ca="1" si="11"/>
        <v>0.90962847673785996</v>
      </c>
      <c r="O69">
        <f t="shared" ca="1" si="11"/>
        <v>1.1604037145853709</v>
      </c>
      <c r="P69">
        <f t="shared" ca="1" si="11"/>
        <v>1.2355883292939853</v>
      </c>
      <c r="Q69">
        <f t="shared" ca="1" si="11"/>
        <v>0.84375186105735056</v>
      </c>
      <c r="R69">
        <f t="shared" ca="1" si="11"/>
        <v>0.77184239189742265</v>
      </c>
      <c r="S69">
        <f t="shared" ca="1" si="11"/>
        <v>1.0862642964195004</v>
      </c>
      <c r="T69">
        <f t="shared" ca="1" si="11"/>
        <v>1.0545553425445622</v>
      </c>
      <c r="U69">
        <f t="shared" ca="1" si="11"/>
        <v>1.0556536458674246</v>
      </c>
      <c r="V69">
        <f t="shared" ca="1" si="11"/>
        <v>1.2015061213442202</v>
      </c>
    </row>
    <row r="70" spans="2:22" x14ac:dyDescent="0.25">
      <c r="B70">
        <f t="shared" si="4"/>
        <v>1590</v>
      </c>
      <c r="C70">
        <f t="shared" ca="1" si="9"/>
        <v>4.8292210228828714E-19</v>
      </c>
      <c r="D70">
        <f t="shared" ca="1" si="5"/>
        <v>0.77439663672942571</v>
      </c>
      <c r="E70" s="14">
        <f t="shared" ca="1" si="12"/>
        <v>3.7397325181435327E-19</v>
      </c>
      <c r="G70">
        <f t="shared" ca="1" si="2"/>
        <v>2.0866828153170449E-4</v>
      </c>
      <c r="I70" s="16">
        <f t="shared" ca="1" si="6"/>
        <v>-1.0894885047393387E-19</v>
      </c>
      <c r="M70">
        <f t="shared" ca="1" si="7"/>
        <v>1.0304077631606843</v>
      </c>
      <c r="N70">
        <f t="shared" ca="1" si="11"/>
        <v>1.2296559660702333</v>
      </c>
      <c r="O70">
        <f t="shared" ca="1" si="11"/>
        <v>1.0204099360983108</v>
      </c>
      <c r="P70">
        <f t="shared" ca="1" si="11"/>
        <v>1.1094422815900891</v>
      </c>
      <c r="Q70">
        <f t="shared" ca="1" si="11"/>
        <v>1.2232135873731986</v>
      </c>
      <c r="R70">
        <f t="shared" ca="1" si="11"/>
        <v>1.2278506847393424</v>
      </c>
      <c r="S70">
        <f t="shared" ca="1" si="11"/>
        <v>1.1069095802299245</v>
      </c>
      <c r="T70">
        <f t="shared" ca="1" si="11"/>
        <v>1.173935706251521</v>
      </c>
      <c r="U70">
        <f t="shared" ca="1" si="11"/>
        <v>0.87871612233941276</v>
      </c>
      <c r="V70">
        <f t="shared" ca="1" si="11"/>
        <v>1.0875105193086299</v>
      </c>
    </row>
    <row r="71" spans="2:22" x14ac:dyDescent="0.25">
      <c r="B71">
        <f t="shared" si="4"/>
        <v>1620</v>
      </c>
      <c r="C71">
        <f t="shared" ca="1" si="9"/>
        <v>1.8698588443925867E-19</v>
      </c>
      <c r="D71">
        <f t="shared" ca="1" si="5"/>
        <v>0.75142482672180744</v>
      </c>
      <c r="E71" s="14">
        <f t="shared" ca="1" si="12"/>
        <v>1.4050583581419385E-19</v>
      </c>
      <c r="G71">
        <f t="shared" ca="1" si="2"/>
        <v>1.4479106993120662E-4</v>
      </c>
      <c r="I71" s="16">
        <f t="shared" ca="1" si="6"/>
        <v>-4.6480048625064825E-20</v>
      </c>
      <c r="M71">
        <f t="shared" ca="1" si="7"/>
        <v>0.78495536472234195</v>
      </c>
      <c r="N71">
        <f t="shared" ref="N71:V81" ca="1" si="13">(0.75+0.5*RAND())</f>
        <v>1.1384812079734363</v>
      </c>
      <c r="O71">
        <f t="shared" ca="1" si="13"/>
        <v>0.9616274569752683</v>
      </c>
      <c r="P71">
        <f t="shared" ca="1" si="13"/>
        <v>0.79121088044812327</v>
      </c>
      <c r="Q71">
        <f t="shared" ca="1" si="13"/>
        <v>1.1155589804708945</v>
      </c>
      <c r="R71">
        <f t="shared" ca="1" si="13"/>
        <v>1.0212292201698789</v>
      </c>
      <c r="S71">
        <f t="shared" ca="1" si="13"/>
        <v>0.97152133375332506</v>
      </c>
      <c r="T71">
        <f t="shared" ca="1" si="13"/>
        <v>0.9932347987118435</v>
      </c>
      <c r="U71">
        <f t="shared" ca="1" si="13"/>
        <v>0.77800545933410503</v>
      </c>
      <c r="V71">
        <f t="shared" ca="1" si="13"/>
        <v>1.0641293931946936</v>
      </c>
    </row>
    <row r="72" spans="2:22" x14ac:dyDescent="0.25">
      <c r="B72">
        <f t="shared" si="4"/>
        <v>1650</v>
      </c>
      <c r="C72">
        <f t="shared" ca="1" si="9"/>
        <v>7.2416696075000913E-20</v>
      </c>
      <c r="D72">
        <f t="shared" ca="1" si="5"/>
        <v>0.93863210143588593</v>
      </c>
      <c r="E72" s="14">
        <f t="shared" ca="1" si="12"/>
        <v>6.7972635615921983E-20</v>
      </c>
      <c r="G72">
        <f t="shared" ca="1" si="2"/>
        <v>9.8246711515616235E-5</v>
      </c>
      <c r="I72" s="16">
        <f t="shared" ca="1" si="6"/>
        <v>-4.4440604590789306E-21</v>
      </c>
      <c r="M72">
        <f t="shared" ca="1" si="7"/>
        <v>0.91938976377972303</v>
      </c>
      <c r="N72">
        <f t="shared" ca="1" si="13"/>
        <v>0.9854043597071489</v>
      </c>
      <c r="O72">
        <f t="shared" ca="1" si="13"/>
        <v>0.75575192308439032</v>
      </c>
      <c r="P72">
        <f t="shared" ca="1" si="13"/>
        <v>0.85146994709286306</v>
      </c>
      <c r="Q72">
        <f t="shared" ca="1" si="13"/>
        <v>0.84832300859983745</v>
      </c>
      <c r="R72">
        <f t="shared" ca="1" si="13"/>
        <v>0.93220179696388905</v>
      </c>
      <c r="S72">
        <f t="shared" ca="1" si="13"/>
        <v>1.0912088080856561</v>
      </c>
      <c r="T72">
        <f t="shared" ca="1" si="13"/>
        <v>1.1902341926444182</v>
      </c>
      <c r="U72">
        <f t="shared" ca="1" si="13"/>
        <v>1.172290505128226</v>
      </c>
      <c r="V72">
        <f t="shared" ca="1" si="13"/>
        <v>1.0495979020824524</v>
      </c>
    </row>
    <row r="73" spans="2:22" x14ac:dyDescent="0.25">
      <c r="B73">
        <f t="shared" si="4"/>
        <v>1680</v>
      </c>
      <c r="C73">
        <f t="shared" ca="1" si="9"/>
        <v>2.8052131733815116E-20</v>
      </c>
      <c r="D73">
        <f t="shared" ca="1" si="5"/>
        <v>1.2269765996795985</v>
      </c>
      <c r="E73" s="14">
        <f t="shared" ca="1" si="12"/>
        <v>3.441930920852063E-20</v>
      </c>
      <c r="G73">
        <f t="shared" ca="1" si="2"/>
        <v>6.52744094158799E-5</v>
      </c>
      <c r="I73" s="16">
        <f t="shared" ca="1" si="6"/>
        <v>6.3671774747055138E-21</v>
      </c>
      <c r="M73">
        <f t="shared" ca="1" si="7"/>
        <v>1.138700485856331</v>
      </c>
      <c r="N73">
        <f t="shared" ca="1" si="13"/>
        <v>1.1989449054210797</v>
      </c>
      <c r="O73">
        <f t="shared" ca="1" si="13"/>
        <v>1.1092481345398377</v>
      </c>
      <c r="P73">
        <f t="shared" ca="1" si="13"/>
        <v>1.191492310202539</v>
      </c>
      <c r="Q73">
        <f t="shared" ca="1" si="13"/>
        <v>1.0022295789732423</v>
      </c>
      <c r="R73">
        <f t="shared" ca="1" si="13"/>
        <v>0.97168779096340419</v>
      </c>
      <c r="S73">
        <f t="shared" ca="1" si="13"/>
        <v>1.1962808769850297</v>
      </c>
      <c r="T73">
        <f t="shared" ca="1" si="13"/>
        <v>0.75308281453961345</v>
      </c>
      <c r="U73">
        <f t="shared" ca="1" si="13"/>
        <v>0.97991462538454266</v>
      </c>
      <c r="V73">
        <f t="shared" ca="1" si="13"/>
        <v>0.80727267596967234</v>
      </c>
    </row>
    <row r="74" spans="2:22" x14ac:dyDescent="0.25">
      <c r="B74">
        <f t="shared" si="4"/>
        <v>1710</v>
      </c>
      <c r="C74">
        <f t="shared" ca="1" si="9"/>
        <v>1.0868993660717193E-20</v>
      </c>
      <c r="D74">
        <f t="shared" ca="1" si="5"/>
        <v>0.83138858308778274</v>
      </c>
      <c r="E74" s="14">
        <f t="shared" ca="1" si="12"/>
        <v>9.0363572391737595E-21</v>
      </c>
      <c r="G74">
        <f t="shared" ca="1" si="2"/>
        <v>4.2514060737203685E-5</v>
      </c>
      <c r="I74" s="16">
        <f t="shared" ca="1" si="6"/>
        <v>-1.8326364215434332E-21</v>
      </c>
      <c r="M74">
        <f t="shared" ca="1" si="7"/>
        <v>0.90083616027721491</v>
      </c>
      <c r="N74">
        <f t="shared" ca="1" si="13"/>
        <v>1.2338724896549682</v>
      </c>
      <c r="O74">
        <f t="shared" ca="1" si="13"/>
        <v>1.1845465589836852</v>
      </c>
      <c r="P74">
        <f t="shared" ca="1" si="13"/>
        <v>1.083311311290778</v>
      </c>
      <c r="Q74">
        <f t="shared" ca="1" si="13"/>
        <v>1.1688457109285568</v>
      </c>
      <c r="R74">
        <f t="shared" ca="1" si="13"/>
        <v>1.1464490701995427</v>
      </c>
      <c r="S74">
        <f t="shared" ca="1" si="13"/>
        <v>1.1392926885583039</v>
      </c>
      <c r="T74">
        <f t="shared" ca="1" si="13"/>
        <v>1.2214786876109565</v>
      </c>
      <c r="U74">
        <f t="shared" ca="1" si="13"/>
        <v>1.2425490049487142</v>
      </c>
      <c r="V74">
        <f t="shared" ca="1" si="13"/>
        <v>0.87153036427753117</v>
      </c>
    </row>
    <row r="75" spans="2:22" x14ac:dyDescent="0.25">
      <c r="B75">
        <f t="shared" si="4"/>
        <v>1740</v>
      </c>
      <c r="C75">
        <f t="shared" ca="1" si="9"/>
        <v>4.2121908073917542E-21</v>
      </c>
      <c r="D75">
        <f t="shared" ca="1" si="5"/>
        <v>1.1740279192775203</v>
      </c>
      <c r="E75" s="14">
        <f t="shared" ca="1" si="12"/>
        <v>4.945229609202039E-21</v>
      </c>
      <c r="G75">
        <f t="shared" ca="1" si="2"/>
        <v>2.7174717627874596E-5</v>
      </c>
      <c r="I75" s="16">
        <f t="shared" ca="1" si="6"/>
        <v>7.3303880181028478E-22</v>
      </c>
      <c r="M75">
        <f t="shared" ca="1" si="7"/>
        <v>1.0697673650422814</v>
      </c>
      <c r="N75">
        <f t="shared" ca="1" si="13"/>
        <v>1.2275987416688945</v>
      </c>
      <c r="O75">
        <f t="shared" ca="1" si="13"/>
        <v>0.85098428526524861</v>
      </c>
      <c r="P75">
        <f t="shared" ca="1" si="13"/>
        <v>0.88852007691237556</v>
      </c>
      <c r="Q75">
        <f t="shared" ca="1" si="13"/>
        <v>0.87545456226106233</v>
      </c>
      <c r="R75">
        <f t="shared" ca="1" si="13"/>
        <v>0.80590488292947571</v>
      </c>
      <c r="S75">
        <f t="shared" ca="1" si="13"/>
        <v>1.1803757160894448</v>
      </c>
      <c r="T75">
        <f t="shared" ca="1" si="13"/>
        <v>1.2215872074152201</v>
      </c>
      <c r="U75">
        <f t="shared" ca="1" si="13"/>
        <v>0.87647841198327381</v>
      </c>
      <c r="V75">
        <f t="shared" ca="1" si="13"/>
        <v>1.1976704415572219</v>
      </c>
    </row>
    <row r="76" spans="2:22" x14ac:dyDescent="0.25">
      <c r="B76">
        <f t="shared" si="4"/>
        <v>1770</v>
      </c>
      <c r="C76">
        <f t="shared" ca="1" si="9"/>
        <v>1.632754271079491E-21</v>
      </c>
      <c r="D76">
        <f t="shared" ca="1" si="5"/>
        <v>1.0304776036886198</v>
      </c>
      <c r="E76" s="14">
        <f t="shared" ca="1" si="12"/>
        <v>1.6825167086743531E-21</v>
      </c>
      <c r="G76">
        <f t="shared" ca="1" si="2"/>
        <v>1.706412028101969E-5</v>
      </c>
      <c r="I76" s="16">
        <f t="shared" ca="1" si="6"/>
        <v>4.9762437594862101E-23</v>
      </c>
      <c r="M76">
        <f t="shared" ca="1" si="7"/>
        <v>0.79023003315714857</v>
      </c>
      <c r="N76">
        <f t="shared" ca="1" si="13"/>
        <v>1.0795362044624941</v>
      </c>
      <c r="O76">
        <f t="shared" ca="1" si="13"/>
        <v>0.75336426222080743</v>
      </c>
      <c r="P76">
        <f t="shared" ca="1" si="13"/>
        <v>1.2211216152965325</v>
      </c>
      <c r="Q76">
        <f t="shared" ca="1" si="13"/>
        <v>1.2404040585776466</v>
      </c>
      <c r="R76">
        <f t="shared" ca="1" si="13"/>
        <v>0.83658500144755266</v>
      </c>
      <c r="S76">
        <f t="shared" ca="1" si="13"/>
        <v>0.82168422549792086</v>
      </c>
      <c r="T76">
        <f t="shared" ca="1" si="13"/>
        <v>1.0288874540370923</v>
      </c>
      <c r="U76">
        <f t="shared" ca="1" si="13"/>
        <v>0.94244921796592696</v>
      </c>
      <c r="V76">
        <f t="shared" ca="1" si="13"/>
        <v>1.1185722765022763</v>
      </c>
    </row>
    <row r="77" spans="2:22" x14ac:dyDescent="0.25">
      <c r="B77">
        <f t="shared" si="4"/>
        <v>1800</v>
      </c>
      <c r="C77">
        <f t="shared" ca="1" si="9"/>
        <v>6.3303323259574041E-22</v>
      </c>
      <c r="D77">
        <f t="shared" ca="1" si="5"/>
        <v>1.0541455505860067</v>
      </c>
      <c r="E77" s="14">
        <f t="shared" ca="1" si="12"/>
        <v>6.673091655138764E-22</v>
      </c>
      <c r="G77">
        <f t="shared" ca="1" si="2"/>
        <v>1.053662016376413E-5</v>
      </c>
      <c r="I77" s="16">
        <f t="shared" ca="1" si="6"/>
        <v>3.427593291813599E-23</v>
      </c>
      <c r="M77">
        <f t="shared" ca="1" si="7"/>
        <v>1.1231945583813814</v>
      </c>
      <c r="N77">
        <f t="shared" ca="1" si="13"/>
        <v>0.94841983443078792</v>
      </c>
      <c r="O77">
        <f t="shared" ca="1" si="13"/>
        <v>1.1075347559010322</v>
      </c>
      <c r="P77">
        <f t="shared" ca="1" si="13"/>
        <v>1.1132221650094611</v>
      </c>
      <c r="Q77">
        <f t="shared" ca="1" si="13"/>
        <v>0.75572476021990487</v>
      </c>
      <c r="R77">
        <f t="shared" ca="1" si="13"/>
        <v>1.1511491947917469</v>
      </c>
      <c r="S77">
        <f t="shared" ca="1" si="13"/>
        <v>1.0440495169048156</v>
      </c>
      <c r="T77">
        <f t="shared" ca="1" si="13"/>
        <v>1.2405104335060377</v>
      </c>
      <c r="U77">
        <f t="shared" ca="1" si="13"/>
        <v>1.1824747072937982</v>
      </c>
      <c r="V77">
        <f t="shared" ca="1" si="13"/>
        <v>0.97738916625298888</v>
      </c>
    </row>
    <row r="78" spans="2:22" x14ac:dyDescent="0.25">
      <c r="B78">
        <f t="shared" si="4"/>
        <v>1830</v>
      </c>
      <c r="C78">
        <f t="shared" ca="1" si="9"/>
        <v>2.454843609267902E-22</v>
      </c>
      <c r="D78">
        <f t="shared" ca="1" si="5"/>
        <v>1.1140750482578949</v>
      </c>
      <c r="E78" s="14">
        <f t="shared" ca="1" si="12"/>
        <v>2.7348800124607229E-22</v>
      </c>
      <c r="G78">
        <f t="shared" ca="1" si="2"/>
        <v>6.403253974277955E-6</v>
      </c>
      <c r="I78" s="16">
        <f t="shared" ca="1" si="6"/>
        <v>2.8003640319282094E-23</v>
      </c>
      <c r="M78">
        <f t="shared" ca="1" si="7"/>
        <v>0.98494876230807626</v>
      </c>
      <c r="N78">
        <f t="shared" ca="1" si="13"/>
        <v>0.83891007131603401</v>
      </c>
      <c r="O78">
        <f t="shared" ca="1" si="13"/>
        <v>1.1419906649594223</v>
      </c>
      <c r="P78">
        <f t="shared" ca="1" si="13"/>
        <v>0.84305742609837242</v>
      </c>
      <c r="Q78">
        <f t="shared" ca="1" si="13"/>
        <v>1.1723712221275997</v>
      </c>
      <c r="R78">
        <f t="shared" ca="1" si="13"/>
        <v>1.0984947779393104</v>
      </c>
      <c r="S78">
        <f t="shared" ca="1" si="13"/>
        <v>1.1382312340836502</v>
      </c>
      <c r="T78">
        <f t="shared" ca="1" si="13"/>
        <v>1.0677481602264338</v>
      </c>
      <c r="U78">
        <f t="shared" ca="1" si="13"/>
        <v>1.0290634502288096</v>
      </c>
      <c r="V78">
        <f t="shared" ca="1" si="13"/>
        <v>1.0040311949298957</v>
      </c>
    </row>
    <row r="79" spans="2:22" x14ac:dyDescent="0.25">
      <c r="B79">
        <f t="shared" si="4"/>
        <v>1860</v>
      </c>
      <c r="C79">
        <f t="shared" ca="1" si="9"/>
        <v>9.5216343662048132E-23</v>
      </c>
      <c r="D79">
        <f t="shared" ca="1" si="5"/>
        <v>0.90129008219794837</v>
      </c>
      <c r="E79" s="14">
        <f t="shared" ca="1" si="12"/>
        <v>8.5817546205755466E-23</v>
      </c>
      <c r="G79">
        <f t="shared" ca="1" si="2"/>
        <v>3.8330040183354703E-6</v>
      </c>
      <c r="I79" s="16">
        <f t="shared" ca="1" si="6"/>
        <v>-9.3987974562926658E-24</v>
      </c>
      <c r="M79">
        <f t="shared" ca="1" si="7"/>
        <v>0.84055008298251399</v>
      </c>
      <c r="N79">
        <f t="shared" ca="1" si="13"/>
        <v>1.0836958580937335</v>
      </c>
      <c r="O79">
        <f t="shared" ca="1" si="13"/>
        <v>1.2300010420000784</v>
      </c>
      <c r="P79">
        <f t="shared" ca="1" si="13"/>
        <v>1.2224360925331981</v>
      </c>
      <c r="Q79">
        <f t="shared" ca="1" si="13"/>
        <v>1.1931889094911048</v>
      </c>
      <c r="R79">
        <f t="shared" ca="1" si="13"/>
        <v>0.97918904640003535</v>
      </c>
      <c r="S79">
        <f t="shared" ca="1" si="13"/>
        <v>1.001392941045085</v>
      </c>
      <c r="T79">
        <f t="shared" ca="1" si="13"/>
        <v>0.97697711927553754</v>
      </c>
      <c r="U79">
        <f t="shared" ca="1" si="13"/>
        <v>0.91356202853066526</v>
      </c>
      <c r="V79">
        <f t="shared" ca="1" si="13"/>
        <v>1.0131272779293925</v>
      </c>
    </row>
    <row r="80" spans="2:22" x14ac:dyDescent="0.25">
      <c r="B80">
        <f t="shared" si="4"/>
        <v>1890</v>
      </c>
      <c r="C80">
        <f t="shared" ca="1" si="9"/>
        <v>3.6939261348142394E-23</v>
      </c>
      <c r="D80">
        <f t="shared" ca="1" si="5"/>
        <v>1.1339864482496809</v>
      </c>
      <c r="E80" s="14">
        <f t="shared" ca="1" si="12"/>
        <v>4.1888621777146709E-23</v>
      </c>
      <c r="G80">
        <f t="shared" ca="1" si="2"/>
        <v>2.2617784821490356E-6</v>
      </c>
      <c r="I80" s="16">
        <f t="shared" ca="1" si="6"/>
        <v>4.9493604290043158E-24</v>
      </c>
      <c r="M80">
        <f t="shared" ca="1" si="7"/>
        <v>1.2202959180459731</v>
      </c>
      <c r="N80">
        <f t="shared" ca="1" si="13"/>
        <v>0.78779734679306079</v>
      </c>
      <c r="O80">
        <f t="shared" ca="1" si="13"/>
        <v>0.99284428236528988</v>
      </c>
      <c r="P80">
        <f t="shared" ca="1" si="13"/>
        <v>1.1548881505918041</v>
      </c>
      <c r="Q80">
        <f t="shared" ca="1" si="13"/>
        <v>1.0571249709073216</v>
      </c>
      <c r="R80">
        <f t="shared" ca="1" si="13"/>
        <v>0.91585621319694388</v>
      </c>
      <c r="S80">
        <f t="shared" ca="1" si="13"/>
        <v>0.78099234609947543</v>
      </c>
      <c r="T80">
        <f t="shared" ca="1" si="13"/>
        <v>1.0310820623668879</v>
      </c>
      <c r="U80">
        <f t="shared" ca="1" si="13"/>
        <v>0.94891715822357936</v>
      </c>
      <c r="V80">
        <f t="shared" ca="1" si="13"/>
        <v>1.0739950411608186</v>
      </c>
    </row>
    <row r="81" spans="2:22" x14ac:dyDescent="0.25">
      <c r="B81">
        <f t="shared" si="4"/>
        <v>1920</v>
      </c>
      <c r="C81">
        <f t="shared" ref="C81:C144" ca="1" si="14">IF($B81&lt;=E$5,0,+E$3*E$4*E$10*E$6^0.5/(2*(PI()*E$7*($B81-E$5)^3)^0.5)*EXP(-((E$6*E$10-E$8*($B81-E$5))^2)/(4*E$6*E$7*($B81-E$5)))*EXP(-E$9*($B81-E$5)))</f>
        <v>1.4333511998318565E-23</v>
      </c>
      <c r="D81">
        <f t="shared" ca="1" si="5"/>
        <v>0.91696732458020447</v>
      </c>
      <c r="E81" s="14">
        <f t="shared" ca="1" si="12"/>
        <v>1.3143362148936436E-23</v>
      </c>
      <c r="G81">
        <f t="shared" ref="G81:G144" ca="1" si="15">IF($B81&lt;=E$5,0,+E$3*E$4*E$11*E$6^0.5/(2*(PI()*E$7*($B81-E$5)^3)^0.5)*EXP(-((E$6*E$11-E$8*($B81-E$5))^2)/(4*E$6*E$7*($B81-E$5)))*EXP(-E$9*($B81-E$5)))</f>
        <v>1.3165705674365147E-6</v>
      </c>
      <c r="I81" s="16">
        <f t="shared" ca="1" si="6"/>
        <v>-1.1901498493821297E-24</v>
      </c>
      <c r="M81">
        <f t="shared" ca="1" si="7"/>
        <v>1.1260333828154121</v>
      </c>
      <c r="N81">
        <f t="shared" ca="1" si="13"/>
        <v>0.84044217643308361</v>
      </c>
      <c r="O81">
        <f t="shared" ca="1" si="13"/>
        <v>1.039171468138429</v>
      </c>
      <c r="P81">
        <f t="shared" ca="1" si="13"/>
        <v>0.87659723681064894</v>
      </c>
      <c r="Q81">
        <f t="shared" ca="1" si="13"/>
        <v>1.0462868302105912</v>
      </c>
      <c r="R81">
        <f t="shared" ca="1" si="13"/>
        <v>1.2069804895213363</v>
      </c>
      <c r="S81">
        <f t="shared" ca="1" si="13"/>
        <v>1.2012748338772974</v>
      </c>
      <c r="T81">
        <f t="shared" ca="1" si="13"/>
        <v>0.79632166683910488</v>
      </c>
      <c r="U81">
        <f t="shared" ca="1" si="13"/>
        <v>0.81779022296764303</v>
      </c>
      <c r="V81">
        <f t="shared" ca="1" si="13"/>
        <v>1.1540087100715763</v>
      </c>
    </row>
    <row r="82" spans="2:22" x14ac:dyDescent="0.25">
      <c r="B82">
        <f t="shared" ref="B82:B145" si="16">B81+$E$12</f>
        <v>1950</v>
      </c>
      <c r="C82">
        <f t="shared" ca="1" si="14"/>
        <v>5.5629271802336736E-24</v>
      </c>
      <c r="D82">
        <f t="shared" ref="D82:D145" ca="1" si="17">0.75+0.5*RAND()</f>
        <v>0.82705699550242051</v>
      </c>
      <c r="E82" s="14">
        <f t="shared" ca="1" si="12"/>
        <v>4.6008578398828146E-24</v>
      </c>
      <c r="G82">
        <f t="shared" ca="1" si="15"/>
        <v>7.5650578901117513E-7</v>
      </c>
      <c r="I82" s="16">
        <f t="shared" ref="I82:I145" ca="1" si="18">E82-C82</f>
        <v>-9.6206934035085906E-25</v>
      </c>
      <c r="M82">
        <f t="shared" ref="M82:V145" ca="1" si="19">(0.75+0.5*RAND())</f>
        <v>1.1421853420739452</v>
      </c>
      <c r="N82">
        <f t="shared" ca="1" si="19"/>
        <v>0.83251667695239462</v>
      </c>
      <c r="O82">
        <f t="shared" ca="1" si="19"/>
        <v>1.0135490740889255</v>
      </c>
      <c r="P82">
        <f t="shared" ca="1" si="19"/>
        <v>0.9110607339341662</v>
      </c>
      <c r="Q82">
        <f t="shared" ca="1" si="19"/>
        <v>0.77637160933323823</v>
      </c>
      <c r="R82">
        <f t="shared" ca="1" si="19"/>
        <v>1.169779256485135</v>
      </c>
      <c r="S82">
        <f t="shared" ca="1" si="19"/>
        <v>0.88130574061778122</v>
      </c>
      <c r="T82">
        <f t="shared" ca="1" si="19"/>
        <v>1.1204559349102416</v>
      </c>
      <c r="U82">
        <f t="shared" ca="1" si="19"/>
        <v>0.8400041170659277</v>
      </c>
      <c r="V82">
        <f t="shared" ca="1" si="19"/>
        <v>1.1906503879690327</v>
      </c>
    </row>
    <row r="83" spans="2:22" x14ac:dyDescent="0.25">
      <c r="B83">
        <f t="shared" si="16"/>
        <v>1980</v>
      </c>
      <c r="C83">
        <f t="shared" ca="1" si="14"/>
        <v>2.159430017275822E-24</v>
      </c>
      <c r="D83">
        <f t="shared" ca="1" si="17"/>
        <v>1.0678806273225847</v>
      </c>
      <c r="E83" s="14">
        <f t="shared" ca="1" si="12"/>
        <v>2.3060134815077249E-24</v>
      </c>
      <c r="G83">
        <f t="shared" ca="1" si="15"/>
        <v>4.2936487779919092E-7</v>
      </c>
      <c r="I83" s="16">
        <f t="shared" ca="1" si="18"/>
        <v>1.4658346423190285E-25</v>
      </c>
      <c r="M83">
        <f t="shared" ca="1" si="19"/>
        <v>1.1697811953876336</v>
      </c>
      <c r="N83">
        <f t="shared" ca="1" si="19"/>
        <v>0.80406622577205566</v>
      </c>
      <c r="O83">
        <f t="shared" ca="1" si="19"/>
        <v>1.059398773305493</v>
      </c>
      <c r="P83">
        <f t="shared" ca="1" si="19"/>
        <v>0.82468271875440091</v>
      </c>
      <c r="Q83">
        <f t="shared" ca="1" si="19"/>
        <v>1.1197498674143316</v>
      </c>
      <c r="R83">
        <f t="shared" ca="1" si="19"/>
        <v>1.2473797556784736</v>
      </c>
      <c r="S83">
        <f t="shared" ca="1" si="19"/>
        <v>1.1801281658811136</v>
      </c>
      <c r="T83">
        <f t="shared" ca="1" si="19"/>
        <v>1.1526845197842435</v>
      </c>
      <c r="U83">
        <f t="shared" ca="1" si="19"/>
        <v>0.82340568096013311</v>
      </c>
      <c r="V83">
        <f t="shared" ca="1" si="19"/>
        <v>0.82749689405344284</v>
      </c>
    </row>
    <row r="84" spans="2:22" x14ac:dyDescent="0.25">
      <c r="B84">
        <f t="shared" si="16"/>
        <v>2010</v>
      </c>
      <c r="C84">
        <f t="shared" ca="1" si="14"/>
        <v>8.3841402451385576E-25</v>
      </c>
      <c r="D84">
        <f t="shared" ca="1" si="17"/>
        <v>0.86084056048592772</v>
      </c>
      <c r="E84" s="14">
        <f t="shared" ca="1" si="12"/>
        <v>7.2174079878176998E-25</v>
      </c>
      <c r="G84">
        <f t="shared" ca="1" si="15"/>
        <v>2.40847336049684E-7</v>
      </c>
      <c r="I84" s="16">
        <f t="shared" ca="1" si="18"/>
        <v>-1.1667322573208578E-25</v>
      </c>
      <c r="M84">
        <f t="shared" ca="1" si="19"/>
        <v>1.0224287626070792</v>
      </c>
      <c r="N84">
        <f t="shared" ca="1" si="19"/>
        <v>0.7964962822879591</v>
      </c>
      <c r="O84">
        <f t="shared" ca="1" si="19"/>
        <v>0.98132181854709533</v>
      </c>
      <c r="P84">
        <f t="shared" ca="1" si="19"/>
        <v>0.97128111816234985</v>
      </c>
      <c r="Q84">
        <f t="shared" ca="1" si="19"/>
        <v>0.91779214838626133</v>
      </c>
      <c r="R84">
        <f t="shared" ca="1" si="19"/>
        <v>0.98797481836165513</v>
      </c>
      <c r="S84">
        <f t="shared" ca="1" si="19"/>
        <v>0.86433588037856879</v>
      </c>
      <c r="T84">
        <f t="shared" ca="1" si="19"/>
        <v>1.1011288307524489</v>
      </c>
      <c r="U84">
        <f t="shared" ca="1" si="19"/>
        <v>1.1150623620479614</v>
      </c>
      <c r="V84">
        <f t="shared" ca="1" si="19"/>
        <v>0.75925258578124177</v>
      </c>
    </row>
    <row r="85" spans="2:22" x14ac:dyDescent="0.25">
      <c r="B85">
        <f t="shared" si="16"/>
        <v>2040</v>
      </c>
      <c r="C85">
        <f t="shared" ca="1" si="14"/>
        <v>3.2558187574596588E-25</v>
      </c>
      <c r="D85">
        <f t="shared" ca="1" si="17"/>
        <v>1.2309647105466026</v>
      </c>
      <c r="E85" s="14">
        <f t="shared" ca="1" si="12"/>
        <v>4.0077979943685283E-25</v>
      </c>
      <c r="G85">
        <f t="shared" ca="1" si="15"/>
        <v>1.3359718954371709E-7</v>
      </c>
      <c r="I85" s="16">
        <f t="shared" ca="1" si="18"/>
        <v>7.5197923690886952E-26</v>
      </c>
      <c r="M85">
        <f t="shared" ca="1" si="19"/>
        <v>0.82261813136731632</v>
      </c>
      <c r="N85">
        <f t="shared" ca="1" si="19"/>
        <v>1.0989033857273649</v>
      </c>
      <c r="O85">
        <f t="shared" ca="1" si="19"/>
        <v>1.0630059310058657</v>
      </c>
      <c r="P85">
        <f t="shared" ca="1" si="19"/>
        <v>1.2201071922685944</v>
      </c>
      <c r="Q85">
        <f t="shared" ca="1" si="19"/>
        <v>1.020216713624754</v>
      </c>
      <c r="R85">
        <f t="shared" ca="1" si="19"/>
        <v>0.88482768202748385</v>
      </c>
      <c r="S85">
        <f t="shared" ca="1" si="19"/>
        <v>0.8976815203538222</v>
      </c>
      <c r="T85">
        <f t="shared" ca="1" si="19"/>
        <v>1.1536417781143835</v>
      </c>
      <c r="U85">
        <f t="shared" ca="1" si="19"/>
        <v>1.1457690878428088</v>
      </c>
      <c r="V85">
        <f t="shared" ca="1" si="19"/>
        <v>0.77720386650123552</v>
      </c>
    </row>
    <row r="86" spans="2:22" x14ac:dyDescent="0.25">
      <c r="B86">
        <f t="shared" si="16"/>
        <v>2070</v>
      </c>
      <c r="C86">
        <f t="shared" ca="1" si="14"/>
        <v>1.2645699117253878E-25</v>
      </c>
      <c r="D86">
        <f t="shared" ca="1" si="17"/>
        <v>0.94572375766706485</v>
      </c>
      <c r="E86" s="14">
        <f t="shared" ca="1" si="12"/>
        <v>1.1959338087496424E-25</v>
      </c>
      <c r="G86">
        <f t="shared" ca="1" si="15"/>
        <v>7.3319142133899731E-8</v>
      </c>
      <c r="I86" s="16">
        <f t="shared" ca="1" si="18"/>
        <v>-6.8636102975745473E-27</v>
      </c>
      <c r="M86">
        <f t="shared" ca="1" si="19"/>
        <v>1.2242590273131673</v>
      </c>
      <c r="N86">
        <f t="shared" ca="1" si="19"/>
        <v>0.96968585017534181</v>
      </c>
      <c r="O86">
        <f t="shared" ca="1" si="19"/>
        <v>1.1924627903195451</v>
      </c>
      <c r="P86">
        <f t="shared" ca="1" si="19"/>
        <v>0.89701704118148728</v>
      </c>
      <c r="Q86">
        <f t="shared" ca="1" si="19"/>
        <v>0.89187290805995345</v>
      </c>
      <c r="R86">
        <f t="shared" ca="1" si="19"/>
        <v>0.86510886065563941</v>
      </c>
      <c r="S86">
        <f t="shared" ca="1" si="19"/>
        <v>0.94980619907396835</v>
      </c>
      <c r="T86">
        <f t="shared" ca="1" si="19"/>
        <v>1.053585146518996</v>
      </c>
      <c r="U86">
        <f t="shared" ca="1" si="19"/>
        <v>1.0998555456276131</v>
      </c>
      <c r="V86">
        <f t="shared" ca="1" si="19"/>
        <v>0.83543151644455893</v>
      </c>
    </row>
    <row r="87" spans="2:22" x14ac:dyDescent="0.25">
      <c r="B87">
        <f t="shared" si="16"/>
        <v>2100</v>
      </c>
      <c r="C87">
        <f t="shared" ca="1" si="14"/>
        <v>4.9125282833178596E-26</v>
      </c>
      <c r="D87">
        <f t="shared" ca="1" si="17"/>
        <v>1.0319160454795062</v>
      </c>
      <c r="E87" s="14">
        <f t="shared" ca="1" si="12"/>
        <v>5.069316759427593E-26</v>
      </c>
      <c r="G87">
        <f t="shared" ca="1" si="15"/>
        <v>3.9830237945862197E-8</v>
      </c>
      <c r="I87" s="16">
        <f t="shared" ca="1" si="18"/>
        <v>1.5678847610973333E-27</v>
      </c>
      <c r="M87">
        <f t="shared" ca="1" si="19"/>
        <v>1.1617964746915681</v>
      </c>
      <c r="N87">
        <f t="shared" ca="1" si="19"/>
        <v>0.95302833053964764</v>
      </c>
      <c r="O87">
        <f t="shared" ca="1" si="19"/>
        <v>0.76211312393129793</v>
      </c>
      <c r="P87">
        <f t="shared" ca="1" si="19"/>
        <v>1.0359640055080095</v>
      </c>
      <c r="Q87">
        <f t="shared" ca="1" si="19"/>
        <v>1.1205044624164742</v>
      </c>
      <c r="R87">
        <f t="shared" ca="1" si="19"/>
        <v>0.77751537940671267</v>
      </c>
      <c r="S87">
        <f t="shared" ca="1" si="19"/>
        <v>0.76430223182356782</v>
      </c>
      <c r="T87">
        <f t="shared" ca="1" si="19"/>
        <v>0.88048465110385388</v>
      </c>
      <c r="U87">
        <f t="shared" ca="1" si="19"/>
        <v>0.90312973650339723</v>
      </c>
      <c r="V87">
        <f t="shared" ca="1" si="19"/>
        <v>0.88505792636175962</v>
      </c>
    </row>
    <row r="88" spans="2:22" x14ac:dyDescent="0.25">
      <c r="B88">
        <f t="shared" si="16"/>
        <v>2130</v>
      </c>
      <c r="C88">
        <f t="shared" ca="1" si="14"/>
        <v>1.9087346163097328E-26</v>
      </c>
      <c r="D88">
        <f t="shared" ca="1" si="17"/>
        <v>0.92737663407285875</v>
      </c>
      <c r="E88" s="14">
        <f t="shared" ca="1" si="12"/>
        <v>1.7701158838116695E-26</v>
      </c>
      <c r="G88">
        <f t="shared" ca="1" si="15"/>
        <v>2.142803074098708E-8</v>
      </c>
      <c r="I88" s="16">
        <f t="shared" ca="1" si="18"/>
        <v>-1.3861873249806328E-27</v>
      </c>
      <c r="M88">
        <f t="shared" ca="1" si="19"/>
        <v>0.7963519992650715</v>
      </c>
      <c r="N88">
        <f t="shared" ca="1" si="19"/>
        <v>1.1644498391532081</v>
      </c>
      <c r="O88">
        <f t="shared" ca="1" si="19"/>
        <v>0.99099430115340814</v>
      </c>
      <c r="P88">
        <f t="shared" ca="1" si="19"/>
        <v>1.1828859089434554</v>
      </c>
      <c r="Q88">
        <f t="shared" ca="1" si="19"/>
        <v>1.2175156231561441</v>
      </c>
      <c r="R88">
        <f t="shared" ca="1" si="19"/>
        <v>1.1932926635836247</v>
      </c>
      <c r="S88">
        <f t="shared" ca="1" si="19"/>
        <v>0.82939659141819533</v>
      </c>
      <c r="T88">
        <f t="shared" ca="1" si="19"/>
        <v>0.97748133108396318</v>
      </c>
      <c r="U88">
        <f t="shared" ca="1" si="19"/>
        <v>1.0863693189451444</v>
      </c>
      <c r="V88">
        <f t="shared" ca="1" si="19"/>
        <v>1.1148653364246592</v>
      </c>
    </row>
    <row r="89" spans="2:22" x14ac:dyDescent="0.25">
      <c r="B89">
        <f t="shared" si="16"/>
        <v>2160</v>
      </c>
      <c r="C89">
        <f t="shared" ca="1" si="14"/>
        <v>7.4175927636867428E-27</v>
      </c>
      <c r="D89">
        <f t="shared" ca="1" si="17"/>
        <v>1.1702748470265933</v>
      </c>
      <c r="E89" s="14">
        <f t="shared" ca="1" si="12"/>
        <v>8.6806222368290682E-27</v>
      </c>
      <c r="G89">
        <f t="shared" ca="1" si="15"/>
        <v>1.142121208094208E-8</v>
      </c>
      <c r="I89" s="16">
        <f t="shared" ca="1" si="18"/>
        <v>1.2630294731423254E-27</v>
      </c>
      <c r="M89">
        <f t="shared" ca="1" si="19"/>
        <v>0.80881250473213306</v>
      </c>
      <c r="N89">
        <f t="shared" ca="1" si="19"/>
        <v>0.89891148935009746</v>
      </c>
      <c r="O89">
        <f t="shared" ca="1" si="19"/>
        <v>0.98968990826454306</v>
      </c>
      <c r="P89">
        <f t="shared" ca="1" si="19"/>
        <v>1.1363037911225793</v>
      </c>
      <c r="Q89">
        <f t="shared" ca="1" si="19"/>
        <v>1.1288322470865479</v>
      </c>
      <c r="R89">
        <f t="shared" ca="1" si="19"/>
        <v>0.7637617146697202</v>
      </c>
      <c r="S89">
        <f t="shared" ca="1" si="19"/>
        <v>1.208143660081479</v>
      </c>
      <c r="T89">
        <f t="shared" ca="1" si="19"/>
        <v>1.1319698957031208</v>
      </c>
      <c r="U89">
        <f t="shared" ca="1" si="19"/>
        <v>0.77582809085227811</v>
      </c>
      <c r="V89">
        <f t="shared" ca="1" si="19"/>
        <v>0.95786631808381806</v>
      </c>
    </row>
    <row r="90" spans="2:22" x14ac:dyDescent="0.25">
      <c r="B90">
        <f t="shared" si="16"/>
        <v>2190</v>
      </c>
      <c r="C90">
        <f t="shared" ca="1" si="14"/>
        <v>2.8830758757668319E-27</v>
      </c>
      <c r="D90">
        <f t="shared" ca="1" si="17"/>
        <v>1.0708719049686746</v>
      </c>
      <c r="E90" s="14">
        <f t="shared" ca="1" si="12"/>
        <v>3.0874049552516569E-27</v>
      </c>
      <c r="G90">
        <f t="shared" ca="1" si="15"/>
        <v>6.0336298824326053E-9</v>
      </c>
      <c r="I90" s="16">
        <f t="shared" ca="1" si="18"/>
        <v>2.0432907948482495E-28</v>
      </c>
      <c r="M90">
        <f t="shared" ca="1" si="19"/>
        <v>0.79757380405753797</v>
      </c>
      <c r="N90">
        <f t="shared" ca="1" si="19"/>
        <v>0.76667750444554505</v>
      </c>
      <c r="O90">
        <f t="shared" ca="1" si="19"/>
        <v>0.9714186704800527</v>
      </c>
      <c r="P90">
        <f t="shared" ca="1" si="19"/>
        <v>1.0538032370289792</v>
      </c>
      <c r="Q90">
        <f t="shared" ca="1" si="19"/>
        <v>1.127804695667481</v>
      </c>
      <c r="R90">
        <f t="shared" ca="1" si="19"/>
        <v>0.78105234347328611</v>
      </c>
      <c r="S90">
        <f t="shared" ca="1" si="19"/>
        <v>1.2452158435973071</v>
      </c>
      <c r="T90">
        <f t="shared" ca="1" si="19"/>
        <v>0.84209791571924275</v>
      </c>
      <c r="U90">
        <f t="shared" ca="1" si="19"/>
        <v>1.1738516151197711</v>
      </c>
      <c r="V90">
        <f t="shared" ca="1" si="19"/>
        <v>0.98898797837960106</v>
      </c>
    </row>
    <row r="91" spans="2:22" x14ac:dyDescent="0.25">
      <c r="B91">
        <f t="shared" si="16"/>
        <v>2220</v>
      </c>
      <c r="C91">
        <f t="shared" ca="1" si="14"/>
        <v>1.120788130975331E-27</v>
      </c>
      <c r="D91">
        <f t="shared" ca="1" si="17"/>
        <v>1.1907296962949636</v>
      </c>
      <c r="E91" s="14">
        <f t="shared" ca="1" si="12"/>
        <v>1.3345557108072558E-27</v>
      </c>
      <c r="G91">
        <f t="shared" ca="1" si="15"/>
        <v>3.1604404586899381E-9</v>
      </c>
      <c r="I91" s="16">
        <f t="shared" ca="1" si="18"/>
        <v>2.1376757983192477E-28</v>
      </c>
      <c r="M91">
        <f t="shared" ca="1" si="19"/>
        <v>1.1823498028443971</v>
      </c>
      <c r="N91">
        <f t="shared" ca="1" si="19"/>
        <v>1.1392511769686697</v>
      </c>
      <c r="O91">
        <f t="shared" ca="1" si="19"/>
        <v>1.2454597102183751</v>
      </c>
      <c r="P91">
        <f t="shared" ca="1" si="19"/>
        <v>0.87401750459043126</v>
      </c>
      <c r="Q91">
        <f t="shared" ca="1" si="19"/>
        <v>0.82581188303207109</v>
      </c>
      <c r="R91">
        <f t="shared" ca="1" si="19"/>
        <v>0.93491235032771369</v>
      </c>
      <c r="S91">
        <f t="shared" ca="1" si="19"/>
        <v>0.8845390085248398</v>
      </c>
      <c r="T91">
        <f t="shared" ca="1" si="19"/>
        <v>0.89337908672407873</v>
      </c>
      <c r="U91">
        <f t="shared" ca="1" si="19"/>
        <v>1.0303557759284969</v>
      </c>
      <c r="V91">
        <f t="shared" ca="1" si="19"/>
        <v>1.2183360961824532</v>
      </c>
    </row>
    <row r="92" spans="2:22" x14ac:dyDescent="0.25">
      <c r="B92">
        <f t="shared" si="16"/>
        <v>2250</v>
      </c>
      <c r="C92">
        <f t="shared" ca="1" si="14"/>
        <v>4.3577676738468938E-28</v>
      </c>
      <c r="D92">
        <f t="shared" ca="1" si="17"/>
        <v>1.0006517494285776</v>
      </c>
      <c r="E92" s="14">
        <f t="shared" ca="1" si="12"/>
        <v>4.3606078464381978E-28</v>
      </c>
      <c r="G92">
        <f t="shared" ca="1" si="15"/>
        <v>1.6420094914610655E-9</v>
      </c>
      <c r="I92" s="16">
        <f t="shared" ca="1" si="18"/>
        <v>2.8401725913039571E-31</v>
      </c>
      <c r="M92">
        <f t="shared" ca="1" si="19"/>
        <v>0.86477558812955713</v>
      </c>
      <c r="N92">
        <f t="shared" ca="1" si="19"/>
        <v>0.8797926860347679</v>
      </c>
      <c r="O92">
        <f t="shared" ca="1" si="19"/>
        <v>0.80581366721473224</v>
      </c>
      <c r="P92">
        <f t="shared" ca="1" si="19"/>
        <v>1.0959139690652004</v>
      </c>
      <c r="Q92">
        <f t="shared" ca="1" si="19"/>
        <v>1.0677643971050652</v>
      </c>
      <c r="R92">
        <f t="shared" ca="1" si="19"/>
        <v>0.78570862052526014</v>
      </c>
      <c r="S92">
        <f t="shared" ca="1" si="19"/>
        <v>1.1168948465653195</v>
      </c>
      <c r="T92">
        <f t="shared" ca="1" si="19"/>
        <v>0.82238409708029825</v>
      </c>
      <c r="U92">
        <f t="shared" ca="1" si="19"/>
        <v>1.1497615617881727</v>
      </c>
      <c r="V92">
        <f t="shared" ca="1" si="19"/>
        <v>1.0879565504693312</v>
      </c>
    </row>
    <row r="93" spans="2:22" x14ac:dyDescent="0.25">
      <c r="B93">
        <f t="shared" si="16"/>
        <v>2280</v>
      </c>
      <c r="C93">
        <f t="shared" ca="1" si="14"/>
        <v>1.6946361788048966E-28</v>
      </c>
      <c r="D93">
        <f t="shared" ca="1" si="17"/>
        <v>0.82354285339588884</v>
      </c>
      <c r="E93" s="14">
        <f t="shared" ca="1" si="12"/>
        <v>1.3956055141608903E-28</v>
      </c>
      <c r="G93">
        <f t="shared" ca="1" si="15"/>
        <v>8.4646844155945792E-10</v>
      </c>
      <c r="I93" s="16">
        <f t="shared" ca="1" si="18"/>
        <v>-2.9903066464400632E-29</v>
      </c>
      <c r="M93">
        <f t="shared" ca="1" si="19"/>
        <v>1.1483008740125131</v>
      </c>
      <c r="N93">
        <f t="shared" ca="1" si="19"/>
        <v>1.0557903464146055</v>
      </c>
      <c r="O93">
        <f t="shared" ca="1" si="19"/>
        <v>0.95527314018771525</v>
      </c>
      <c r="P93">
        <f t="shared" ca="1" si="19"/>
        <v>1.1109966549180181</v>
      </c>
      <c r="Q93">
        <f t="shared" ca="1" si="19"/>
        <v>0.99831318644507683</v>
      </c>
      <c r="R93">
        <f t="shared" ca="1" si="19"/>
        <v>0.81934120716286452</v>
      </c>
      <c r="S93">
        <f t="shared" ca="1" si="19"/>
        <v>1.1768070697212472</v>
      </c>
      <c r="T93">
        <f t="shared" ca="1" si="19"/>
        <v>0.77429005229000147</v>
      </c>
      <c r="U93">
        <f t="shared" ca="1" si="19"/>
        <v>1.0106958794245857</v>
      </c>
      <c r="V93">
        <f t="shared" ca="1" si="19"/>
        <v>0.77958745412453712</v>
      </c>
    </row>
    <row r="94" spans="2:22" x14ac:dyDescent="0.25">
      <c r="B94">
        <f t="shared" si="16"/>
        <v>2310</v>
      </c>
      <c r="C94">
        <f t="shared" ca="1" si="14"/>
        <v>6.5911242445612892E-29</v>
      </c>
      <c r="D94">
        <f t="shared" ca="1" si="17"/>
        <v>0.79797074823203173</v>
      </c>
      <c r="E94" s="14">
        <f t="shared" ca="1" si="12"/>
        <v>5.2595243451228571E-29</v>
      </c>
      <c r="G94">
        <f t="shared" ca="1" si="15"/>
        <v>4.3310461270638276E-10</v>
      </c>
      <c r="I94" s="16">
        <f t="shared" ca="1" si="18"/>
        <v>-1.3315998994384321E-29</v>
      </c>
      <c r="M94">
        <f t="shared" ca="1" si="19"/>
        <v>1.0958669652462676</v>
      </c>
      <c r="N94">
        <f t="shared" ca="1" si="19"/>
        <v>0.83193424312451758</v>
      </c>
      <c r="O94">
        <f t="shared" ca="1" si="19"/>
        <v>1.1959397420535931</v>
      </c>
      <c r="P94">
        <f t="shared" ca="1" si="19"/>
        <v>0.78804681085107253</v>
      </c>
      <c r="Q94">
        <f t="shared" ca="1" si="19"/>
        <v>0.95151766740371735</v>
      </c>
      <c r="R94">
        <f t="shared" ca="1" si="19"/>
        <v>1.065130556577764</v>
      </c>
      <c r="S94">
        <f t="shared" ca="1" si="19"/>
        <v>0.8445472973451964</v>
      </c>
      <c r="T94">
        <f t="shared" ca="1" si="19"/>
        <v>0.87410870348834013</v>
      </c>
      <c r="U94">
        <f t="shared" ca="1" si="19"/>
        <v>0.98312717137742411</v>
      </c>
      <c r="V94">
        <f t="shared" ca="1" si="19"/>
        <v>0.76931375692724058</v>
      </c>
    </row>
    <row r="95" spans="2:22" x14ac:dyDescent="0.25">
      <c r="B95">
        <f t="shared" si="16"/>
        <v>2340</v>
      </c>
      <c r="C95">
        <f t="shared" ca="1" si="14"/>
        <v>2.5639640909282363E-29</v>
      </c>
      <c r="D95">
        <f t="shared" ca="1" si="17"/>
        <v>0.97803913460486758</v>
      </c>
      <c r="E95" s="14">
        <f t="shared" ca="1" si="12"/>
        <v>2.5076572206494082E-29</v>
      </c>
      <c r="G95">
        <f t="shared" ca="1" si="15"/>
        <v>2.200159219973274E-10</v>
      </c>
      <c r="I95" s="16">
        <f t="shared" ca="1" si="18"/>
        <v>-5.6306870278828104E-31</v>
      </c>
      <c r="M95">
        <f t="shared" ca="1" si="19"/>
        <v>0.83927310151297485</v>
      </c>
      <c r="N95">
        <f t="shared" ca="1" si="19"/>
        <v>1.046555280821154</v>
      </c>
      <c r="O95">
        <f t="shared" ca="1" si="19"/>
        <v>1.2122642451441994</v>
      </c>
      <c r="P95">
        <f t="shared" ca="1" si="19"/>
        <v>1.0817725278245929</v>
      </c>
      <c r="Q95">
        <f t="shared" ca="1" si="19"/>
        <v>1.1799087616178661</v>
      </c>
      <c r="R95">
        <f t="shared" ca="1" si="19"/>
        <v>0.87381135584288816</v>
      </c>
      <c r="S95">
        <f t="shared" ca="1" si="19"/>
        <v>0.79644307606608078</v>
      </c>
      <c r="T95">
        <f t="shared" ca="1" si="19"/>
        <v>1.1611492165941921</v>
      </c>
      <c r="U95">
        <f t="shared" ca="1" si="19"/>
        <v>1.0704183602111421</v>
      </c>
      <c r="V95">
        <f t="shared" ca="1" si="19"/>
        <v>0.8684153880782689</v>
      </c>
    </row>
    <row r="96" spans="2:22" x14ac:dyDescent="0.25">
      <c r="B96">
        <f t="shared" si="16"/>
        <v>2370</v>
      </c>
      <c r="C96">
        <f t="shared" ca="1" si="14"/>
        <v>9.9754525608757675E-30</v>
      </c>
      <c r="D96">
        <f t="shared" ca="1" si="17"/>
        <v>0.849052303405885</v>
      </c>
      <c r="E96" s="14">
        <f t="shared" ca="1" si="12"/>
        <v>8.4696809743277042E-30</v>
      </c>
      <c r="G96">
        <f t="shared" ca="1" si="15"/>
        <v>1.1099923125895371E-10</v>
      </c>
      <c r="I96" s="16">
        <f t="shared" ca="1" si="18"/>
        <v>-1.5057715865480634E-30</v>
      </c>
      <c r="M96">
        <f t="shared" ca="1" si="19"/>
        <v>1.0778938249903449</v>
      </c>
      <c r="N96">
        <f t="shared" ca="1" si="19"/>
        <v>1.0952463553741523</v>
      </c>
      <c r="O96">
        <f t="shared" ca="1" si="19"/>
        <v>1.1665586725767816</v>
      </c>
      <c r="P96">
        <f t="shared" ca="1" si="19"/>
        <v>0.99922720743860971</v>
      </c>
      <c r="Q96">
        <f t="shared" ca="1" si="19"/>
        <v>0.83754670351348137</v>
      </c>
      <c r="R96">
        <f t="shared" ca="1" si="19"/>
        <v>0.98359521022704488</v>
      </c>
      <c r="S96">
        <f t="shared" ca="1" si="19"/>
        <v>1.0155880654263187</v>
      </c>
      <c r="T96">
        <f t="shared" ca="1" si="19"/>
        <v>0.83914305632690378</v>
      </c>
      <c r="U96">
        <f t="shared" ca="1" si="19"/>
        <v>1.0280198783289713</v>
      </c>
      <c r="V96">
        <f t="shared" ca="1" si="19"/>
        <v>1.1208894913203393</v>
      </c>
    </row>
    <row r="97" spans="2:22" x14ac:dyDescent="0.25">
      <c r="B97">
        <f t="shared" si="16"/>
        <v>2400</v>
      </c>
      <c r="C97">
        <f t="shared" ca="1" si="14"/>
        <v>3.8816854534549745E-30</v>
      </c>
      <c r="D97">
        <f t="shared" ca="1" si="17"/>
        <v>0.8210822368712587</v>
      </c>
      <c r="E97" s="14">
        <f t="shared" ca="1" si="12"/>
        <v>3.1871829749534369E-30</v>
      </c>
      <c r="G97">
        <f t="shared" ca="1" si="15"/>
        <v>5.5630006024356162E-11</v>
      </c>
      <c r="I97" s="16">
        <f t="shared" ca="1" si="18"/>
        <v>-6.9450247850153757E-31</v>
      </c>
      <c r="M97">
        <f t="shared" ca="1" si="19"/>
        <v>0.85715408550801153</v>
      </c>
      <c r="N97">
        <f t="shared" ca="1" si="19"/>
        <v>1.0823732748735828</v>
      </c>
      <c r="O97">
        <f t="shared" ca="1" si="19"/>
        <v>1.0103298230142499</v>
      </c>
      <c r="P97">
        <f t="shared" ca="1" si="19"/>
        <v>0.84991817914473256</v>
      </c>
      <c r="Q97">
        <f t="shared" ca="1" si="19"/>
        <v>0.83663923930337158</v>
      </c>
      <c r="R97">
        <f t="shared" ca="1" si="19"/>
        <v>1.1999506015208343</v>
      </c>
      <c r="S97">
        <f t="shared" ca="1" si="19"/>
        <v>0.98928894633598663</v>
      </c>
      <c r="T97">
        <f t="shared" ca="1" si="19"/>
        <v>1.1722961323505654</v>
      </c>
      <c r="U97">
        <f t="shared" ca="1" si="19"/>
        <v>1.1473238895886064</v>
      </c>
      <c r="V97">
        <f t="shared" ca="1" si="19"/>
        <v>0.95223306575369637</v>
      </c>
    </row>
    <row r="98" spans="2:22" x14ac:dyDescent="0.25">
      <c r="B98">
        <f t="shared" si="16"/>
        <v>2430</v>
      </c>
      <c r="C98">
        <f t="shared" ca="1" si="14"/>
        <v>1.5106852586097227E-30</v>
      </c>
      <c r="D98">
        <f t="shared" ca="1" si="17"/>
        <v>0.76768596966888292</v>
      </c>
      <c r="E98" s="14">
        <f t="shared" ca="1" si="12"/>
        <v>1.1597318776202921E-30</v>
      </c>
      <c r="G98">
        <f t="shared" ca="1" si="15"/>
        <v>2.7703464426917771E-11</v>
      </c>
      <c r="I98" s="16">
        <f t="shared" ca="1" si="18"/>
        <v>-3.5095338098943059E-31</v>
      </c>
      <c r="M98">
        <f t="shared" ca="1" si="19"/>
        <v>1.2015170349427757</v>
      </c>
      <c r="N98">
        <f t="shared" ca="1" si="19"/>
        <v>0.79322807723048716</v>
      </c>
      <c r="O98">
        <f t="shared" ca="1" si="19"/>
        <v>0.75236733208425366</v>
      </c>
      <c r="P98">
        <f t="shared" ca="1" si="19"/>
        <v>1.1325007949202648</v>
      </c>
      <c r="Q98">
        <f t="shared" ca="1" si="19"/>
        <v>1.1664813342786533</v>
      </c>
      <c r="R98">
        <f t="shared" ca="1" si="19"/>
        <v>0.98649179188375813</v>
      </c>
      <c r="S98">
        <f t="shared" ca="1" si="19"/>
        <v>1.1251431017730187</v>
      </c>
      <c r="T98">
        <f t="shared" ca="1" si="19"/>
        <v>1.209535998149553</v>
      </c>
      <c r="U98">
        <f t="shared" ca="1" si="19"/>
        <v>1.097202343978666</v>
      </c>
      <c r="V98">
        <f t="shared" ca="1" si="19"/>
        <v>0.98758244185260124</v>
      </c>
    </row>
    <row r="99" spans="2:22" x14ac:dyDescent="0.25">
      <c r="B99">
        <f t="shared" si="16"/>
        <v>2460</v>
      </c>
      <c r="C99">
        <f t="shared" ca="1" si="14"/>
        <v>5.8802046130264465E-31</v>
      </c>
      <c r="D99">
        <f t="shared" ca="1" si="17"/>
        <v>0.82689395452728798</v>
      </c>
      <c r="E99" s="14">
        <f t="shared" ca="1" si="12"/>
        <v>4.8623056458950398E-31</v>
      </c>
      <c r="G99">
        <f t="shared" ca="1" si="15"/>
        <v>1.3712028331816391E-11</v>
      </c>
      <c r="I99" s="16">
        <f t="shared" ca="1" si="18"/>
        <v>-1.0178989671314068E-31</v>
      </c>
      <c r="M99">
        <f t="shared" ca="1" si="19"/>
        <v>0.88742863652753212</v>
      </c>
      <c r="N99">
        <f t="shared" ca="1" si="19"/>
        <v>1.1010361081637652</v>
      </c>
      <c r="O99">
        <f t="shared" ca="1" si="19"/>
        <v>0.95004517917232856</v>
      </c>
      <c r="P99">
        <f t="shared" ca="1" si="19"/>
        <v>1.2384987227566024</v>
      </c>
      <c r="Q99">
        <f t="shared" ca="1" si="19"/>
        <v>1.1522051733862502</v>
      </c>
      <c r="R99">
        <f t="shared" ca="1" si="19"/>
        <v>0.87333287067037113</v>
      </c>
      <c r="S99">
        <f t="shared" ca="1" si="19"/>
        <v>1.1331523338144462</v>
      </c>
      <c r="T99">
        <f t="shared" ca="1" si="19"/>
        <v>0.93302719299074188</v>
      </c>
      <c r="U99">
        <f t="shared" ca="1" si="19"/>
        <v>0.84708329977884333</v>
      </c>
      <c r="V99">
        <f t="shared" ca="1" si="19"/>
        <v>0.83047150591066021</v>
      </c>
    </row>
    <row r="100" spans="2:22" x14ac:dyDescent="0.25">
      <c r="B100">
        <f t="shared" si="16"/>
        <v>2490</v>
      </c>
      <c r="C100">
        <f t="shared" ca="1" si="14"/>
        <v>2.2891517311733351E-31</v>
      </c>
      <c r="D100">
        <f t="shared" ca="1" si="17"/>
        <v>0.95362618500932927</v>
      </c>
      <c r="E100" s="14">
        <f t="shared" ca="1" si="12"/>
        <v>2.1829950323063291E-31</v>
      </c>
      <c r="G100">
        <f t="shared" ca="1" si="15"/>
        <v>6.7470413370537622E-12</v>
      </c>
      <c r="I100" s="16">
        <f t="shared" ca="1" si="18"/>
        <v>-1.0615669886700595E-32</v>
      </c>
      <c r="M100">
        <f t="shared" ca="1" si="19"/>
        <v>0.95297263883515271</v>
      </c>
      <c r="N100">
        <f t="shared" ca="1" si="19"/>
        <v>1.0153247921064581</v>
      </c>
      <c r="O100">
        <f t="shared" ca="1" si="19"/>
        <v>0.97137628780264595</v>
      </c>
      <c r="P100">
        <f t="shared" ca="1" si="19"/>
        <v>1.0500824347386803</v>
      </c>
      <c r="Q100">
        <f t="shared" ca="1" si="19"/>
        <v>1.1878738791631636</v>
      </c>
      <c r="R100">
        <f t="shared" ca="1" si="19"/>
        <v>0.97345534254036226</v>
      </c>
      <c r="S100">
        <f t="shared" ca="1" si="19"/>
        <v>1.0508679060557033</v>
      </c>
      <c r="T100">
        <f t="shared" ca="1" si="19"/>
        <v>1.1814817040910897</v>
      </c>
      <c r="U100">
        <f t="shared" ca="1" si="19"/>
        <v>1.0439512134035605</v>
      </c>
      <c r="V100">
        <f t="shared" ca="1" si="19"/>
        <v>1.0715906935427557</v>
      </c>
    </row>
    <row r="101" spans="2:22" x14ac:dyDescent="0.25">
      <c r="B101">
        <f t="shared" si="16"/>
        <v>2520</v>
      </c>
      <c r="C101">
        <f t="shared" ca="1" si="14"/>
        <v>8.9129061880028932E-32</v>
      </c>
      <c r="D101">
        <f t="shared" ca="1" si="17"/>
        <v>0.9058898583599313</v>
      </c>
      <c r="E101" s="14">
        <f t="shared" ca="1" si="12"/>
        <v>8.0741113242252957E-32</v>
      </c>
      <c r="G101">
        <f t="shared" ca="1" si="15"/>
        <v>3.3011513371762536E-12</v>
      </c>
      <c r="I101" s="16">
        <f t="shared" ca="1" si="18"/>
        <v>-8.3879486377759749E-33</v>
      </c>
      <c r="M101">
        <f t="shared" ca="1" si="19"/>
        <v>1.0359769612564851</v>
      </c>
      <c r="N101">
        <f t="shared" ca="1" si="19"/>
        <v>1.0935016923919076</v>
      </c>
      <c r="O101">
        <f t="shared" ca="1" si="19"/>
        <v>1.2120164383931504</v>
      </c>
      <c r="P101">
        <f t="shared" ca="1" si="19"/>
        <v>1.1670454613747703</v>
      </c>
      <c r="Q101">
        <f t="shared" ca="1" si="19"/>
        <v>1.1012467960941668</v>
      </c>
      <c r="R101">
        <f t="shared" ca="1" si="19"/>
        <v>1.0041464242090801</v>
      </c>
      <c r="S101">
        <f t="shared" ca="1" si="19"/>
        <v>1.1247651716634222</v>
      </c>
      <c r="T101">
        <f t="shared" ca="1" si="19"/>
        <v>1.1217104703824239</v>
      </c>
      <c r="U101">
        <f t="shared" ca="1" si="19"/>
        <v>0.88669337498774048</v>
      </c>
      <c r="V101">
        <f t="shared" ca="1" si="19"/>
        <v>1.2157248311644409</v>
      </c>
    </row>
    <row r="102" spans="2:22" x14ac:dyDescent="0.25">
      <c r="B102">
        <f t="shared" si="16"/>
        <v>2550</v>
      </c>
      <c r="C102">
        <f t="shared" ca="1" si="14"/>
        <v>3.4707684935268909E-32</v>
      </c>
      <c r="D102">
        <f t="shared" ca="1" si="17"/>
        <v>1.2447821113279325</v>
      </c>
      <c r="E102" s="14">
        <f t="shared" ca="1" si="12"/>
        <v>4.320350533302871E-32</v>
      </c>
      <c r="G102">
        <f t="shared" ca="1" si="15"/>
        <v>1.6063844323791567E-12</v>
      </c>
      <c r="I102" s="16">
        <f t="shared" ca="1" si="18"/>
        <v>8.495820397759801E-33</v>
      </c>
      <c r="M102">
        <f t="shared" ca="1" si="19"/>
        <v>1.1031124792947575</v>
      </c>
      <c r="N102">
        <f t="shared" ca="1" si="19"/>
        <v>0.76173820148798677</v>
      </c>
      <c r="O102">
        <f t="shared" ca="1" si="19"/>
        <v>1.0257728770894603</v>
      </c>
      <c r="P102">
        <f t="shared" ca="1" si="19"/>
        <v>1.1221745385521067</v>
      </c>
      <c r="Q102">
        <f t="shared" ca="1" si="19"/>
        <v>0.8750994136265654</v>
      </c>
      <c r="R102">
        <f t="shared" ca="1" si="19"/>
        <v>0.95111359916372928</v>
      </c>
      <c r="S102">
        <f t="shared" ca="1" si="19"/>
        <v>1.2099511646314518</v>
      </c>
      <c r="T102">
        <f t="shared" ca="1" si="19"/>
        <v>0.90428781331615027</v>
      </c>
      <c r="U102">
        <f t="shared" ca="1" si="19"/>
        <v>1.1506258502939748</v>
      </c>
      <c r="V102">
        <f t="shared" ca="1" si="19"/>
        <v>1.0026979972145453</v>
      </c>
    </row>
    <row r="103" spans="2:22" x14ac:dyDescent="0.25">
      <c r="B103">
        <f t="shared" si="16"/>
        <v>2580</v>
      </c>
      <c r="C103">
        <f t="shared" ca="1" si="14"/>
        <v>1.3517378519566087E-32</v>
      </c>
      <c r="D103">
        <f t="shared" ca="1" si="17"/>
        <v>1.0341330707204681</v>
      </c>
      <c r="E103" s="14">
        <f t="shared" ca="1" si="12"/>
        <v>1.3978768156529771E-32</v>
      </c>
      <c r="G103">
        <f t="shared" ca="1" si="15"/>
        <v>7.7759356838268744E-13</v>
      </c>
      <c r="I103" s="16">
        <f t="shared" ca="1" si="18"/>
        <v>4.6138963696368465E-34</v>
      </c>
      <c r="M103">
        <f t="shared" ca="1" si="19"/>
        <v>0.98098050745146148</v>
      </c>
      <c r="N103">
        <f t="shared" ca="1" si="19"/>
        <v>0.99678906664315581</v>
      </c>
      <c r="O103">
        <f t="shared" ca="1" si="19"/>
        <v>1.2150495691391521</v>
      </c>
      <c r="P103">
        <f t="shared" ref="N103:V118" ca="1" si="20">(0.75+0.5*RAND())</f>
        <v>1.0924011675248306</v>
      </c>
      <c r="Q103">
        <f t="shared" ca="1" si="20"/>
        <v>1.0549361939299424</v>
      </c>
      <c r="R103">
        <f t="shared" ca="1" si="20"/>
        <v>0.84725174256278812</v>
      </c>
      <c r="S103">
        <f t="shared" ca="1" si="20"/>
        <v>0.769136868310758</v>
      </c>
      <c r="T103">
        <f t="shared" ca="1" si="20"/>
        <v>1.0210644261126103</v>
      </c>
      <c r="U103">
        <f t="shared" ca="1" si="20"/>
        <v>1.1742870909210816</v>
      </c>
      <c r="V103">
        <f t="shared" ca="1" si="20"/>
        <v>1.1017322991899565</v>
      </c>
    </row>
    <row r="104" spans="2:22" x14ac:dyDescent="0.25">
      <c r="B104">
        <f t="shared" si="16"/>
        <v>2610</v>
      </c>
      <c r="C104">
        <f t="shared" ca="1" si="14"/>
        <v>5.26524767961071E-33</v>
      </c>
      <c r="D104">
        <f t="shared" ca="1" si="17"/>
        <v>1.0688510095026862</v>
      </c>
      <c r="E104" s="14">
        <f t="shared" ca="1" si="12"/>
        <v>5.6277652976335832E-33</v>
      </c>
      <c r="G104">
        <f t="shared" ca="1" si="15"/>
        <v>3.745052340267752E-13</v>
      </c>
      <c r="I104" s="16">
        <f t="shared" ca="1" si="18"/>
        <v>3.6251761802287318E-34</v>
      </c>
      <c r="M104">
        <f t="shared" ca="1" si="19"/>
        <v>0.94569183882498464</v>
      </c>
      <c r="N104">
        <f t="shared" ca="1" si="20"/>
        <v>0.87091809052280245</v>
      </c>
      <c r="O104">
        <f t="shared" ca="1" si="20"/>
        <v>1.177429048437918</v>
      </c>
      <c r="P104">
        <f t="shared" ca="1" si="20"/>
        <v>0.88444409386073986</v>
      </c>
      <c r="Q104">
        <f t="shared" ca="1" si="20"/>
        <v>1.0880787703091082</v>
      </c>
      <c r="R104">
        <f t="shared" ca="1" si="20"/>
        <v>0.88872107277980161</v>
      </c>
      <c r="S104">
        <f t="shared" ca="1" si="20"/>
        <v>0.75524276071660656</v>
      </c>
      <c r="T104">
        <f t="shared" ca="1" si="20"/>
        <v>0.75801451980334733</v>
      </c>
      <c r="U104">
        <f t="shared" ca="1" si="20"/>
        <v>0.98360264411674381</v>
      </c>
      <c r="V104">
        <f t="shared" ca="1" si="20"/>
        <v>1.0422196957305818</v>
      </c>
    </row>
    <row r="105" spans="2:22" x14ac:dyDescent="0.25">
      <c r="B105">
        <f t="shared" si="16"/>
        <v>2640</v>
      </c>
      <c r="C105">
        <f t="shared" ca="1" si="14"/>
        <v>2.0511793755141557E-33</v>
      </c>
      <c r="D105">
        <f t="shared" ca="1" si="17"/>
        <v>1.1917657650343121</v>
      </c>
      <c r="E105" s="14">
        <f t="shared" ca="1" si="12"/>
        <v>2.4445253576822302E-33</v>
      </c>
      <c r="G105">
        <f t="shared" ca="1" si="15"/>
        <v>1.7949161894543594E-13</v>
      </c>
      <c r="I105" s="16">
        <f t="shared" ca="1" si="18"/>
        <v>3.9334598216807448E-34</v>
      </c>
      <c r="M105">
        <f t="shared" ca="1" si="19"/>
        <v>0.95081896458147552</v>
      </c>
      <c r="N105">
        <f t="shared" ca="1" si="20"/>
        <v>1.1363572990467978</v>
      </c>
      <c r="O105">
        <f t="shared" ca="1" si="20"/>
        <v>1.037105408304045</v>
      </c>
      <c r="P105">
        <f t="shared" ca="1" si="20"/>
        <v>1.2030822437140625</v>
      </c>
      <c r="Q105">
        <f t="shared" ca="1" si="20"/>
        <v>1.134385883167107</v>
      </c>
      <c r="R105">
        <f t="shared" ca="1" si="20"/>
        <v>1.0820163155725948</v>
      </c>
      <c r="S105">
        <f t="shared" ca="1" si="20"/>
        <v>1.0884878668279323</v>
      </c>
      <c r="T105">
        <f t="shared" ca="1" si="20"/>
        <v>1.0315867942235817</v>
      </c>
      <c r="U105">
        <f t="shared" ca="1" si="20"/>
        <v>0.8507976373806605</v>
      </c>
      <c r="V105">
        <f t="shared" ca="1" si="20"/>
        <v>0.91738608883272232</v>
      </c>
    </row>
    <row r="106" spans="2:22" x14ac:dyDescent="0.25">
      <c r="B106">
        <f t="shared" si="16"/>
        <v>2670</v>
      </c>
      <c r="C106">
        <f t="shared" ca="1" si="14"/>
        <v>7.9918257642788285E-34</v>
      </c>
      <c r="D106">
        <f t="shared" ca="1" si="17"/>
        <v>1.1845892588555187</v>
      </c>
      <c r="E106" s="14">
        <f t="shared" ca="1" si="12"/>
        <v>9.4670309590094967E-34</v>
      </c>
      <c r="G106">
        <f t="shared" ca="1" si="15"/>
        <v>8.5622279728907759E-14</v>
      </c>
      <c r="I106" s="16">
        <f t="shared" ca="1" si="18"/>
        <v>1.4752051947306682E-34</v>
      </c>
      <c r="M106">
        <f t="shared" ca="1" si="19"/>
        <v>0.98062571921475916</v>
      </c>
      <c r="N106">
        <f t="shared" ca="1" si="20"/>
        <v>0.97892119834952451</v>
      </c>
      <c r="O106">
        <f t="shared" ca="1" si="20"/>
        <v>0.97678869194611995</v>
      </c>
      <c r="P106">
        <f t="shared" ca="1" si="20"/>
        <v>0.81248060325845828</v>
      </c>
      <c r="Q106">
        <f t="shared" ca="1" si="20"/>
        <v>1.1040257492187631</v>
      </c>
      <c r="R106">
        <f t="shared" ca="1" si="20"/>
        <v>0.76299606412822141</v>
      </c>
      <c r="S106">
        <f t="shared" ca="1" si="20"/>
        <v>0.96025673368328857</v>
      </c>
      <c r="T106">
        <f t="shared" ca="1" si="20"/>
        <v>1.1275358804697333</v>
      </c>
      <c r="U106">
        <f t="shared" ca="1" si="20"/>
        <v>1.0363012796295634</v>
      </c>
      <c r="V106">
        <f t="shared" ca="1" si="20"/>
        <v>0.96983230821473154</v>
      </c>
    </row>
    <row r="107" spans="2:22" x14ac:dyDescent="0.25">
      <c r="B107">
        <f t="shared" si="16"/>
        <v>2700</v>
      </c>
      <c r="C107">
        <f t="shared" ca="1" si="14"/>
        <v>3.1141888688039746E-34</v>
      </c>
      <c r="D107">
        <f t="shared" ca="1" si="17"/>
        <v>0.79409132794632031</v>
      </c>
      <c r="E107" s="14">
        <f t="shared" ca="1" si="12"/>
        <v>2.4729503743041974E-34</v>
      </c>
      <c r="G107">
        <f t="shared" ca="1" si="15"/>
        <v>4.0659076211653782E-14</v>
      </c>
      <c r="I107" s="16">
        <f t="shared" ca="1" si="18"/>
        <v>-6.4123849449977716E-35</v>
      </c>
      <c r="M107">
        <f t="shared" ca="1" si="19"/>
        <v>1.0949506066344219</v>
      </c>
      <c r="N107">
        <f t="shared" ca="1" si="20"/>
        <v>1.0172261386831962</v>
      </c>
      <c r="O107">
        <f t="shared" ca="1" si="20"/>
        <v>1.0255818075071408</v>
      </c>
      <c r="P107">
        <f t="shared" ca="1" si="20"/>
        <v>1.0395292379982055</v>
      </c>
      <c r="Q107">
        <f t="shared" ca="1" si="20"/>
        <v>0.88511007642178363</v>
      </c>
      <c r="R107">
        <f t="shared" ca="1" si="20"/>
        <v>0.90922677970383137</v>
      </c>
      <c r="S107">
        <f t="shared" ca="1" si="20"/>
        <v>0.9405918742610031</v>
      </c>
      <c r="T107">
        <f t="shared" ca="1" si="20"/>
        <v>0.98579038873780489</v>
      </c>
      <c r="U107">
        <f t="shared" ca="1" si="20"/>
        <v>1.1726995888004168</v>
      </c>
      <c r="V107">
        <f t="shared" ca="1" si="20"/>
        <v>1.0080029178935268</v>
      </c>
    </row>
    <row r="108" spans="2:22" x14ac:dyDescent="0.25">
      <c r="B108">
        <f t="shared" si="16"/>
        <v>2730</v>
      </c>
      <c r="C108">
        <f t="shared" ca="1" si="14"/>
        <v>1.2136669602575918E-34</v>
      </c>
      <c r="D108">
        <f t="shared" ca="1" si="17"/>
        <v>1.1486361563654472</v>
      </c>
      <c r="E108" s="14">
        <f t="shared" ca="1" si="12"/>
        <v>1.3940617523380163E-34</v>
      </c>
      <c r="G108">
        <f t="shared" ca="1" si="15"/>
        <v>1.9223161534429627E-14</v>
      </c>
      <c r="I108" s="16">
        <f t="shared" ca="1" si="18"/>
        <v>1.8039479208042444E-35</v>
      </c>
      <c r="M108">
        <f t="shared" ca="1" si="19"/>
        <v>0.87101149417241608</v>
      </c>
      <c r="N108">
        <f t="shared" ca="1" si="20"/>
        <v>0.99392111697835572</v>
      </c>
      <c r="O108">
        <f t="shared" ca="1" si="20"/>
        <v>1.2280469773426061</v>
      </c>
      <c r="P108">
        <f t="shared" ca="1" si="20"/>
        <v>1.0154751285369821</v>
      </c>
      <c r="Q108">
        <f t="shared" ca="1" si="20"/>
        <v>1.0956403076513344</v>
      </c>
      <c r="R108">
        <f t="shared" ca="1" si="20"/>
        <v>1.1906349627662989</v>
      </c>
      <c r="S108">
        <f t="shared" ca="1" si="20"/>
        <v>1.2200572383382986</v>
      </c>
      <c r="T108">
        <f t="shared" ca="1" si="20"/>
        <v>0.92417744751485387</v>
      </c>
      <c r="U108">
        <f t="shared" ca="1" si="20"/>
        <v>1.0778768606047291</v>
      </c>
      <c r="V108">
        <f t="shared" ca="1" si="20"/>
        <v>0.81976306217356254</v>
      </c>
    </row>
    <row r="109" spans="2:22" x14ac:dyDescent="0.25">
      <c r="B109">
        <f t="shared" si="16"/>
        <v>2760</v>
      </c>
      <c r="C109">
        <f t="shared" ca="1" si="14"/>
        <v>4.7305194788856066E-35</v>
      </c>
      <c r="D109">
        <f t="shared" ca="1" si="17"/>
        <v>1.0762732180326817</v>
      </c>
      <c r="E109" s="14">
        <f t="shared" ca="1" si="12"/>
        <v>5.0913314225064969E-35</v>
      </c>
      <c r="G109">
        <f t="shared" ca="1" si="15"/>
        <v>9.0501146289325306E-15</v>
      </c>
      <c r="I109" s="16">
        <f t="shared" ca="1" si="18"/>
        <v>3.6081194362089027E-36</v>
      </c>
      <c r="M109">
        <f t="shared" ca="1" si="19"/>
        <v>1.1208023911208813</v>
      </c>
      <c r="N109">
        <f t="shared" ca="1" si="20"/>
        <v>0.86644974775357153</v>
      </c>
      <c r="O109">
        <f t="shared" ca="1" si="20"/>
        <v>0.92144132093578657</v>
      </c>
      <c r="P109">
        <f t="shared" ca="1" si="20"/>
        <v>0.97817534349688429</v>
      </c>
      <c r="Q109">
        <f t="shared" ca="1" si="20"/>
        <v>0.8095787975281179</v>
      </c>
      <c r="R109">
        <f t="shared" ca="1" si="20"/>
        <v>0.83783777589431052</v>
      </c>
      <c r="S109">
        <f t="shared" ca="1" si="20"/>
        <v>0.95846017667048844</v>
      </c>
      <c r="T109">
        <f t="shared" ca="1" si="20"/>
        <v>1.1433311619182873</v>
      </c>
      <c r="U109">
        <f t="shared" ca="1" si="20"/>
        <v>1.0484405111969628</v>
      </c>
      <c r="V109">
        <f t="shared" ca="1" si="20"/>
        <v>0.75513209597243902</v>
      </c>
    </row>
    <row r="110" spans="2:22" x14ac:dyDescent="0.25">
      <c r="B110">
        <f t="shared" si="16"/>
        <v>2790</v>
      </c>
      <c r="C110">
        <f t="shared" ca="1" si="14"/>
        <v>1.8440469297885432E-35</v>
      </c>
      <c r="D110">
        <f t="shared" ca="1" si="17"/>
        <v>1.2395299765581715</v>
      </c>
      <c r="E110" s="14">
        <f t="shared" ca="1" si="12"/>
        <v>2.2857514476529612E-35</v>
      </c>
      <c r="G110">
        <f t="shared" ca="1" si="15"/>
        <v>4.2433390263756356E-15</v>
      </c>
      <c r="I110" s="16">
        <f t="shared" ca="1" si="18"/>
        <v>4.4170451786441796E-36</v>
      </c>
      <c r="M110">
        <f t="shared" ca="1" si="19"/>
        <v>1.0998832836717085</v>
      </c>
      <c r="N110">
        <f t="shared" ca="1" si="20"/>
        <v>1.1506524614737159</v>
      </c>
      <c r="O110">
        <f t="shared" ca="1" si="20"/>
        <v>1.1755972392528642</v>
      </c>
      <c r="P110">
        <f t="shared" ca="1" si="20"/>
        <v>1.1303669412996153</v>
      </c>
      <c r="Q110">
        <f t="shared" ca="1" si="20"/>
        <v>0.80106166872936946</v>
      </c>
      <c r="R110">
        <f t="shared" ca="1" si="20"/>
        <v>1.0808284264100236</v>
      </c>
      <c r="S110">
        <f t="shared" ca="1" si="20"/>
        <v>1.1742902657141374</v>
      </c>
      <c r="T110">
        <f t="shared" ca="1" si="20"/>
        <v>0.77425175329780549</v>
      </c>
      <c r="U110">
        <f t="shared" ca="1" si="20"/>
        <v>0.76493615268477522</v>
      </c>
      <c r="V110">
        <f t="shared" ca="1" si="20"/>
        <v>0.76047336124986664</v>
      </c>
    </row>
    <row r="111" spans="2:22" x14ac:dyDescent="0.25">
      <c r="B111">
        <f t="shared" si="16"/>
        <v>2820</v>
      </c>
      <c r="C111">
        <f t="shared" ca="1" si="14"/>
        <v>7.18932397334174E-36</v>
      </c>
      <c r="D111">
        <f t="shared" ca="1" si="17"/>
        <v>1.2286341082470018</v>
      </c>
      <c r="E111" s="14">
        <f t="shared" ca="1" si="12"/>
        <v>8.8330486488855212E-36</v>
      </c>
      <c r="G111">
        <f t="shared" ca="1" si="15"/>
        <v>1.9817342980089671E-15</v>
      </c>
      <c r="I111" s="16">
        <f t="shared" ca="1" si="18"/>
        <v>1.6437246755437812E-36</v>
      </c>
      <c r="M111">
        <f t="shared" ca="1" si="19"/>
        <v>1.0180246956531382</v>
      </c>
      <c r="N111">
        <f t="shared" ca="1" si="20"/>
        <v>0.84506174874115358</v>
      </c>
      <c r="O111">
        <f t="shared" ca="1" si="20"/>
        <v>0.91013028093103054</v>
      </c>
      <c r="P111">
        <f t="shared" ca="1" si="20"/>
        <v>0.97118706003151933</v>
      </c>
      <c r="Q111">
        <f t="shared" ca="1" si="20"/>
        <v>0.98381331646715264</v>
      </c>
      <c r="R111">
        <f t="shared" ca="1" si="20"/>
        <v>0.89786683671812662</v>
      </c>
      <c r="S111">
        <f t="shared" ca="1" si="20"/>
        <v>1.1691055960181447</v>
      </c>
      <c r="T111">
        <f t="shared" ca="1" si="20"/>
        <v>1.2096024397178493</v>
      </c>
      <c r="U111">
        <f t="shared" ca="1" si="20"/>
        <v>0.86204831929212478</v>
      </c>
      <c r="V111">
        <f t="shared" ca="1" si="20"/>
        <v>1.2241370254263177</v>
      </c>
    </row>
    <row r="112" spans="2:22" x14ac:dyDescent="0.25">
      <c r="B112">
        <f t="shared" si="16"/>
        <v>2850</v>
      </c>
      <c r="C112">
        <f t="shared" ca="1" si="14"/>
        <v>2.8032138640673336E-36</v>
      </c>
      <c r="D112">
        <f t="shared" ca="1" si="17"/>
        <v>1.1974432151144903</v>
      </c>
      <c r="E112" s="14">
        <f t="shared" ca="1" si="12"/>
        <v>3.3566894220423019E-36</v>
      </c>
      <c r="G112">
        <f t="shared" ca="1" si="15"/>
        <v>9.2198572176241604E-16</v>
      </c>
      <c r="I112" s="16">
        <f t="shared" ca="1" si="18"/>
        <v>5.5347555797496831E-37</v>
      </c>
      <c r="M112">
        <f t="shared" ca="1" si="19"/>
        <v>0.85345391607961163</v>
      </c>
      <c r="N112">
        <f t="shared" ca="1" si="20"/>
        <v>0.85127624974999627</v>
      </c>
      <c r="O112">
        <f t="shared" ca="1" si="20"/>
        <v>0.8673698011012505</v>
      </c>
      <c r="P112">
        <f t="shared" ca="1" si="20"/>
        <v>1.2142290909374776</v>
      </c>
      <c r="Q112">
        <f t="shared" ca="1" si="20"/>
        <v>0.81919299138418888</v>
      </c>
      <c r="R112">
        <f t="shared" ca="1" si="20"/>
        <v>1.1239537505552122</v>
      </c>
      <c r="S112">
        <f t="shared" ca="1" si="20"/>
        <v>1.0262404388787383</v>
      </c>
      <c r="T112">
        <f t="shared" ca="1" si="20"/>
        <v>0.94191737444086143</v>
      </c>
      <c r="U112">
        <f t="shared" ca="1" si="20"/>
        <v>0.8436424456713294</v>
      </c>
      <c r="V112">
        <f t="shared" ca="1" si="20"/>
        <v>0.93415662000988919</v>
      </c>
    </row>
    <row r="113" spans="2:22" x14ac:dyDescent="0.25">
      <c r="B113">
        <f t="shared" si="16"/>
        <v>2880</v>
      </c>
      <c r="C113">
        <f t="shared" ca="1" si="14"/>
        <v>1.0931396871400748E-36</v>
      </c>
      <c r="D113">
        <f t="shared" ca="1" si="17"/>
        <v>0.84366111382005371</v>
      </c>
      <c r="E113" s="14">
        <f t="shared" ca="1" si="12"/>
        <v>9.222394460135006E-37</v>
      </c>
      <c r="G113">
        <f t="shared" ca="1" si="15"/>
        <v>4.2736464656603751E-16</v>
      </c>
      <c r="I113" s="16">
        <f t="shared" ca="1" si="18"/>
        <v>-1.7090024112657425E-37</v>
      </c>
      <c r="M113">
        <f t="shared" ca="1" si="19"/>
        <v>0.92123921896917516</v>
      </c>
      <c r="N113">
        <f t="shared" ca="1" si="20"/>
        <v>1.1156250173121534</v>
      </c>
      <c r="O113">
        <f t="shared" ca="1" si="20"/>
        <v>1.0030324215607993</v>
      </c>
      <c r="P113">
        <f t="shared" ca="1" si="20"/>
        <v>1.1311290055799126</v>
      </c>
      <c r="Q113">
        <f t="shared" ca="1" si="20"/>
        <v>1.0230996774128676</v>
      </c>
      <c r="R113">
        <f t="shared" ca="1" si="20"/>
        <v>0.77321980472646024</v>
      </c>
      <c r="S113">
        <f t="shared" ca="1" si="20"/>
        <v>0.82708928408901705</v>
      </c>
      <c r="T113">
        <f t="shared" ca="1" si="20"/>
        <v>1.0524024683597757</v>
      </c>
      <c r="U113">
        <f t="shared" ca="1" si="20"/>
        <v>0.88811752979245062</v>
      </c>
      <c r="V113">
        <f t="shared" ca="1" si="20"/>
        <v>0.97062265445494689</v>
      </c>
    </row>
    <row r="114" spans="2:22" x14ac:dyDescent="0.25">
      <c r="B114">
        <f t="shared" si="16"/>
        <v>2910</v>
      </c>
      <c r="C114">
        <f t="shared" ca="1" si="14"/>
        <v>4.2632963322806262E-37</v>
      </c>
      <c r="D114">
        <f t="shared" ca="1" si="17"/>
        <v>0.75739294812323532</v>
      </c>
      <c r="E114" s="14">
        <f t="shared" ca="1" si="12"/>
        <v>3.2289905778289998E-37</v>
      </c>
      <c r="G114">
        <f t="shared" ca="1" si="15"/>
        <v>1.9738803411318014E-16</v>
      </c>
      <c r="I114" s="16">
        <f t="shared" ca="1" si="18"/>
        <v>-1.0343057544516264E-37</v>
      </c>
      <c r="M114">
        <f t="shared" ca="1" si="19"/>
        <v>0.80593939109740265</v>
      </c>
      <c r="N114">
        <f t="shared" ca="1" si="20"/>
        <v>1.0257665105075247</v>
      </c>
      <c r="O114">
        <f t="shared" ca="1" si="20"/>
        <v>0.88254444017516864</v>
      </c>
      <c r="P114">
        <f t="shared" ca="1" si="20"/>
        <v>0.941436432108685</v>
      </c>
      <c r="Q114">
        <f t="shared" ca="1" si="20"/>
        <v>1.0424251974409433</v>
      </c>
      <c r="R114">
        <f t="shared" ca="1" si="20"/>
        <v>1.2246898353558147</v>
      </c>
      <c r="S114">
        <f t="shared" ca="1" si="20"/>
        <v>1.0345520843027409</v>
      </c>
      <c r="T114">
        <f t="shared" ca="1" si="20"/>
        <v>1.0013381661650302</v>
      </c>
      <c r="U114">
        <f t="shared" ca="1" si="20"/>
        <v>1.2030815167910509</v>
      </c>
      <c r="V114">
        <f t="shared" ca="1" si="20"/>
        <v>0.78254404609755912</v>
      </c>
    </row>
    <row r="115" spans="2:22" x14ac:dyDescent="0.25">
      <c r="B115">
        <f t="shared" si="16"/>
        <v>2940</v>
      </c>
      <c r="C115">
        <f t="shared" ca="1" si="14"/>
        <v>1.6628956721133166E-37</v>
      </c>
      <c r="D115">
        <f t="shared" ca="1" si="17"/>
        <v>1.2427891424068906</v>
      </c>
      <c r="E115" s="14">
        <f t="shared" ca="1" si="12"/>
        <v>2.0666286862578387E-37</v>
      </c>
      <c r="G115">
        <f t="shared" ca="1" si="15"/>
        <v>9.0853332950044423E-17</v>
      </c>
      <c r="I115" s="16">
        <f t="shared" ca="1" si="18"/>
        <v>4.037330141445221E-38</v>
      </c>
      <c r="M115">
        <f t="shared" ca="1" si="19"/>
        <v>0.95266794337408922</v>
      </c>
      <c r="N115">
        <f t="shared" ca="1" si="20"/>
        <v>1.0710592268163865</v>
      </c>
      <c r="O115">
        <f t="shared" ca="1" si="20"/>
        <v>0.79589192573269518</v>
      </c>
      <c r="P115">
        <f t="shared" ca="1" si="20"/>
        <v>0.77896608699741121</v>
      </c>
      <c r="Q115">
        <f t="shared" ca="1" si="20"/>
        <v>0.93875862924483022</v>
      </c>
      <c r="R115">
        <f t="shared" ca="1" si="20"/>
        <v>1.2449533606405034</v>
      </c>
      <c r="S115">
        <f t="shared" ca="1" si="20"/>
        <v>0.96990687330242076</v>
      </c>
      <c r="T115">
        <f t="shared" ca="1" si="20"/>
        <v>0.80475709376677129</v>
      </c>
      <c r="U115">
        <f t="shared" ca="1" si="20"/>
        <v>0.90139944441405273</v>
      </c>
      <c r="V115">
        <f t="shared" ca="1" si="20"/>
        <v>0.84856442804866483</v>
      </c>
    </row>
    <row r="116" spans="2:22" x14ac:dyDescent="0.25">
      <c r="B116">
        <f t="shared" si="16"/>
        <v>2970</v>
      </c>
      <c r="C116">
        <f t="shared" ca="1" si="14"/>
        <v>6.4868420182836853E-38</v>
      </c>
      <c r="D116">
        <f t="shared" ca="1" si="17"/>
        <v>1.2357661695544677</v>
      </c>
      <c r="E116" s="14">
        <f t="shared" ca="1" si="12"/>
        <v>8.0162199134394023E-38</v>
      </c>
      <c r="G116">
        <f t="shared" ca="1" si="15"/>
        <v>4.1677973521590139E-17</v>
      </c>
      <c r="I116" s="16">
        <f t="shared" ca="1" si="18"/>
        <v>1.529377895155717E-38</v>
      </c>
      <c r="M116">
        <f t="shared" ca="1" si="19"/>
        <v>0.83923748450204627</v>
      </c>
      <c r="N116">
        <f t="shared" ca="1" si="20"/>
        <v>0.78697380482921886</v>
      </c>
      <c r="O116">
        <f t="shared" ca="1" si="20"/>
        <v>0.80217516455866722</v>
      </c>
      <c r="P116">
        <f t="shared" ca="1" si="20"/>
        <v>1.0986167338269293</v>
      </c>
      <c r="Q116">
        <f t="shared" ca="1" si="20"/>
        <v>1.1401353785261692</v>
      </c>
      <c r="R116">
        <f t="shared" ca="1" si="20"/>
        <v>1.1534048579535794</v>
      </c>
      <c r="S116">
        <f t="shared" ca="1" si="20"/>
        <v>0.9192661583595334</v>
      </c>
      <c r="T116">
        <f t="shared" ca="1" si="20"/>
        <v>0.7678495721206211</v>
      </c>
      <c r="U116">
        <f t="shared" ca="1" si="20"/>
        <v>0.97460455855110872</v>
      </c>
      <c r="V116">
        <f t="shared" ca="1" si="20"/>
        <v>1.0686069401528182</v>
      </c>
    </row>
    <row r="117" spans="2:22" x14ac:dyDescent="0.25">
      <c r="B117">
        <f t="shared" si="16"/>
        <v>3000</v>
      </c>
      <c r="C117">
        <f t="shared" ca="1" si="14"/>
        <v>2.530752669356818E-38</v>
      </c>
      <c r="D117">
        <f t="shared" ca="1" si="17"/>
        <v>0.9630986897803715</v>
      </c>
      <c r="E117" s="14">
        <f t="shared" ca="1" si="12"/>
        <v>2.4373645800157291E-38</v>
      </c>
      <c r="G117">
        <f t="shared" ca="1" si="15"/>
        <v>1.9057410589741855E-17</v>
      </c>
      <c r="I117" s="16">
        <f t="shared" ca="1" si="18"/>
        <v>-9.338808934108891E-40</v>
      </c>
      <c r="M117">
        <f t="shared" ca="1" si="19"/>
        <v>1.039213617106824</v>
      </c>
      <c r="N117">
        <f t="shared" ca="1" si="20"/>
        <v>0.92995312287871112</v>
      </c>
      <c r="O117">
        <f t="shared" ca="1" si="20"/>
        <v>1.1334344624681398</v>
      </c>
      <c r="P117">
        <f t="shared" ca="1" si="20"/>
        <v>1.1299784138841664</v>
      </c>
      <c r="Q117">
        <f t="shared" ca="1" si="20"/>
        <v>0.8958787857032775</v>
      </c>
      <c r="R117">
        <f t="shared" ca="1" si="20"/>
        <v>0.79527507338555536</v>
      </c>
      <c r="S117">
        <f t="shared" ca="1" si="20"/>
        <v>0.87087414576640088</v>
      </c>
      <c r="T117">
        <f t="shared" ca="1" si="20"/>
        <v>1.0460582137403618</v>
      </c>
      <c r="U117">
        <f t="shared" ca="1" si="20"/>
        <v>0.7932201988052543</v>
      </c>
      <c r="V117">
        <f t="shared" ca="1" si="20"/>
        <v>1.180992794012601</v>
      </c>
    </row>
    <row r="118" spans="2:22" x14ac:dyDescent="0.25">
      <c r="B118">
        <f t="shared" si="16"/>
        <v>3030</v>
      </c>
      <c r="C118">
        <f t="shared" ca="1" si="14"/>
        <v>9.874460916908116E-39</v>
      </c>
      <c r="D118">
        <f t="shared" ca="1" si="17"/>
        <v>1.0784896725853708</v>
      </c>
      <c r="E118" s="14">
        <f t="shared" ca="1" si="12"/>
        <v>1.0649504121233274E-38</v>
      </c>
      <c r="G118">
        <f t="shared" ca="1" si="15"/>
        <v>8.6867382850093623E-18</v>
      </c>
      <c r="I118" s="16">
        <f t="shared" ca="1" si="18"/>
        <v>7.750432043251576E-40</v>
      </c>
      <c r="M118">
        <f t="shared" ca="1" si="19"/>
        <v>1.1703629582754114</v>
      </c>
      <c r="N118">
        <f t="shared" ca="1" si="20"/>
        <v>0.76984071924241149</v>
      </c>
      <c r="O118">
        <f t="shared" ca="1" si="20"/>
        <v>1.1422303235803644</v>
      </c>
      <c r="P118">
        <f t="shared" ca="1" si="20"/>
        <v>0.92504128033391986</v>
      </c>
      <c r="Q118">
        <f t="shared" ca="1" si="20"/>
        <v>1.1714666632002582</v>
      </c>
      <c r="R118">
        <f t="shared" ca="1" si="20"/>
        <v>0.77962603708373046</v>
      </c>
      <c r="S118">
        <f t="shared" ca="1" si="20"/>
        <v>0.98825335755293664</v>
      </c>
      <c r="T118">
        <f t="shared" ca="1" si="20"/>
        <v>1.1744091004547337</v>
      </c>
      <c r="U118">
        <f t="shared" ca="1" si="20"/>
        <v>0.90874285029419222</v>
      </c>
      <c r="V118">
        <f t="shared" ca="1" si="20"/>
        <v>1.0593683218008039</v>
      </c>
    </row>
    <row r="119" spans="2:22" x14ac:dyDescent="0.25">
      <c r="B119">
        <f t="shared" si="16"/>
        <v>3060</v>
      </c>
      <c r="C119">
        <f t="shared" ca="1" si="14"/>
        <v>3.8532186790555174E-39</v>
      </c>
      <c r="D119">
        <f t="shared" ca="1" si="17"/>
        <v>1.1567847969917737</v>
      </c>
      <c r="E119" s="14">
        <f t="shared" ca="1" si="12"/>
        <v>4.4573447874161473E-39</v>
      </c>
      <c r="G119">
        <f t="shared" ca="1" si="15"/>
        <v>3.9475470907382867E-18</v>
      </c>
      <c r="I119" s="16">
        <f t="shared" ca="1" si="18"/>
        <v>6.0412610836062983E-40</v>
      </c>
      <c r="M119">
        <f t="shared" ca="1" si="19"/>
        <v>0.96697562919135061</v>
      </c>
      <c r="N119">
        <f t="shared" ref="N119:V134" ca="1" si="21">(0.75+0.5*RAND())</f>
        <v>0.92510868457045614</v>
      </c>
      <c r="O119">
        <f t="shared" ca="1" si="21"/>
        <v>0.88930770064086895</v>
      </c>
      <c r="P119">
        <f t="shared" ca="1" si="21"/>
        <v>1.0435348086289862</v>
      </c>
      <c r="Q119">
        <f t="shared" ca="1" si="21"/>
        <v>1.091367907622828</v>
      </c>
      <c r="R119">
        <f t="shared" ca="1" si="21"/>
        <v>0.92445328254921022</v>
      </c>
      <c r="S119">
        <f t="shared" ca="1" si="21"/>
        <v>0.86056916266663686</v>
      </c>
      <c r="T119">
        <f t="shared" ca="1" si="21"/>
        <v>1.0192655722746879</v>
      </c>
      <c r="U119">
        <f t="shared" ca="1" si="21"/>
        <v>1.1692777252096334</v>
      </c>
      <c r="V119">
        <f t="shared" ca="1" si="21"/>
        <v>0.90847890926104347</v>
      </c>
    </row>
    <row r="120" spans="2:22" x14ac:dyDescent="0.25">
      <c r="B120">
        <f t="shared" si="16"/>
        <v>3090</v>
      </c>
      <c r="C120">
        <f t="shared" ca="1" si="14"/>
        <v>1.5037642826845442E-39</v>
      </c>
      <c r="D120">
        <f t="shared" ca="1" si="17"/>
        <v>0.76806324632782008</v>
      </c>
      <c r="E120" s="14">
        <f t="shared" ca="1" si="12"/>
        <v>1.1549860766705167E-39</v>
      </c>
      <c r="G120">
        <f t="shared" ca="1" si="15"/>
        <v>1.7886119024392467E-18</v>
      </c>
      <c r="I120" s="16">
        <f t="shared" ca="1" si="18"/>
        <v>-3.4877820601402751E-40</v>
      </c>
      <c r="M120">
        <f t="shared" ca="1" si="19"/>
        <v>1.113253593507485</v>
      </c>
      <c r="N120">
        <f t="shared" ca="1" si="21"/>
        <v>0.84150773180495231</v>
      </c>
      <c r="O120">
        <f t="shared" ca="1" si="21"/>
        <v>0.81204363571990978</v>
      </c>
      <c r="P120">
        <f t="shared" ca="1" si="21"/>
        <v>1.0903071899967929</v>
      </c>
      <c r="Q120">
        <f t="shared" ca="1" si="21"/>
        <v>0.93222798566783949</v>
      </c>
      <c r="R120">
        <f t="shared" ca="1" si="21"/>
        <v>1.1166304552973216</v>
      </c>
      <c r="S120">
        <f t="shared" ca="1" si="21"/>
        <v>1.1170636884515233</v>
      </c>
      <c r="T120">
        <f t="shared" ca="1" si="21"/>
        <v>1.0782252399846997</v>
      </c>
      <c r="U120">
        <f t="shared" ca="1" si="21"/>
        <v>0.80316031080909756</v>
      </c>
      <c r="V120">
        <f t="shared" ca="1" si="21"/>
        <v>1.2146854740604096</v>
      </c>
    </row>
    <row r="121" spans="2:22" x14ac:dyDescent="0.25">
      <c r="B121">
        <f t="shared" si="16"/>
        <v>3120</v>
      </c>
      <c r="C121">
        <f t="shared" ca="1" si="14"/>
        <v>5.8692284234684603E-40</v>
      </c>
      <c r="D121">
        <f t="shared" ca="1" si="17"/>
        <v>0.76074778777681062</v>
      </c>
      <c r="E121" s="14">
        <f t="shared" ca="1" si="12"/>
        <v>4.4650025391104093E-40</v>
      </c>
      <c r="G121">
        <f t="shared" ca="1" si="15"/>
        <v>8.0809419177732141E-19</v>
      </c>
      <c r="I121" s="16">
        <f t="shared" ca="1" si="18"/>
        <v>-1.404225884358051E-40</v>
      </c>
      <c r="M121">
        <f t="shared" ca="1" si="19"/>
        <v>0.75571032092860513</v>
      </c>
      <c r="N121">
        <f t="shared" ca="1" si="21"/>
        <v>0.81744272828905951</v>
      </c>
      <c r="O121">
        <f t="shared" ca="1" si="21"/>
        <v>0.97984054835349155</v>
      </c>
      <c r="P121">
        <f t="shared" ca="1" si="21"/>
        <v>1.097788422016688</v>
      </c>
      <c r="Q121">
        <f t="shared" ca="1" si="21"/>
        <v>1.0608657320804393</v>
      </c>
      <c r="R121">
        <f t="shared" ca="1" si="21"/>
        <v>0.96839939927523666</v>
      </c>
      <c r="S121">
        <f t="shared" ca="1" si="21"/>
        <v>1.0986856736750903</v>
      </c>
      <c r="T121">
        <f t="shared" ca="1" si="21"/>
        <v>0.81271379361012497</v>
      </c>
      <c r="U121">
        <f t="shared" ca="1" si="21"/>
        <v>1.1781161294432154</v>
      </c>
      <c r="V121">
        <f t="shared" ca="1" si="21"/>
        <v>0.76536402384776681</v>
      </c>
    </row>
    <row r="122" spans="2:22" x14ac:dyDescent="0.25">
      <c r="B122">
        <f t="shared" si="16"/>
        <v>3150</v>
      </c>
      <c r="C122">
        <f t="shared" ca="1" si="14"/>
        <v>2.2910085187191658E-40</v>
      </c>
      <c r="D122">
        <f t="shared" ca="1" si="17"/>
        <v>1.0713243131764447</v>
      </c>
      <c r="E122" s="14">
        <f t="shared" ca="1" si="12"/>
        <v>2.4544131277981944E-40</v>
      </c>
      <c r="G122">
        <f t="shared" ca="1" si="15"/>
        <v>3.6408454256868272E-19</v>
      </c>
      <c r="I122" s="16">
        <f t="shared" ca="1" si="18"/>
        <v>1.6340460907902856E-41</v>
      </c>
      <c r="M122">
        <f t="shared" ca="1" si="19"/>
        <v>1.0124826609939848</v>
      </c>
      <c r="N122">
        <f t="shared" ca="1" si="21"/>
        <v>0.89014015554909509</v>
      </c>
      <c r="O122">
        <f t="shared" ca="1" si="21"/>
        <v>0.84362608697082386</v>
      </c>
      <c r="P122">
        <f t="shared" ca="1" si="21"/>
        <v>0.88931898102754015</v>
      </c>
      <c r="Q122">
        <f t="shared" ca="1" si="21"/>
        <v>1.034878486199569</v>
      </c>
      <c r="R122">
        <f t="shared" ca="1" si="21"/>
        <v>1.1558648184887168</v>
      </c>
      <c r="S122">
        <f t="shared" ca="1" si="21"/>
        <v>1.2154018954269237</v>
      </c>
      <c r="T122">
        <f t="shared" ca="1" si="21"/>
        <v>1.1001230243423523</v>
      </c>
      <c r="U122">
        <f t="shared" ca="1" si="21"/>
        <v>1.0498479397550378</v>
      </c>
      <c r="V122">
        <f t="shared" ca="1" si="21"/>
        <v>1.1731046424141187</v>
      </c>
    </row>
    <row r="123" spans="2:22" x14ac:dyDescent="0.25">
      <c r="B123">
        <f t="shared" si="16"/>
        <v>3180</v>
      </c>
      <c r="C123">
        <f t="shared" ca="1" si="14"/>
        <v>8.9436781563607173E-41</v>
      </c>
      <c r="D123">
        <f t="shared" ca="1" si="17"/>
        <v>0.80002605380533609</v>
      </c>
      <c r="E123" s="14">
        <f t="shared" ca="1" si="12"/>
        <v>7.1551755419382487E-41</v>
      </c>
      <c r="G123">
        <f t="shared" ca="1" si="15"/>
        <v>1.6359601964753663E-19</v>
      </c>
      <c r="I123" s="16">
        <f t="shared" ca="1" si="18"/>
        <v>-1.7885026144224685E-41</v>
      </c>
      <c r="M123">
        <f t="shared" ca="1" si="19"/>
        <v>1.0520269137367491</v>
      </c>
      <c r="N123">
        <f t="shared" ca="1" si="21"/>
        <v>1.0013862243768794</v>
      </c>
      <c r="O123">
        <f t="shared" ca="1" si="21"/>
        <v>0.78906071744125639</v>
      </c>
      <c r="P123">
        <f t="shared" ca="1" si="21"/>
        <v>0.9387059045210735</v>
      </c>
      <c r="Q123">
        <f t="shared" ca="1" si="21"/>
        <v>1.2054812471639074</v>
      </c>
      <c r="R123">
        <f t="shared" ca="1" si="21"/>
        <v>1.0925415826789273</v>
      </c>
      <c r="S123">
        <f t="shared" ca="1" si="21"/>
        <v>1.1802998541078342</v>
      </c>
      <c r="T123">
        <f t="shared" ca="1" si="21"/>
        <v>0.84787522427686324</v>
      </c>
      <c r="U123">
        <f t="shared" ca="1" si="21"/>
        <v>0.77744598187478964</v>
      </c>
      <c r="V123">
        <f t="shared" ca="1" si="21"/>
        <v>1.0287343150571844</v>
      </c>
    </row>
    <row r="124" spans="2:22" x14ac:dyDescent="0.25">
      <c r="B124">
        <f t="shared" si="16"/>
        <v>3210</v>
      </c>
      <c r="C124">
        <f t="shared" ca="1" si="14"/>
        <v>3.4917948724260495E-41</v>
      </c>
      <c r="D124">
        <f t="shared" ca="1" si="17"/>
        <v>0.89359214721480296</v>
      </c>
      <c r="E124" s="14">
        <f t="shared" ca="1" si="12"/>
        <v>3.1202404776848327E-41</v>
      </c>
      <c r="G124">
        <f t="shared" ca="1" si="15"/>
        <v>7.3317545017174231E-20</v>
      </c>
      <c r="I124" s="16">
        <f t="shared" ca="1" si="18"/>
        <v>-3.7155439474121683E-42</v>
      </c>
      <c r="M124">
        <f t="shared" ca="1" si="19"/>
        <v>1.008886997776087</v>
      </c>
      <c r="N124">
        <f t="shared" ca="1" si="21"/>
        <v>1.2253827981223704</v>
      </c>
      <c r="O124">
        <f t="shared" ca="1" si="21"/>
        <v>1.1744057390369622</v>
      </c>
      <c r="P124">
        <f t="shared" ca="1" si="21"/>
        <v>0.82572065200127742</v>
      </c>
      <c r="Q124">
        <f t="shared" ca="1" si="21"/>
        <v>0.75426133820858343</v>
      </c>
      <c r="R124">
        <f t="shared" ca="1" si="21"/>
        <v>1.0972728640543612</v>
      </c>
      <c r="S124">
        <f t="shared" ca="1" si="21"/>
        <v>1.2025982501384676</v>
      </c>
      <c r="T124">
        <f t="shared" ca="1" si="21"/>
        <v>1.0419063259277166</v>
      </c>
      <c r="U124">
        <f t="shared" ca="1" si="21"/>
        <v>0.83504759050400912</v>
      </c>
      <c r="V124">
        <f t="shared" ca="1" si="21"/>
        <v>1.0740014047227273</v>
      </c>
    </row>
    <row r="125" spans="2:22" x14ac:dyDescent="0.25">
      <c r="B125">
        <f t="shared" si="16"/>
        <v>3240</v>
      </c>
      <c r="C125">
        <f t="shared" ca="1" si="14"/>
        <v>1.3634013971482238E-41</v>
      </c>
      <c r="D125">
        <f t="shared" ca="1" si="17"/>
        <v>0.75428113304706312</v>
      </c>
      <c r="E125" s="14">
        <f t="shared" ca="1" si="12"/>
        <v>1.0283879506389112E-41</v>
      </c>
      <c r="G125">
        <f t="shared" ca="1" si="15"/>
        <v>3.2774864994012571E-20</v>
      </c>
      <c r="I125" s="16">
        <f t="shared" ca="1" si="18"/>
        <v>-3.3501344650931262E-42</v>
      </c>
      <c r="M125">
        <f t="shared" ca="1" si="19"/>
        <v>0.97996422758388935</v>
      </c>
      <c r="N125">
        <f t="shared" ca="1" si="21"/>
        <v>1.1770433975249588</v>
      </c>
      <c r="O125">
        <f t="shared" ca="1" si="21"/>
        <v>1.0708253765335696</v>
      </c>
      <c r="P125">
        <f t="shared" ca="1" si="21"/>
        <v>1.0634925515766143</v>
      </c>
      <c r="Q125">
        <f t="shared" ca="1" si="21"/>
        <v>0.90186632392656818</v>
      </c>
      <c r="R125">
        <f t="shared" ca="1" si="21"/>
        <v>0.87122904622772335</v>
      </c>
      <c r="S125">
        <f t="shared" ca="1" si="21"/>
        <v>0.89845892109062131</v>
      </c>
      <c r="T125">
        <f t="shared" ca="1" si="21"/>
        <v>1.1366166315602744</v>
      </c>
      <c r="U125">
        <f t="shared" ca="1" si="21"/>
        <v>0.86544038938701817</v>
      </c>
      <c r="V125">
        <f t="shared" ca="1" si="21"/>
        <v>0.81884284479144531</v>
      </c>
    </row>
    <row r="126" spans="2:22" x14ac:dyDescent="0.25">
      <c r="B126">
        <f t="shared" si="16"/>
        <v>3270</v>
      </c>
      <c r="C126">
        <f t="shared" ca="1" si="14"/>
        <v>5.3240308200660972E-42</v>
      </c>
      <c r="D126">
        <f t="shared" ca="1" si="17"/>
        <v>1.0373481361553303</v>
      </c>
      <c r="E126" s="14">
        <f t="shared" ca="1" si="12"/>
        <v>5.5228734480291005E-42</v>
      </c>
      <c r="G126">
        <f t="shared" ca="1" si="15"/>
        <v>1.4615160336640924E-20</v>
      </c>
      <c r="I126" s="16">
        <f t="shared" ca="1" si="18"/>
        <v>1.9884262796300328E-43</v>
      </c>
      <c r="M126">
        <f t="shared" ca="1" si="19"/>
        <v>1.0463623488574911</v>
      </c>
      <c r="N126">
        <f t="shared" ca="1" si="21"/>
        <v>1.239132687739904</v>
      </c>
      <c r="O126">
        <f t="shared" ca="1" si="21"/>
        <v>0.85036060068033859</v>
      </c>
      <c r="P126">
        <f t="shared" ca="1" si="21"/>
        <v>1.0047455933203555</v>
      </c>
      <c r="Q126">
        <f t="shared" ca="1" si="21"/>
        <v>0.99592779147341415</v>
      </c>
      <c r="R126">
        <f t="shared" ca="1" si="21"/>
        <v>0.87013520558355673</v>
      </c>
      <c r="S126">
        <f t="shared" ca="1" si="21"/>
        <v>0.95265234243764385</v>
      </c>
      <c r="T126">
        <f t="shared" ca="1" si="21"/>
        <v>1.1101276532843216</v>
      </c>
      <c r="U126">
        <f t="shared" ca="1" si="21"/>
        <v>0.77495235601421619</v>
      </c>
      <c r="V126">
        <f t="shared" ca="1" si="21"/>
        <v>0.97393110268586702</v>
      </c>
    </row>
    <row r="127" spans="2:22" x14ac:dyDescent="0.25">
      <c r="B127">
        <f t="shared" si="16"/>
        <v>3300</v>
      </c>
      <c r="C127">
        <f t="shared" ca="1" si="14"/>
        <v>2.0792110646026535E-42</v>
      </c>
      <c r="D127">
        <f t="shared" ca="1" si="17"/>
        <v>1.1648644889085666</v>
      </c>
      <c r="E127" s="14">
        <f t="shared" ca="1" si="12"/>
        <v>2.4219991341014067E-42</v>
      </c>
      <c r="G127">
        <f t="shared" ca="1" si="15"/>
        <v>6.501694930433308E-21</v>
      </c>
      <c r="I127" s="16">
        <f t="shared" ca="1" si="18"/>
        <v>3.4278806949875322E-43</v>
      </c>
      <c r="M127">
        <f t="shared" ca="1" si="19"/>
        <v>0.87666102129160406</v>
      </c>
      <c r="N127">
        <f t="shared" ca="1" si="21"/>
        <v>0.95451022977517441</v>
      </c>
      <c r="O127">
        <f t="shared" ca="1" si="21"/>
        <v>0.98687672836370366</v>
      </c>
      <c r="P127">
        <f t="shared" ca="1" si="21"/>
        <v>1.1288651983815923</v>
      </c>
      <c r="Q127">
        <f t="shared" ca="1" si="21"/>
        <v>0.94242325734325738</v>
      </c>
      <c r="R127">
        <f t="shared" ca="1" si="21"/>
        <v>0.94971747438097154</v>
      </c>
      <c r="S127">
        <f t="shared" ca="1" si="21"/>
        <v>0.99773102652902246</v>
      </c>
      <c r="T127">
        <f t="shared" ca="1" si="21"/>
        <v>1.070208372105026</v>
      </c>
      <c r="U127">
        <f t="shared" ca="1" si="21"/>
        <v>1.027535658845526</v>
      </c>
      <c r="V127">
        <f t="shared" ca="1" si="21"/>
        <v>0.77456243695334859</v>
      </c>
    </row>
    <row r="128" spans="2:22" x14ac:dyDescent="0.25">
      <c r="B128">
        <f t="shared" si="16"/>
        <v>3330</v>
      </c>
      <c r="C128">
        <f t="shared" ca="1" si="14"/>
        <v>8.1207693201488353E-43</v>
      </c>
      <c r="D128">
        <f t="shared" ca="1" si="17"/>
        <v>0.98211015007202962</v>
      </c>
      <c r="E128" s="14">
        <f t="shared" ca="1" si="12"/>
        <v>7.9754899757117066E-43</v>
      </c>
      <c r="G128">
        <f t="shared" ca="1" si="15"/>
        <v>2.8856219206927342E-21</v>
      </c>
      <c r="I128" s="16">
        <f t="shared" ca="1" si="18"/>
        <v>-1.4527934443712872E-44</v>
      </c>
      <c r="M128">
        <f t="shared" ca="1" si="19"/>
        <v>1.1827697332021936</v>
      </c>
      <c r="N128">
        <f t="shared" ca="1" si="21"/>
        <v>0.863583808282677</v>
      </c>
      <c r="O128">
        <f t="shared" ca="1" si="21"/>
        <v>1.0287237415979349</v>
      </c>
      <c r="P128">
        <f t="shared" ca="1" si="21"/>
        <v>1.2112768541435839</v>
      </c>
      <c r="Q128">
        <f t="shared" ca="1" si="21"/>
        <v>1.1306441944940597</v>
      </c>
      <c r="R128">
        <f t="shared" ca="1" si="21"/>
        <v>1.1374378470609052</v>
      </c>
      <c r="S128">
        <f t="shared" ca="1" si="21"/>
        <v>1.0275537768405676</v>
      </c>
      <c r="T128">
        <f t="shared" ca="1" si="21"/>
        <v>0.75397820964809403</v>
      </c>
      <c r="U128">
        <f t="shared" ca="1" si="21"/>
        <v>1.1791611203421641</v>
      </c>
      <c r="V128">
        <f t="shared" ca="1" si="21"/>
        <v>1.1751203128376508</v>
      </c>
    </row>
    <row r="129" spans="2:22" x14ac:dyDescent="0.25">
      <c r="B129">
        <f t="shared" si="16"/>
        <v>3360</v>
      </c>
      <c r="C129">
        <f t="shared" ca="1" si="14"/>
        <v>3.1720187941865855E-43</v>
      </c>
      <c r="D129">
        <f t="shared" ca="1" si="17"/>
        <v>1.0682077842191409</v>
      </c>
      <c r="E129" s="14">
        <f t="shared" ca="1" si="12"/>
        <v>3.3883751676395234E-43</v>
      </c>
      <c r="G129">
        <f t="shared" ca="1" si="15"/>
        <v>1.2778224556405213E-21</v>
      </c>
      <c r="I129" s="16">
        <f t="shared" ca="1" si="18"/>
        <v>2.1635637345293786E-44</v>
      </c>
      <c r="M129">
        <f t="shared" ca="1" si="19"/>
        <v>0.76908363333042651</v>
      </c>
      <c r="N129">
        <f t="shared" ca="1" si="21"/>
        <v>0.81688664586033566</v>
      </c>
      <c r="O129">
        <f t="shared" ca="1" si="21"/>
        <v>1.2058162445237808</v>
      </c>
      <c r="P129">
        <f t="shared" ca="1" si="21"/>
        <v>0.82398008282795043</v>
      </c>
      <c r="Q129">
        <f t="shared" ca="1" si="21"/>
        <v>0.93204448069879009</v>
      </c>
      <c r="R129">
        <f t="shared" ca="1" si="21"/>
        <v>1.1841229254935899</v>
      </c>
      <c r="S129">
        <f t="shared" ca="1" si="21"/>
        <v>0.87910762493478023</v>
      </c>
      <c r="T129">
        <f t="shared" ca="1" si="21"/>
        <v>0.95618563145224267</v>
      </c>
      <c r="U129">
        <f t="shared" ca="1" si="21"/>
        <v>0.98987186165996555</v>
      </c>
      <c r="V129">
        <f t="shared" ca="1" si="21"/>
        <v>0.78927875839278938</v>
      </c>
    </row>
    <row r="130" spans="2:22" x14ac:dyDescent="0.25">
      <c r="B130">
        <f t="shared" si="16"/>
        <v>3390</v>
      </c>
      <c r="C130">
        <f t="shared" ca="1" si="14"/>
        <v>1.2391210223787773E-43</v>
      </c>
      <c r="D130">
        <f t="shared" ca="1" si="17"/>
        <v>1.1459375816782795</v>
      </c>
      <c r="E130" s="14">
        <f t="shared" ca="1" si="12"/>
        <v>1.4199553477914534E-43</v>
      </c>
      <c r="G130">
        <f t="shared" ca="1" si="15"/>
        <v>5.6460824302977066E-22</v>
      </c>
      <c r="I130" s="16">
        <f t="shared" ca="1" si="18"/>
        <v>1.8083432541267608E-44</v>
      </c>
      <c r="M130">
        <f t="shared" ca="1" si="19"/>
        <v>0.87632237607588759</v>
      </c>
      <c r="N130">
        <f t="shared" ca="1" si="21"/>
        <v>0.81783147679997437</v>
      </c>
      <c r="O130">
        <f t="shared" ca="1" si="21"/>
        <v>1.2436780565157484</v>
      </c>
      <c r="P130">
        <f t="shared" ca="1" si="21"/>
        <v>0.79433277336342933</v>
      </c>
      <c r="Q130">
        <f t="shared" ca="1" si="21"/>
        <v>1.1990690624325453</v>
      </c>
      <c r="R130">
        <f t="shared" ca="1" si="21"/>
        <v>1.0117618528272927</v>
      </c>
      <c r="S130">
        <f t="shared" ca="1" si="21"/>
        <v>0.82842197263273609</v>
      </c>
      <c r="T130">
        <f t="shared" ca="1" si="21"/>
        <v>0.94735371620500897</v>
      </c>
      <c r="U130">
        <f t="shared" ca="1" si="21"/>
        <v>1.0877886977871885</v>
      </c>
      <c r="V130">
        <f t="shared" ca="1" si="21"/>
        <v>0.89087455717382813</v>
      </c>
    </row>
    <row r="131" spans="2:22" x14ac:dyDescent="0.25">
      <c r="B131">
        <f t="shared" si="16"/>
        <v>3420</v>
      </c>
      <c r="C131">
        <f t="shared" ca="1" si="14"/>
        <v>4.8409491389819579E-44</v>
      </c>
      <c r="D131">
        <f t="shared" ca="1" si="17"/>
        <v>1.1218862487063257</v>
      </c>
      <c r="E131" s="14">
        <f t="shared" ca="1" si="12"/>
        <v>5.4309942697105859E-44</v>
      </c>
      <c r="G131">
        <f t="shared" ca="1" si="15"/>
        <v>2.4894069051835366E-22</v>
      </c>
      <c r="I131" s="16">
        <f t="shared" ca="1" si="18"/>
        <v>5.9004513072862792E-45</v>
      </c>
      <c r="M131">
        <f t="shared" ca="1" si="19"/>
        <v>1.0900217672843087</v>
      </c>
      <c r="N131">
        <f t="shared" ca="1" si="21"/>
        <v>0.78521936641309131</v>
      </c>
      <c r="O131">
        <f t="shared" ca="1" si="21"/>
        <v>0.82322696288052222</v>
      </c>
      <c r="P131">
        <f t="shared" ca="1" si="21"/>
        <v>1.1739717452759151</v>
      </c>
      <c r="Q131">
        <f t="shared" ca="1" si="21"/>
        <v>0.88056681256449076</v>
      </c>
      <c r="R131">
        <f t="shared" ca="1" si="21"/>
        <v>1.038429982324901</v>
      </c>
      <c r="S131">
        <f t="shared" ca="1" si="21"/>
        <v>0.84605872936321669</v>
      </c>
      <c r="T131">
        <f t="shared" ca="1" si="21"/>
        <v>0.83427010783057898</v>
      </c>
      <c r="U131">
        <f t="shared" ca="1" si="21"/>
        <v>0.86619780242892652</v>
      </c>
      <c r="V131">
        <f t="shared" ca="1" si="21"/>
        <v>1.054992774399633</v>
      </c>
    </row>
    <row r="132" spans="2:22" x14ac:dyDescent="0.25">
      <c r="B132">
        <f t="shared" si="16"/>
        <v>3450</v>
      </c>
      <c r="C132">
        <f t="shared" ca="1" si="14"/>
        <v>1.8914095332745922E-44</v>
      </c>
      <c r="D132">
        <f t="shared" ca="1" si="17"/>
        <v>0.88186383345875996</v>
      </c>
      <c r="E132" s="14">
        <f t="shared" ref="E132:E195" ca="1" si="22">C132*D132</f>
        <v>1.6679656616539759E-44</v>
      </c>
      <c r="G132">
        <f t="shared" ca="1" si="15"/>
        <v>1.0953223639984666E-22</v>
      </c>
      <c r="I132" s="16">
        <f t="shared" ca="1" si="18"/>
        <v>-2.2344387162061626E-45</v>
      </c>
      <c r="M132">
        <f t="shared" ca="1" si="19"/>
        <v>0.87289192573846675</v>
      </c>
      <c r="N132">
        <f t="shared" ca="1" si="21"/>
        <v>0.79482587243018354</v>
      </c>
      <c r="O132">
        <f t="shared" ca="1" si="21"/>
        <v>1.0765701870405373</v>
      </c>
      <c r="P132">
        <f t="shared" ca="1" si="21"/>
        <v>1.1305841303822417</v>
      </c>
      <c r="Q132">
        <f t="shared" ca="1" si="21"/>
        <v>1.0465018058123094</v>
      </c>
      <c r="R132">
        <f t="shared" ca="1" si="21"/>
        <v>1.0700909873997264</v>
      </c>
      <c r="S132">
        <f t="shared" ca="1" si="21"/>
        <v>0.93502587264760773</v>
      </c>
      <c r="T132">
        <f t="shared" ca="1" si="21"/>
        <v>1.128654632081443</v>
      </c>
      <c r="U132">
        <f t="shared" ca="1" si="21"/>
        <v>0.81969906610784338</v>
      </c>
      <c r="V132">
        <f t="shared" ca="1" si="21"/>
        <v>0.83665363680685889</v>
      </c>
    </row>
    <row r="133" spans="2:22" x14ac:dyDescent="0.25">
      <c r="B133">
        <f t="shared" si="16"/>
        <v>3480</v>
      </c>
      <c r="C133">
        <f t="shared" ca="1" si="14"/>
        <v>7.3905768266391909E-45</v>
      </c>
      <c r="D133">
        <f t="shared" ca="1" si="17"/>
        <v>0.83469478291098453</v>
      </c>
      <c r="E133" s="14">
        <f t="shared" ca="1" si="22"/>
        <v>6.1688759198985528E-45</v>
      </c>
      <c r="G133">
        <f t="shared" ca="1" si="15"/>
        <v>4.8096105535016441E-23</v>
      </c>
      <c r="I133" s="16">
        <f t="shared" ca="1" si="18"/>
        <v>-1.2217009067406381E-45</v>
      </c>
      <c r="M133">
        <f t="shared" ca="1" si="19"/>
        <v>0.93581030953114597</v>
      </c>
      <c r="N133">
        <f t="shared" ca="1" si="21"/>
        <v>0.83783503154361449</v>
      </c>
      <c r="O133">
        <f t="shared" ca="1" si="21"/>
        <v>1.2159754110804137</v>
      </c>
      <c r="P133">
        <f t="shared" ca="1" si="21"/>
        <v>0.93513735217813843</v>
      </c>
      <c r="Q133">
        <f t="shared" ca="1" si="21"/>
        <v>0.84096429241606629</v>
      </c>
      <c r="R133">
        <f t="shared" ca="1" si="21"/>
        <v>1.1263134299980004</v>
      </c>
      <c r="S133">
        <f t="shared" ca="1" si="21"/>
        <v>0.76320128846777879</v>
      </c>
      <c r="T133">
        <f t="shared" ca="1" si="21"/>
        <v>0.99721781025865974</v>
      </c>
      <c r="U133">
        <f t="shared" ca="1" si="21"/>
        <v>0.98447631385987044</v>
      </c>
      <c r="V133">
        <f t="shared" ca="1" si="21"/>
        <v>1.0660119515687296</v>
      </c>
    </row>
    <row r="134" spans="2:22" x14ac:dyDescent="0.25">
      <c r="B134">
        <f t="shared" si="16"/>
        <v>3510</v>
      </c>
      <c r="C134">
        <f t="shared" ca="1" si="14"/>
        <v>2.8880736680354386E-45</v>
      </c>
      <c r="D134">
        <f t="shared" ca="1" si="17"/>
        <v>0.87267834542425815</v>
      </c>
      <c r="E134" s="14">
        <f t="shared" ca="1" si="22"/>
        <v>2.5203593500845347E-45</v>
      </c>
      <c r="G134">
        <f t="shared" ca="1" si="15"/>
        <v>2.1077708386504952E-23</v>
      </c>
      <c r="I134" s="16">
        <f t="shared" ca="1" si="18"/>
        <v>-3.6771431795090388E-46</v>
      </c>
      <c r="M134">
        <f t="shared" ca="1" si="19"/>
        <v>1.0360846829484076</v>
      </c>
      <c r="N134">
        <f t="shared" ca="1" si="21"/>
        <v>1.1005166417662795</v>
      </c>
      <c r="O134">
        <f t="shared" ca="1" si="21"/>
        <v>1.0771224696404089</v>
      </c>
      <c r="P134">
        <f t="shared" ca="1" si="21"/>
        <v>0.85314587495372751</v>
      </c>
      <c r="Q134">
        <f t="shared" ca="1" si="21"/>
        <v>0.8022148595356553</v>
      </c>
      <c r="R134">
        <f t="shared" ca="1" si="21"/>
        <v>0.76913059499603531</v>
      </c>
      <c r="S134">
        <f t="shared" ca="1" si="21"/>
        <v>0.91191660578222367</v>
      </c>
      <c r="T134">
        <f t="shared" ca="1" si="21"/>
        <v>0.90331610685995689</v>
      </c>
      <c r="U134">
        <f t="shared" ca="1" si="21"/>
        <v>1.0789797836552815</v>
      </c>
      <c r="V134">
        <f t="shared" ca="1" si="21"/>
        <v>1.2130929361447942</v>
      </c>
    </row>
    <row r="135" spans="2:22" x14ac:dyDescent="0.25">
      <c r="B135">
        <f t="shared" si="16"/>
        <v>3540</v>
      </c>
      <c r="C135">
        <f t="shared" ca="1" si="14"/>
        <v>1.1286904169088139E-45</v>
      </c>
      <c r="D135">
        <f t="shared" ca="1" si="17"/>
        <v>0.84709771949527468</v>
      </c>
      <c r="E135" s="14">
        <f t="shared" ca="1" si="22"/>
        <v>9.5611107817962708E-46</v>
      </c>
      <c r="G135">
        <f t="shared" ca="1" si="15"/>
        <v>9.2194538282092286E-24</v>
      </c>
      <c r="I135" s="16">
        <f t="shared" ca="1" si="18"/>
        <v>-1.725793387291868E-46</v>
      </c>
      <c r="M135">
        <f t="shared" ca="1" si="19"/>
        <v>1.2165039190432259</v>
      </c>
      <c r="N135">
        <f t="shared" ref="N135:V145" ca="1" si="23">(0.75+0.5*RAND())</f>
        <v>1.1019383820308659</v>
      </c>
      <c r="O135">
        <f t="shared" ca="1" si="23"/>
        <v>0.83492057203375314</v>
      </c>
      <c r="P135">
        <f t="shared" ca="1" si="23"/>
        <v>0.93358079423147688</v>
      </c>
      <c r="Q135">
        <f t="shared" ca="1" si="23"/>
        <v>1.0688980622532396</v>
      </c>
      <c r="R135">
        <f t="shared" ca="1" si="23"/>
        <v>1.209578472884774</v>
      </c>
      <c r="S135">
        <f t="shared" ca="1" si="23"/>
        <v>1.0277871396143439</v>
      </c>
      <c r="T135">
        <f t="shared" ca="1" si="23"/>
        <v>0.94016058743017517</v>
      </c>
      <c r="U135">
        <f t="shared" ca="1" si="23"/>
        <v>0.98782178894715988</v>
      </c>
      <c r="V135">
        <f t="shared" ca="1" si="23"/>
        <v>0.95414798061133721</v>
      </c>
    </row>
    <row r="136" spans="2:22" x14ac:dyDescent="0.25">
      <c r="B136">
        <f t="shared" si="16"/>
        <v>3570</v>
      </c>
      <c r="C136">
        <f t="shared" ca="1" si="14"/>
        <v>4.411411085781889E-46</v>
      </c>
      <c r="D136">
        <f t="shared" ca="1" si="17"/>
        <v>1.0371156959077783</v>
      </c>
      <c r="E136" s="14">
        <f t="shared" ca="1" si="22"/>
        <v>4.5751436781659718E-46</v>
      </c>
      <c r="G136">
        <f t="shared" ca="1" si="15"/>
        <v>4.0251059906318392E-24</v>
      </c>
      <c r="I136" s="16">
        <f t="shared" ca="1" si="18"/>
        <v>1.6373259238408282E-47</v>
      </c>
      <c r="M136">
        <f t="shared" ca="1" si="19"/>
        <v>0.78735850459417156</v>
      </c>
      <c r="N136">
        <f t="shared" ca="1" si="23"/>
        <v>0.85916433412088478</v>
      </c>
      <c r="O136">
        <f t="shared" ca="1" si="23"/>
        <v>0.95774127658314356</v>
      </c>
      <c r="P136">
        <f t="shared" ca="1" si="23"/>
        <v>0.88180332247943416</v>
      </c>
      <c r="Q136">
        <f t="shared" ca="1" si="23"/>
        <v>1.1960190399000492</v>
      </c>
      <c r="R136">
        <f t="shared" ca="1" si="23"/>
        <v>0.906637431790419</v>
      </c>
      <c r="S136">
        <f t="shared" ca="1" si="23"/>
        <v>0.98048590676296865</v>
      </c>
      <c r="T136">
        <f t="shared" ca="1" si="23"/>
        <v>0.81051093401014496</v>
      </c>
      <c r="U136">
        <f t="shared" ca="1" si="23"/>
        <v>1.0544492922427957</v>
      </c>
      <c r="V136">
        <f t="shared" ca="1" si="23"/>
        <v>0.88060584156631905</v>
      </c>
    </row>
    <row r="137" spans="2:22" x14ac:dyDescent="0.25">
      <c r="B137">
        <f t="shared" si="16"/>
        <v>3600</v>
      </c>
      <c r="C137">
        <f t="shared" ca="1" si="14"/>
        <v>1.7243119445161952E-46</v>
      </c>
      <c r="D137">
        <f t="shared" ca="1" si="17"/>
        <v>1.2392295121575425</v>
      </c>
      <c r="E137" s="14">
        <f t="shared" ca="1" si="22"/>
        <v>2.136818249810228E-46</v>
      </c>
      <c r="G137">
        <f t="shared" ca="1" si="15"/>
        <v>1.7541269235935735E-24</v>
      </c>
      <c r="I137" s="16">
        <f t="shared" ca="1" si="18"/>
        <v>4.1250630529403278E-47</v>
      </c>
      <c r="M137">
        <f t="shared" ca="1" si="19"/>
        <v>0.81891134212282113</v>
      </c>
      <c r="N137">
        <f t="shared" ca="1" si="23"/>
        <v>0.76424436179657806</v>
      </c>
      <c r="O137">
        <f t="shared" ca="1" si="23"/>
        <v>1.228709922892657</v>
      </c>
      <c r="P137">
        <f t="shared" ca="1" si="23"/>
        <v>1.1288657794327199</v>
      </c>
      <c r="Q137">
        <f t="shared" ca="1" si="23"/>
        <v>1.0819038499456683</v>
      </c>
      <c r="R137">
        <f t="shared" ca="1" si="23"/>
        <v>0.77918936857191357</v>
      </c>
      <c r="S137">
        <f t="shared" ca="1" si="23"/>
        <v>1.114080378525782</v>
      </c>
      <c r="T137">
        <f t="shared" ca="1" si="23"/>
        <v>1.0344409816897862</v>
      </c>
      <c r="U137">
        <f t="shared" ca="1" si="23"/>
        <v>1.1204430789631108</v>
      </c>
      <c r="V137">
        <f t="shared" ca="1" si="23"/>
        <v>1.0726100596023231</v>
      </c>
    </row>
    <row r="138" spans="2:22" x14ac:dyDescent="0.25">
      <c r="B138">
        <f t="shared" si="16"/>
        <v>3630</v>
      </c>
      <c r="C138">
        <f t="shared" ca="1" si="14"/>
        <v>6.7404557065084596E-47</v>
      </c>
      <c r="D138">
        <f t="shared" ca="1" si="17"/>
        <v>0.93422752267700215</v>
      </c>
      <c r="E138" s="14">
        <f t="shared" ca="1" si="22"/>
        <v>6.2971192364054601E-47</v>
      </c>
      <c r="G138">
        <f t="shared" ca="1" si="15"/>
        <v>7.6309179952601657E-25</v>
      </c>
      <c r="I138" s="16">
        <f t="shared" ca="1" si="18"/>
        <v>-4.4333647010299957E-48</v>
      </c>
      <c r="M138">
        <f t="shared" ca="1" si="19"/>
        <v>0.99017867600993137</v>
      </c>
      <c r="N138">
        <f t="shared" ca="1" si="23"/>
        <v>0.87133243675748506</v>
      </c>
      <c r="O138">
        <f t="shared" ca="1" si="23"/>
        <v>1.012324134793338</v>
      </c>
      <c r="P138">
        <f t="shared" ca="1" si="23"/>
        <v>0.8286313181048186</v>
      </c>
      <c r="Q138">
        <f t="shared" ca="1" si="23"/>
        <v>1.1081236126535636</v>
      </c>
      <c r="R138">
        <f t="shared" ca="1" si="23"/>
        <v>1.2107318100054865</v>
      </c>
      <c r="S138">
        <f t="shared" ca="1" si="23"/>
        <v>1.1152722229232941</v>
      </c>
      <c r="T138">
        <f t="shared" ca="1" si="23"/>
        <v>1.1370407086433318</v>
      </c>
      <c r="U138">
        <f t="shared" ca="1" si="23"/>
        <v>1.0850952530163593</v>
      </c>
      <c r="V138">
        <f t="shared" ca="1" si="23"/>
        <v>0.88803226882552599</v>
      </c>
    </row>
    <row r="139" spans="2:22" x14ac:dyDescent="0.25">
      <c r="B139">
        <f t="shared" si="16"/>
        <v>3660</v>
      </c>
      <c r="C139">
        <f t="shared" ca="1" si="14"/>
        <v>2.6351012681549974E-47</v>
      </c>
      <c r="D139">
        <f t="shared" ca="1" si="17"/>
        <v>1.2039303737518443</v>
      </c>
      <c r="E139" s="14">
        <f t="shared" ca="1" si="22"/>
        <v>3.1724784546438051E-47</v>
      </c>
      <c r="G139">
        <f t="shared" ca="1" si="15"/>
        <v>3.3139385460824057E-25</v>
      </c>
      <c r="I139" s="16">
        <f t="shared" ca="1" si="18"/>
        <v>5.3737718648880776E-48</v>
      </c>
      <c r="M139">
        <f t="shared" ca="1" si="19"/>
        <v>0.77854065610832124</v>
      </c>
      <c r="N139">
        <f t="shared" ca="1" si="23"/>
        <v>1.1559183173928953</v>
      </c>
      <c r="O139">
        <f t="shared" ca="1" si="23"/>
        <v>1.2220201210089463</v>
      </c>
      <c r="P139">
        <f t="shared" ca="1" si="23"/>
        <v>1.1664848010509665</v>
      </c>
      <c r="Q139">
        <f t="shared" ca="1" si="23"/>
        <v>0.98954881655580595</v>
      </c>
      <c r="R139">
        <f t="shared" ca="1" si="23"/>
        <v>0.95913954288226189</v>
      </c>
      <c r="S139">
        <f t="shared" ca="1" si="23"/>
        <v>1.1944943457785901</v>
      </c>
      <c r="T139">
        <f t="shared" ca="1" si="23"/>
        <v>0.93428347015145219</v>
      </c>
      <c r="U139">
        <f t="shared" ca="1" si="23"/>
        <v>1.0660031187370462</v>
      </c>
      <c r="V139">
        <f t="shared" ca="1" si="23"/>
        <v>1.1899315484275483</v>
      </c>
    </row>
    <row r="140" spans="2:22" x14ac:dyDescent="0.25">
      <c r="B140">
        <f t="shared" si="16"/>
        <v>3690</v>
      </c>
      <c r="C140">
        <f t="shared" ca="1" si="14"/>
        <v>1.0302426169312262E-47</v>
      </c>
      <c r="D140">
        <f t="shared" ca="1" si="17"/>
        <v>1.0188137565007258</v>
      </c>
      <c r="E140" s="14">
        <f t="shared" ca="1" si="22"/>
        <v>1.0496253506628409E-47</v>
      </c>
      <c r="G140">
        <f t="shared" ca="1" si="15"/>
        <v>1.4367564365028134E-25</v>
      </c>
      <c r="I140" s="16">
        <f t="shared" ca="1" si="18"/>
        <v>1.9382733731614667E-49</v>
      </c>
      <c r="M140">
        <f t="shared" ca="1" si="19"/>
        <v>1.0479496070735199</v>
      </c>
      <c r="N140">
        <f t="shared" ca="1" si="23"/>
        <v>0.92239848046577966</v>
      </c>
      <c r="O140">
        <f t="shared" ca="1" si="23"/>
        <v>1.0855675771211615</v>
      </c>
      <c r="P140">
        <f t="shared" ca="1" si="23"/>
        <v>1.048520122000806</v>
      </c>
      <c r="Q140">
        <f t="shared" ca="1" si="23"/>
        <v>1.201567426982256</v>
      </c>
      <c r="R140">
        <f t="shared" ca="1" si="23"/>
        <v>0.86501899191163512</v>
      </c>
      <c r="S140">
        <f t="shared" ca="1" si="23"/>
        <v>0.98289151930062535</v>
      </c>
      <c r="T140">
        <f t="shared" ca="1" si="23"/>
        <v>1.0719564958344407</v>
      </c>
      <c r="U140">
        <f t="shared" ca="1" si="23"/>
        <v>0.79663528618334301</v>
      </c>
      <c r="V140">
        <f t="shared" ca="1" si="23"/>
        <v>0.93670327190487934</v>
      </c>
    </row>
    <row r="141" spans="2:22" x14ac:dyDescent="0.25">
      <c r="B141">
        <f t="shared" si="16"/>
        <v>3720</v>
      </c>
      <c r="C141">
        <f t="shared" ca="1" si="14"/>
        <v>4.028240513647238E-48</v>
      </c>
      <c r="D141">
        <f t="shared" ca="1" si="17"/>
        <v>1.1435798572824056</v>
      </c>
      <c r="E141" s="14">
        <f t="shared" ca="1" si="22"/>
        <v>4.6066147116959127E-48</v>
      </c>
      <c r="G141">
        <f t="shared" ca="1" si="15"/>
        <v>6.2188687713476693E-26</v>
      </c>
      <c r="I141" s="16">
        <f t="shared" ca="1" si="18"/>
        <v>5.7837419804867469E-49</v>
      </c>
      <c r="M141">
        <f t="shared" ca="1" si="19"/>
        <v>1.0997920634574694</v>
      </c>
      <c r="N141">
        <f t="shared" ca="1" si="23"/>
        <v>1.2061747113800962</v>
      </c>
      <c r="O141">
        <f t="shared" ca="1" si="23"/>
        <v>1.1650957138378439</v>
      </c>
      <c r="P141">
        <f t="shared" ca="1" si="23"/>
        <v>0.88728166832807598</v>
      </c>
      <c r="Q141">
        <f t="shared" ca="1" si="23"/>
        <v>1.1136273292820644</v>
      </c>
      <c r="R141">
        <f t="shared" ca="1" si="23"/>
        <v>0.87714295178299284</v>
      </c>
      <c r="S141">
        <f t="shared" ca="1" si="23"/>
        <v>1.1857696053974407</v>
      </c>
      <c r="T141">
        <f t="shared" ca="1" si="23"/>
        <v>0.82856499064468625</v>
      </c>
      <c r="U141">
        <f t="shared" ca="1" si="23"/>
        <v>0.9320568534912087</v>
      </c>
      <c r="V141">
        <f t="shared" ca="1" si="23"/>
        <v>1.0955649182541767</v>
      </c>
    </row>
    <row r="142" spans="2:22" x14ac:dyDescent="0.25">
      <c r="B142">
        <f t="shared" si="16"/>
        <v>3750</v>
      </c>
      <c r="C142">
        <f t="shared" ca="1" si="14"/>
        <v>1.5751593543462158E-48</v>
      </c>
      <c r="D142">
        <f t="shared" ca="1" si="17"/>
        <v>0.82116192670293087</v>
      </c>
      <c r="E142" s="14">
        <f t="shared" ca="1" si="22"/>
        <v>1.2934608902790831E-48</v>
      </c>
      <c r="G142">
        <f t="shared" ca="1" si="15"/>
        <v>2.6874912754822528E-26</v>
      </c>
      <c r="I142" s="16">
        <f t="shared" ca="1" si="18"/>
        <v>-2.8169846406713263E-49</v>
      </c>
      <c r="M142">
        <f t="shared" ca="1" si="19"/>
        <v>0.98979198251155398</v>
      </c>
      <c r="N142">
        <f t="shared" ca="1" si="23"/>
        <v>1.0430019474656698</v>
      </c>
      <c r="O142">
        <f t="shared" ca="1" si="23"/>
        <v>1.0346236665744755</v>
      </c>
      <c r="P142">
        <f t="shared" ca="1" si="23"/>
        <v>0.80955804177746371</v>
      </c>
      <c r="Q142">
        <f t="shared" ca="1" si="23"/>
        <v>0.76634941705272541</v>
      </c>
      <c r="R142">
        <f t="shared" ca="1" si="23"/>
        <v>1.0121505291267481</v>
      </c>
      <c r="S142">
        <f t="shared" ca="1" si="23"/>
        <v>1.0660355434482169</v>
      </c>
      <c r="T142">
        <f t="shared" ca="1" si="23"/>
        <v>0.81151194914479186</v>
      </c>
      <c r="U142">
        <f t="shared" ca="1" si="23"/>
        <v>0.93286239003652716</v>
      </c>
      <c r="V142">
        <f t="shared" ca="1" si="23"/>
        <v>0.75453706282661037</v>
      </c>
    </row>
    <row r="143" spans="2:22" x14ac:dyDescent="0.25">
      <c r="B143">
        <f t="shared" si="16"/>
        <v>3780</v>
      </c>
      <c r="C143">
        <f t="shared" ca="1" si="14"/>
        <v>6.1597965911388706E-49</v>
      </c>
      <c r="D143">
        <f t="shared" ca="1" si="17"/>
        <v>1.1796094058094628</v>
      </c>
      <c r="E143" s="14">
        <f t="shared" ca="1" si="22"/>
        <v>7.266153996780478E-49</v>
      </c>
      <c r="G143">
        <f t="shared" ca="1" si="15"/>
        <v>1.1595980129799312E-26</v>
      </c>
      <c r="I143" s="16">
        <f t="shared" ca="1" si="18"/>
        <v>1.1063574056416074E-49</v>
      </c>
      <c r="M143">
        <f t="shared" ca="1" si="19"/>
        <v>1.0583495754312227</v>
      </c>
      <c r="N143">
        <f t="shared" ca="1" si="23"/>
        <v>1.1688430516716788</v>
      </c>
      <c r="O143">
        <f t="shared" ca="1" si="23"/>
        <v>0.91069831379126609</v>
      </c>
      <c r="P143">
        <f t="shared" ca="1" si="23"/>
        <v>0.78470774537258337</v>
      </c>
      <c r="Q143">
        <f t="shared" ca="1" si="23"/>
        <v>1.1951031066171147</v>
      </c>
      <c r="R143">
        <f t="shared" ca="1" si="23"/>
        <v>0.83275512421179942</v>
      </c>
      <c r="S143">
        <f t="shared" ca="1" si="23"/>
        <v>0.75106634005022177</v>
      </c>
      <c r="T143">
        <f t="shared" ca="1" si="23"/>
        <v>1.1806640116019924</v>
      </c>
      <c r="U143">
        <f t="shared" ca="1" si="23"/>
        <v>0.80713617170265883</v>
      </c>
      <c r="V143">
        <f t="shared" ca="1" si="23"/>
        <v>0.98134048714205679</v>
      </c>
    </row>
    <row r="144" spans="2:22" x14ac:dyDescent="0.25">
      <c r="B144">
        <f t="shared" si="16"/>
        <v>3810</v>
      </c>
      <c r="C144">
        <f t="shared" ca="1" si="14"/>
        <v>2.4090209362481348E-49</v>
      </c>
      <c r="D144">
        <f t="shared" ca="1" si="17"/>
        <v>0.89612368194010672</v>
      </c>
      <c r="E144" s="14">
        <f t="shared" ca="1" si="22"/>
        <v>2.1587807112614815E-49</v>
      </c>
      <c r="G144">
        <f t="shared" ca="1" si="15"/>
        <v>4.9958492507224952E-27</v>
      </c>
      <c r="I144" s="16">
        <f t="shared" ca="1" si="18"/>
        <v>-2.5024022498665326E-50</v>
      </c>
      <c r="M144">
        <f t="shared" ca="1" si="19"/>
        <v>0.89509131010321985</v>
      </c>
      <c r="N144">
        <f t="shared" ca="1" si="23"/>
        <v>0.92759044399568535</v>
      </c>
      <c r="O144">
        <f t="shared" ca="1" si="23"/>
        <v>0.76621020901146197</v>
      </c>
      <c r="P144">
        <f t="shared" ca="1" si="23"/>
        <v>1.0658585744560305</v>
      </c>
      <c r="Q144">
        <f t="shared" ca="1" si="23"/>
        <v>0.97953129561089991</v>
      </c>
      <c r="R144">
        <f t="shared" ca="1" si="23"/>
        <v>1.2106798975343431</v>
      </c>
      <c r="S144">
        <f t="shared" ca="1" si="23"/>
        <v>1.1532120756639623</v>
      </c>
      <c r="T144">
        <f t="shared" ca="1" si="23"/>
        <v>0.87911082519528505</v>
      </c>
      <c r="U144">
        <f t="shared" ca="1" si="23"/>
        <v>0.89257363035847748</v>
      </c>
      <c r="V144">
        <f t="shared" ca="1" si="23"/>
        <v>1.043786378819699</v>
      </c>
    </row>
    <row r="145" spans="2:22" x14ac:dyDescent="0.25">
      <c r="B145">
        <f t="shared" si="16"/>
        <v>3840</v>
      </c>
      <c r="C145">
        <f t="shared" ref="C145:C208" ca="1" si="24">IF($B145&lt;=E$5,0,+E$3*E$4*E$10*E$6^0.5/(2*(PI()*E$7*($B145-E$5)^3)^0.5)*EXP(-((E$6*E$10-E$8*($B145-E$5))^2)/(4*E$6*E$7*($B145-E$5)))*EXP(-E$9*($B145-E$5)))</f>
        <v>9.4220775166917522E-50</v>
      </c>
      <c r="D145">
        <f t="shared" ca="1" si="17"/>
        <v>0.98157334207464397</v>
      </c>
      <c r="E145" s="14">
        <f t="shared" ca="1" si="22"/>
        <v>9.2484601173454856E-50</v>
      </c>
      <c r="G145">
        <f t="shared" ref="G145:G208" ca="1" si="25">IF($B145&lt;=E$5,0,+E$3*E$4*E$11*E$6^0.5/(2*(PI()*E$7*($B145-E$5)^3)^0.5)*EXP(-((E$6*E$11-E$8*($B145-E$5))^2)/(4*E$6*E$7*($B145-E$5)))*EXP(-E$9*($B145-E$5)))</f>
        <v>2.1491604630471135E-27</v>
      </c>
      <c r="I145" s="16">
        <f t="shared" ca="1" si="18"/>
        <v>-1.7361739934626662E-51</v>
      </c>
      <c r="M145">
        <f t="shared" ca="1" si="19"/>
        <v>0.89421434174985348</v>
      </c>
      <c r="N145">
        <f t="shared" ca="1" si="23"/>
        <v>0.80816209652032056</v>
      </c>
      <c r="O145">
        <f t="shared" ca="1" si="23"/>
        <v>0.77427873568055849</v>
      </c>
      <c r="P145">
        <f t="shared" ca="1" si="23"/>
        <v>0.9235222127364735</v>
      </c>
      <c r="Q145">
        <f t="shared" ca="1" si="23"/>
        <v>1.0919231038373844</v>
      </c>
      <c r="R145">
        <f t="shared" ca="1" si="23"/>
        <v>0.92830398646583911</v>
      </c>
      <c r="S145">
        <f t="shared" ca="1" si="23"/>
        <v>1.1055846728426857</v>
      </c>
      <c r="T145">
        <f t="shared" ca="1" si="23"/>
        <v>1.0978476504322323</v>
      </c>
      <c r="U145">
        <f t="shared" ca="1" si="23"/>
        <v>0.85234890438712108</v>
      </c>
      <c r="V145">
        <f t="shared" ca="1" si="23"/>
        <v>1.2073295912027564</v>
      </c>
    </row>
    <row r="146" spans="2:22" x14ac:dyDescent="0.25">
      <c r="B146">
        <f t="shared" ref="B146:B209" si="26">B145+$E$12</f>
        <v>3870</v>
      </c>
      <c r="C146">
        <f t="shared" ca="1" si="24"/>
        <v>3.6853966912147933E-50</v>
      </c>
      <c r="D146">
        <f t="shared" ref="D146:D209" ca="1" si="27">0.75+0.5*RAND()</f>
        <v>0.95549146606764424</v>
      </c>
      <c r="E146" s="14">
        <f t="shared" ca="1" si="22"/>
        <v>3.521365087529668E-50</v>
      </c>
      <c r="G146">
        <f t="shared" ca="1" si="25"/>
        <v>9.2321251986442279E-28</v>
      </c>
      <c r="I146" s="16">
        <f t="shared" ref="I146:I209" ca="1" si="28">E146-C146</f>
        <v>-1.6403160368512534E-51</v>
      </c>
      <c r="M146">
        <f t="shared" ref="M146:V209" ca="1" si="29">(0.75+0.5*RAND())</f>
        <v>1.2187009464064569</v>
      </c>
      <c r="N146">
        <f t="shared" ca="1" si="29"/>
        <v>0.85276822846738254</v>
      </c>
      <c r="O146">
        <f t="shared" ca="1" si="29"/>
        <v>1.0143159760638598</v>
      </c>
      <c r="P146">
        <f t="shared" ca="1" si="29"/>
        <v>1.1692486122229155</v>
      </c>
      <c r="Q146">
        <f t="shared" ca="1" si="29"/>
        <v>1.147250153326262</v>
      </c>
      <c r="R146">
        <f t="shared" ca="1" si="29"/>
        <v>1.1277469821140003</v>
      </c>
      <c r="S146">
        <f t="shared" ca="1" si="29"/>
        <v>0.92255241949454836</v>
      </c>
      <c r="T146">
        <f t="shared" ca="1" si="29"/>
        <v>0.79230508611828343</v>
      </c>
      <c r="U146">
        <f t="shared" ca="1" si="29"/>
        <v>0.96639750429432403</v>
      </c>
      <c r="V146">
        <f t="shared" ca="1" si="29"/>
        <v>1.1251713510447279</v>
      </c>
    </row>
    <row r="147" spans="2:22" x14ac:dyDescent="0.25">
      <c r="B147">
        <f t="shared" si="26"/>
        <v>3900</v>
      </c>
      <c r="C147">
        <f t="shared" ca="1" si="24"/>
        <v>1.4416268532905735E-50</v>
      </c>
      <c r="D147">
        <f t="shared" ca="1" si="27"/>
        <v>1.0620291959537951</v>
      </c>
      <c r="E147" s="14">
        <f t="shared" ca="1" si="22"/>
        <v>1.5310498078655873E-50</v>
      </c>
      <c r="G147">
        <f t="shared" ca="1" si="25"/>
        <v>3.9602538462394349E-28</v>
      </c>
      <c r="I147" s="16">
        <f t="shared" ca="1" si="28"/>
        <v>8.9422954575013861E-52</v>
      </c>
      <c r="M147">
        <f t="shared" ca="1" si="29"/>
        <v>1.2064918322509364</v>
      </c>
      <c r="N147">
        <f t="shared" ca="1" si="29"/>
        <v>1.2427708371466295</v>
      </c>
      <c r="O147">
        <f t="shared" ca="1" si="29"/>
        <v>0.91032683969029593</v>
      </c>
      <c r="P147">
        <f t="shared" ca="1" si="29"/>
        <v>1.0595178589345835</v>
      </c>
      <c r="Q147">
        <f t="shared" ca="1" si="29"/>
        <v>0.88619094990588965</v>
      </c>
      <c r="R147">
        <f t="shared" ca="1" si="29"/>
        <v>0.91700654568379125</v>
      </c>
      <c r="S147">
        <f t="shared" ca="1" si="29"/>
        <v>1.0922961748701843</v>
      </c>
      <c r="T147">
        <f t="shared" ca="1" si="29"/>
        <v>0.92329973190397241</v>
      </c>
      <c r="U147">
        <f t="shared" ca="1" si="29"/>
        <v>1.151474203759929</v>
      </c>
      <c r="V147">
        <f t="shared" ca="1" si="29"/>
        <v>0.90887181225721658</v>
      </c>
    </row>
    <row r="148" spans="2:22" x14ac:dyDescent="0.25">
      <c r="B148">
        <f t="shared" si="26"/>
        <v>3930</v>
      </c>
      <c r="C148">
        <f t="shared" ca="1" si="24"/>
        <v>5.6396496986334094E-51</v>
      </c>
      <c r="D148">
        <f t="shared" ca="1" si="27"/>
        <v>0.82825604619163862</v>
      </c>
      <c r="E148" s="14">
        <f t="shared" ca="1" si="22"/>
        <v>4.6710739612959742E-51</v>
      </c>
      <c r="G148">
        <f t="shared" ca="1" si="25"/>
        <v>1.6964753344476671E-28</v>
      </c>
      <c r="I148" s="16">
        <f t="shared" ca="1" si="28"/>
        <v>-9.6857573733743521E-52</v>
      </c>
      <c r="M148">
        <f t="shared" ca="1" si="29"/>
        <v>0.9248386544370456</v>
      </c>
      <c r="N148">
        <f t="shared" ca="1" si="29"/>
        <v>1.0991729828348438</v>
      </c>
      <c r="O148">
        <f t="shared" ca="1" si="29"/>
        <v>0.78182735385820235</v>
      </c>
      <c r="P148">
        <f t="shared" ca="1" si="29"/>
        <v>1.0522032588970365</v>
      </c>
      <c r="Q148">
        <f t="shared" ca="1" si="29"/>
        <v>0.88144524613135655</v>
      </c>
      <c r="R148">
        <f t="shared" ca="1" si="29"/>
        <v>0.76187696706207042</v>
      </c>
      <c r="S148">
        <f t="shared" ca="1" si="29"/>
        <v>1.1183253856549111</v>
      </c>
      <c r="T148">
        <f t="shared" ca="1" si="29"/>
        <v>0.97506456758070525</v>
      </c>
      <c r="U148">
        <f t="shared" ca="1" si="29"/>
        <v>1.227632925833376</v>
      </c>
      <c r="V148">
        <f t="shared" ca="1" si="29"/>
        <v>0.95261311614867816</v>
      </c>
    </row>
    <row r="149" spans="2:22" x14ac:dyDescent="0.25">
      <c r="B149">
        <f t="shared" si="26"/>
        <v>3960</v>
      </c>
      <c r="C149">
        <f t="shared" ca="1" si="24"/>
        <v>2.2063867322627112E-51</v>
      </c>
      <c r="D149">
        <f t="shared" ca="1" si="27"/>
        <v>0.75494701706003786</v>
      </c>
      <c r="E149" s="14">
        <f t="shared" ca="1" si="22"/>
        <v>1.6657050820025784E-51</v>
      </c>
      <c r="G149">
        <f t="shared" ca="1" si="25"/>
        <v>7.2575408606411004E-29</v>
      </c>
      <c r="I149" s="16">
        <f t="shared" ca="1" si="28"/>
        <v>-5.4068165026013283E-52</v>
      </c>
      <c r="M149">
        <f t="shared" ca="1" si="29"/>
        <v>1.0768291010565199</v>
      </c>
      <c r="N149">
        <f t="shared" ca="1" si="29"/>
        <v>0.95954663696942422</v>
      </c>
      <c r="O149">
        <f t="shared" ca="1" si="29"/>
        <v>0.91982557835581624</v>
      </c>
      <c r="P149">
        <f t="shared" ca="1" si="29"/>
        <v>0.97871649982675502</v>
      </c>
      <c r="Q149">
        <f t="shared" ca="1" si="29"/>
        <v>1.0669623402719097</v>
      </c>
      <c r="R149">
        <f t="shared" ca="1" si="29"/>
        <v>1.0765258223284082</v>
      </c>
      <c r="S149">
        <f t="shared" ca="1" si="29"/>
        <v>0.88300223220403706</v>
      </c>
      <c r="T149">
        <f t="shared" ca="1" si="29"/>
        <v>0.95794672831263006</v>
      </c>
      <c r="U149">
        <f t="shared" ca="1" si="29"/>
        <v>1.0125483614461646</v>
      </c>
      <c r="V149">
        <f t="shared" ca="1" si="29"/>
        <v>0.83220508531997273</v>
      </c>
    </row>
    <row r="150" spans="2:22" x14ac:dyDescent="0.25">
      <c r="B150">
        <f t="shared" si="26"/>
        <v>3990</v>
      </c>
      <c r="C150">
        <f t="shared" ca="1" si="24"/>
        <v>8.6325876027666293E-52</v>
      </c>
      <c r="D150">
        <f t="shared" ca="1" si="27"/>
        <v>0.7805600476950203</v>
      </c>
      <c r="E150" s="14">
        <f t="shared" ca="1" si="22"/>
        <v>6.7382529909469613E-52</v>
      </c>
      <c r="G150">
        <f t="shared" ca="1" si="25"/>
        <v>3.1007205598942817E-29</v>
      </c>
      <c r="I150" s="16">
        <f t="shared" ca="1" si="28"/>
        <v>-1.894334611819668E-52</v>
      </c>
      <c r="M150">
        <f t="shared" ca="1" si="29"/>
        <v>0.87844479167493517</v>
      </c>
      <c r="N150">
        <f t="shared" ca="1" si="29"/>
        <v>0.97846137323615445</v>
      </c>
      <c r="O150">
        <f t="shared" ca="1" si="29"/>
        <v>1.0206429233136878</v>
      </c>
      <c r="P150">
        <f t="shared" ca="1" si="29"/>
        <v>0.89494596076168031</v>
      </c>
      <c r="Q150">
        <f t="shared" ca="1" si="29"/>
        <v>0.83268871840745562</v>
      </c>
      <c r="R150">
        <f t="shared" ca="1" si="29"/>
        <v>1.0973781282005821</v>
      </c>
      <c r="S150">
        <f t="shared" ca="1" si="29"/>
        <v>1.2134279852264656</v>
      </c>
      <c r="T150">
        <f t="shared" ca="1" si="29"/>
        <v>0.79664935726390174</v>
      </c>
      <c r="U150">
        <f t="shared" ca="1" si="29"/>
        <v>1.083773556863538</v>
      </c>
      <c r="V150">
        <f t="shared" ca="1" si="29"/>
        <v>1.1657723570488006</v>
      </c>
    </row>
    <row r="151" spans="2:22" x14ac:dyDescent="0.25">
      <c r="B151">
        <f t="shared" si="26"/>
        <v>4020</v>
      </c>
      <c r="C151">
        <f t="shared" ca="1" si="24"/>
        <v>3.3777679720637369E-52</v>
      </c>
      <c r="D151">
        <f t="shared" ca="1" si="27"/>
        <v>1.055857154941098</v>
      </c>
      <c r="E151" s="14">
        <f t="shared" ca="1" si="22"/>
        <v>3.5664404810343793E-52</v>
      </c>
      <c r="G151">
        <f t="shared" ca="1" si="25"/>
        <v>1.3230623945617906E-29</v>
      </c>
      <c r="I151" s="16">
        <f t="shared" ca="1" si="28"/>
        <v>1.8867250897064241E-53</v>
      </c>
      <c r="M151">
        <f t="shared" ca="1" si="29"/>
        <v>0.91346048893418419</v>
      </c>
      <c r="N151">
        <f t="shared" ca="1" si="29"/>
        <v>1.1495990176794937</v>
      </c>
      <c r="O151">
        <f t="shared" ca="1" si="29"/>
        <v>0.78876639643270918</v>
      </c>
      <c r="P151">
        <f t="shared" ca="1" si="29"/>
        <v>1.2404574911868387</v>
      </c>
      <c r="Q151">
        <f t="shared" ca="1" si="29"/>
        <v>0.84450375308964598</v>
      </c>
      <c r="R151">
        <f t="shared" ca="1" si="29"/>
        <v>1.2443976583714345</v>
      </c>
      <c r="S151">
        <f t="shared" ca="1" si="29"/>
        <v>0.7953541068497636</v>
      </c>
      <c r="T151">
        <f t="shared" ca="1" si="29"/>
        <v>1.1221895312274248</v>
      </c>
      <c r="U151">
        <f t="shared" ca="1" si="29"/>
        <v>0.97500388378993652</v>
      </c>
      <c r="V151">
        <f t="shared" ca="1" si="29"/>
        <v>1.018792669248632</v>
      </c>
    </row>
    <row r="152" spans="2:22" x14ac:dyDescent="0.25">
      <c r="B152">
        <f t="shared" si="26"/>
        <v>4050</v>
      </c>
      <c r="C152">
        <f t="shared" ca="1" si="24"/>
        <v>1.3217451197850444E-52</v>
      </c>
      <c r="D152">
        <f t="shared" ca="1" si="27"/>
        <v>0.83321924069344422</v>
      </c>
      <c r="E152" s="14">
        <f t="shared" ca="1" si="22"/>
        <v>1.10130346509756E-52</v>
      </c>
      <c r="G152">
        <f t="shared" ca="1" si="25"/>
        <v>5.6383953916908559E-30</v>
      </c>
      <c r="I152" s="16">
        <f t="shared" ca="1" si="28"/>
        <v>-2.2044165468748432E-53</v>
      </c>
      <c r="M152">
        <f t="shared" ca="1" si="29"/>
        <v>1.0376999070309856</v>
      </c>
      <c r="N152">
        <f t="shared" ca="1" si="29"/>
        <v>0.94473067586330373</v>
      </c>
      <c r="O152">
        <f t="shared" ca="1" si="29"/>
        <v>0.76996010523492997</v>
      </c>
      <c r="P152">
        <f t="shared" ca="1" si="29"/>
        <v>1.1386916530274447</v>
      </c>
      <c r="Q152">
        <f t="shared" ca="1" si="29"/>
        <v>0.93817076234273267</v>
      </c>
      <c r="R152">
        <f t="shared" ca="1" si="29"/>
        <v>1.2283879983534856</v>
      </c>
      <c r="S152">
        <f t="shared" ca="1" si="29"/>
        <v>1.1910077510800616</v>
      </c>
      <c r="T152">
        <f t="shared" ca="1" si="29"/>
        <v>0.8321369111525434</v>
      </c>
      <c r="U152">
        <f t="shared" ca="1" si="29"/>
        <v>0.98115283559748079</v>
      </c>
      <c r="V152">
        <f t="shared" ca="1" si="29"/>
        <v>0.78679448323514034</v>
      </c>
    </row>
    <row r="153" spans="2:22" x14ac:dyDescent="0.25">
      <c r="B153">
        <f t="shared" si="26"/>
        <v>4080</v>
      </c>
      <c r="C153">
        <f t="shared" ca="1" si="24"/>
        <v>5.1724265043588699E-53</v>
      </c>
      <c r="D153">
        <f t="shared" ca="1" si="27"/>
        <v>0.81781902878739365</v>
      </c>
      <c r="E153" s="14">
        <f t="shared" ca="1" si="22"/>
        <v>4.2301088202689443E-53</v>
      </c>
      <c r="G153">
        <f t="shared" ca="1" si="25"/>
        <v>2.3999422269980925E-30</v>
      </c>
      <c r="I153" s="16">
        <f t="shared" ca="1" si="28"/>
        <v>-9.4231768408992563E-54</v>
      </c>
      <c r="M153">
        <f t="shared" ca="1" si="29"/>
        <v>0.89839462350157029</v>
      </c>
      <c r="N153">
        <f t="shared" ca="1" si="29"/>
        <v>0.97313656679541738</v>
      </c>
      <c r="O153">
        <f t="shared" ca="1" si="29"/>
        <v>0.89783738520639311</v>
      </c>
      <c r="P153">
        <f t="shared" ca="1" si="29"/>
        <v>0.80397748944030201</v>
      </c>
      <c r="Q153">
        <f t="shared" ca="1" si="29"/>
        <v>0.98473530165745227</v>
      </c>
      <c r="R153">
        <f t="shared" ca="1" si="29"/>
        <v>1.1251007384831058</v>
      </c>
      <c r="S153">
        <f t="shared" ca="1" si="29"/>
        <v>1.1266589775083995</v>
      </c>
      <c r="T153">
        <f t="shared" ca="1" si="29"/>
        <v>1.1457698702976984</v>
      </c>
      <c r="U153">
        <f t="shared" ca="1" si="29"/>
        <v>1.1097566045145038</v>
      </c>
      <c r="V153">
        <f t="shared" ca="1" si="29"/>
        <v>1.0787678000965919</v>
      </c>
    </row>
    <row r="154" spans="2:22" x14ac:dyDescent="0.25">
      <c r="B154">
        <f t="shared" si="26"/>
        <v>4110</v>
      </c>
      <c r="C154">
        <f t="shared" ca="1" si="24"/>
        <v>2.0242739518523315E-53</v>
      </c>
      <c r="D154">
        <f t="shared" ca="1" si="27"/>
        <v>0.95817478528077649</v>
      </c>
      <c r="E154" s="14">
        <f t="shared" ca="1" si="22"/>
        <v>1.9396082591655767E-53</v>
      </c>
      <c r="G154">
        <f t="shared" ca="1" si="25"/>
        <v>1.0203009192456568E-30</v>
      </c>
      <c r="I154" s="16">
        <f t="shared" ca="1" si="28"/>
        <v>-8.4665692686754786E-55</v>
      </c>
      <c r="M154">
        <f t="shared" ca="1" si="29"/>
        <v>0.78451208944007778</v>
      </c>
      <c r="N154">
        <f t="shared" ca="1" si="29"/>
        <v>0.91450306107288959</v>
      </c>
      <c r="O154">
        <f t="shared" ca="1" si="29"/>
        <v>0.9067950182295903</v>
      </c>
      <c r="P154">
        <f t="shared" ca="1" si="29"/>
        <v>0.94645119995451088</v>
      </c>
      <c r="Q154">
        <f t="shared" ca="1" si="29"/>
        <v>0.86273065881816113</v>
      </c>
      <c r="R154">
        <f t="shared" ca="1" si="29"/>
        <v>1.0696653769769573</v>
      </c>
      <c r="S154">
        <f t="shared" ca="1" si="29"/>
        <v>0.82304852944503459</v>
      </c>
      <c r="T154">
        <f t="shared" ca="1" si="29"/>
        <v>1.0792376284094678</v>
      </c>
      <c r="U154">
        <f t="shared" ca="1" si="29"/>
        <v>0.92258127962917913</v>
      </c>
      <c r="V154">
        <f t="shared" ca="1" si="29"/>
        <v>1.1332506636167337</v>
      </c>
    </row>
    <row r="155" spans="2:22" x14ac:dyDescent="0.25">
      <c r="B155">
        <f t="shared" si="26"/>
        <v>4140</v>
      </c>
      <c r="C155">
        <f t="shared" ca="1" si="24"/>
        <v>7.922682128658939E-54</v>
      </c>
      <c r="D155">
        <f t="shared" ca="1" si="27"/>
        <v>1.2425840986982513</v>
      </c>
      <c r="E155" s="14">
        <f t="shared" ca="1" si="22"/>
        <v>9.8445988321124105E-54</v>
      </c>
      <c r="G155">
        <f t="shared" ca="1" si="25"/>
        <v>4.3326120859923597E-31</v>
      </c>
      <c r="I155" s="16">
        <f t="shared" ca="1" si="28"/>
        <v>1.9219167034534715E-54</v>
      </c>
      <c r="M155">
        <f t="shared" ca="1" si="29"/>
        <v>1.034834895619104</v>
      </c>
      <c r="N155">
        <f t="shared" ca="1" si="29"/>
        <v>0.81174906456387474</v>
      </c>
      <c r="O155">
        <f t="shared" ca="1" si="29"/>
        <v>0.94330748632831063</v>
      </c>
      <c r="P155">
        <f t="shared" ca="1" si="29"/>
        <v>0.88416142100029116</v>
      </c>
      <c r="Q155">
        <f t="shared" ca="1" si="29"/>
        <v>1.061951318545346</v>
      </c>
      <c r="R155">
        <f t="shared" ca="1" si="29"/>
        <v>0.77576964957603689</v>
      </c>
      <c r="S155">
        <f t="shared" ca="1" si="29"/>
        <v>0.75626092209452023</v>
      </c>
      <c r="T155">
        <f t="shared" ca="1" si="29"/>
        <v>1.0264909386294478</v>
      </c>
      <c r="U155">
        <f t="shared" ca="1" si="29"/>
        <v>0.75006405832832979</v>
      </c>
      <c r="V155">
        <f t="shared" ca="1" si="29"/>
        <v>1.0728948208221023</v>
      </c>
    </row>
    <row r="156" spans="2:22" x14ac:dyDescent="0.25">
      <c r="B156">
        <f t="shared" si="26"/>
        <v>4170</v>
      </c>
      <c r="C156">
        <f t="shared" ca="1" si="24"/>
        <v>3.101007461509405E-54</v>
      </c>
      <c r="D156">
        <f t="shared" ca="1" si="27"/>
        <v>1.0559325637368722</v>
      </c>
      <c r="E156" s="14">
        <f t="shared" ca="1" si="22"/>
        <v>3.274454758998796E-54</v>
      </c>
      <c r="G156">
        <f t="shared" ca="1" si="25"/>
        <v>1.8377093675421608E-31</v>
      </c>
      <c r="I156" s="16">
        <f t="shared" ca="1" si="28"/>
        <v>1.7344729748939093E-55</v>
      </c>
      <c r="M156">
        <f t="shared" ca="1" si="29"/>
        <v>0.87076413193825797</v>
      </c>
      <c r="N156">
        <f t="shared" ca="1" si="29"/>
        <v>0.86317395761425308</v>
      </c>
      <c r="O156">
        <f t="shared" ca="1" si="29"/>
        <v>0.96801837947400426</v>
      </c>
      <c r="P156">
        <f t="shared" ca="1" si="29"/>
        <v>0.88535443122249102</v>
      </c>
      <c r="Q156">
        <f t="shared" ca="1" si="29"/>
        <v>0.84255822358708188</v>
      </c>
      <c r="R156">
        <f t="shared" ca="1" si="29"/>
        <v>1.0440780399380287</v>
      </c>
      <c r="S156">
        <f t="shared" ca="1" si="29"/>
        <v>1.0642806236381219</v>
      </c>
      <c r="T156">
        <f t="shared" ca="1" si="29"/>
        <v>1.1618636146141654</v>
      </c>
      <c r="U156">
        <f t="shared" ca="1" si="29"/>
        <v>1.1640241180929938</v>
      </c>
      <c r="V156">
        <f t="shared" ca="1" si="29"/>
        <v>0.7737270734890469</v>
      </c>
    </row>
    <row r="157" spans="2:22" x14ac:dyDescent="0.25">
      <c r="B157">
        <f t="shared" si="26"/>
        <v>4200</v>
      </c>
      <c r="C157">
        <f t="shared" ca="1" si="24"/>
        <v>1.2138378615061997E-54</v>
      </c>
      <c r="D157">
        <f t="shared" ca="1" si="27"/>
        <v>0.88931250951468344</v>
      </c>
      <c r="E157" s="14">
        <f t="shared" ca="1" si="22"/>
        <v>1.0794811947600152E-54</v>
      </c>
      <c r="G157">
        <f t="shared" ca="1" si="25"/>
        <v>7.7861086660904728E-32</v>
      </c>
      <c r="I157" s="16">
        <f t="shared" ca="1" si="28"/>
        <v>-1.3435666674618449E-55</v>
      </c>
      <c r="M157">
        <f t="shared" ca="1" si="29"/>
        <v>1.1154010157131431</v>
      </c>
      <c r="N157">
        <f t="shared" ca="1" si="29"/>
        <v>1.2220382487131025</v>
      </c>
      <c r="O157">
        <f t="shared" ca="1" si="29"/>
        <v>0.99097332214144007</v>
      </c>
      <c r="P157">
        <f t="shared" ca="1" si="29"/>
        <v>1.1517311793457914</v>
      </c>
      <c r="Q157">
        <f t="shared" ca="1" si="29"/>
        <v>1.0596163290696121</v>
      </c>
      <c r="R157">
        <f t="shared" ca="1" si="29"/>
        <v>1.2008945821001036</v>
      </c>
      <c r="S157">
        <f t="shared" ca="1" si="29"/>
        <v>1.1996473190587924</v>
      </c>
      <c r="T157">
        <f t="shared" ca="1" si="29"/>
        <v>0.83473436644376942</v>
      </c>
      <c r="U157">
        <f t="shared" ca="1" si="29"/>
        <v>0.78127577680050064</v>
      </c>
      <c r="V157">
        <f t="shared" ca="1" si="29"/>
        <v>1.0562052303275551</v>
      </c>
    </row>
    <row r="158" spans="2:22" x14ac:dyDescent="0.25">
      <c r="B158">
        <f t="shared" si="26"/>
        <v>4230</v>
      </c>
      <c r="C158">
        <f t="shared" ca="1" si="24"/>
        <v>4.751661531932037E-55</v>
      </c>
      <c r="D158">
        <f t="shared" ca="1" si="27"/>
        <v>0.93680144041495095</v>
      </c>
      <c r="E158" s="14">
        <f t="shared" ca="1" si="22"/>
        <v>4.4513633674782444E-55</v>
      </c>
      <c r="G158">
        <f t="shared" ca="1" si="25"/>
        <v>3.2952736872906596E-32</v>
      </c>
      <c r="I158" s="16">
        <f t="shared" ca="1" si="28"/>
        <v>-3.002981644537926E-56</v>
      </c>
      <c r="M158">
        <f t="shared" ca="1" si="29"/>
        <v>1.08809763564706</v>
      </c>
      <c r="N158">
        <f t="shared" ca="1" si="29"/>
        <v>1.0343942716126435</v>
      </c>
      <c r="O158">
        <f t="shared" ca="1" si="29"/>
        <v>0.95434012075276997</v>
      </c>
      <c r="P158">
        <f t="shared" ca="1" si="29"/>
        <v>0.80291769947687341</v>
      </c>
      <c r="Q158">
        <f t="shared" ca="1" si="29"/>
        <v>1.1123145387179778</v>
      </c>
      <c r="R158">
        <f t="shared" ca="1" si="29"/>
        <v>0.75190621016216164</v>
      </c>
      <c r="S158">
        <f t="shared" ca="1" si="29"/>
        <v>0.80703694286858219</v>
      </c>
      <c r="T158">
        <f t="shared" ca="1" si="29"/>
        <v>1.1557433485521522</v>
      </c>
      <c r="U158">
        <f t="shared" ca="1" si="29"/>
        <v>1.09710984865497</v>
      </c>
      <c r="V158">
        <f t="shared" ca="1" si="29"/>
        <v>0.85215097869155754</v>
      </c>
    </row>
    <row r="159" spans="2:22" x14ac:dyDescent="0.25">
      <c r="B159">
        <f t="shared" si="26"/>
        <v>4260</v>
      </c>
      <c r="C159">
        <f t="shared" ca="1" si="24"/>
        <v>1.8601883993391946E-55</v>
      </c>
      <c r="D159">
        <f t="shared" ca="1" si="27"/>
        <v>0.78278715750701577</v>
      </c>
      <c r="E159" s="14">
        <f t="shared" ca="1" si="22"/>
        <v>1.4561315895462536E-55</v>
      </c>
      <c r="G159">
        <f t="shared" ca="1" si="25"/>
        <v>1.39315806406513E-32</v>
      </c>
      <c r="I159" s="16">
        <f t="shared" ca="1" si="28"/>
        <v>-4.0405680979294096E-56</v>
      </c>
      <c r="M159">
        <f t="shared" ca="1" si="29"/>
        <v>1.21799814724258</v>
      </c>
      <c r="N159">
        <f t="shared" ca="1" si="29"/>
        <v>0.83917687670376817</v>
      </c>
      <c r="O159">
        <f t="shared" ca="1" si="29"/>
        <v>0.75130960544100533</v>
      </c>
      <c r="P159">
        <f t="shared" ca="1" si="29"/>
        <v>1.0627555721796198</v>
      </c>
      <c r="Q159">
        <f t="shared" ca="1" si="29"/>
        <v>0.86221071331500754</v>
      </c>
      <c r="R159">
        <f t="shared" ca="1" si="29"/>
        <v>0.78588361280489671</v>
      </c>
      <c r="S159">
        <f t="shared" ca="1" si="29"/>
        <v>0.79541536559021786</v>
      </c>
      <c r="T159">
        <f t="shared" ca="1" si="29"/>
        <v>1.1481873876749713</v>
      </c>
      <c r="U159">
        <f t="shared" ca="1" si="29"/>
        <v>1.207484959935607</v>
      </c>
      <c r="V159">
        <f t="shared" ca="1" si="29"/>
        <v>0.89680376770125403</v>
      </c>
    </row>
    <row r="160" spans="2:22" x14ac:dyDescent="0.25">
      <c r="B160">
        <f t="shared" si="26"/>
        <v>4290</v>
      </c>
      <c r="C160">
        <f t="shared" ca="1" si="24"/>
        <v>7.282737466341008E-56</v>
      </c>
      <c r="D160">
        <f t="shared" ca="1" si="27"/>
        <v>0.9937872901986684</v>
      </c>
      <c r="E160" s="14">
        <f t="shared" ca="1" si="22"/>
        <v>7.2374919319033463E-56</v>
      </c>
      <c r="G160">
        <f t="shared" ca="1" si="25"/>
        <v>5.8837923749778085E-33</v>
      </c>
      <c r="I160" s="16">
        <f t="shared" ca="1" si="28"/>
        <v>-4.5245534437661768E-58</v>
      </c>
      <c r="M160">
        <f t="shared" ca="1" si="29"/>
        <v>1.0051001163729445</v>
      </c>
      <c r="N160">
        <f t="shared" ca="1" si="29"/>
        <v>0.78131257509468544</v>
      </c>
      <c r="O160">
        <f t="shared" ca="1" si="29"/>
        <v>1.0288115455837643</v>
      </c>
      <c r="P160">
        <f t="shared" ca="1" si="29"/>
        <v>1.1225120021741326</v>
      </c>
      <c r="Q160">
        <f t="shared" ca="1" si="29"/>
        <v>1.2004744074877807</v>
      </c>
      <c r="R160">
        <f t="shared" ca="1" si="29"/>
        <v>1.1351569830537793</v>
      </c>
      <c r="S160">
        <f t="shared" ca="1" si="29"/>
        <v>1.0334218593627165</v>
      </c>
      <c r="T160">
        <f t="shared" ca="1" si="29"/>
        <v>0.75805993770729585</v>
      </c>
      <c r="U160">
        <f t="shared" ca="1" si="29"/>
        <v>1.1630602285983829</v>
      </c>
      <c r="V160">
        <f t="shared" ca="1" si="29"/>
        <v>0.83788928877492008</v>
      </c>
    </row>
    <row r="161" spans="2:22" x14ac:dyDescent="0.25">
      <c r="B161">
        <f t="shared" si="26"/>
        <v>4320</v>
      </c>
      <c r="C161">
        <f t="shared" ca="1" si="24"/>
        <v>2.8514013078889039E-56</v>
      </c>
      <c r="D161">
        <f t="shared" ca="1" si="27"/>
        <v>0.77617456712082467</v>
      </c>
      <c r="E161" s="14">
        <f t="shared" ca="1" si="22"/>
        <v>2.2131851758384232E-56</v>
      </c>
      <c r="G161">
        <f t="shared" ca="1" si="25"/>
        <v>2.4824025372817124E-33</v>
      </c>
      <c r="I161" s="16">
        <f t="shared" ca="1" si="28"/>
        <v>-6.3821613205048072E-57</v>
      </c>
      <c r="M161">
        <f t="shared" ca="1" si="29"/>
        <v>0.92273048620539955</v>
      </c>
      <c r="N161">
        <f t="shared" ca="1" si="29"/>
        <v>0.99259887026325921</v>
      </c>
      <c r="O161">
        <f t="shared" ca="1" si="29"/>
        <v>1.2353556173715337</v>
      </c>
      <c r="P161">
        <f t="shared" ca="1" si="29"/>
        <v>0.92944233648323404</v>
      </c>
      <c r="Q161">
        <f t="shared" ca="1" si="29"/>
        <v>1.0984383087259024</v>
      </c>
      <c r="R161">
        <f t="shared" ca="1" si="29"/>
        <v>0.75984828994129427</v>
      </c>
      <c r="S161">
        <f t="shared" ca="1" si="29"/>
        <v>1.0474686152927013</v>
      </c>
      <c r="T161">
        <f t="shared" ca="1" si="29"/>
        <v>0.88805383801148252</v>
      </c>
      <c r="U161">
        <f t="shared" ca="1" si="29"/>
        <v>0.80208943642630559</v>
      </c>
      <c r="V161">
        <f t="shared" ca="1" si="29"/>
        <v>1.2254087982811497</v>
      </c>
    </row>
    <row r="162" spans="2:22" x14ac:dyDescent="0.25">
      <c r="B162">
        <f t="shared" si="26"/>
        <v>4350</v>
      </c>
      <c r="C162">
        <f t="shared" ca="1" si="24"/>
        <v>1.1164716143766351E-56</v>
      </c>
      <c r="D162">
        <f t="shared" ca="1" si="27"/>
        <v>0.82457472149050215</v>
      </c>
      <c r="E162" s="14">
        <f t="shared" ca="1" si="22"/>
        <v>9.2061427047666525E-57</v>
      </c>
      <c r="G162">
        <f t="shared" ca="1" si="25"/>
        <v>1.0462960625055724E-33</v>
      </c>
      <c r="I162" s="16">
        <f t="shared" ca="1" si="28"/>
        <v>-1.9585734389996989E-57</v>
      </c>
      <c r="M162">
        <f t="shared" ca="1" si="29"/>
        <v>1.0940045933514104</v>
      </c>
      <c r="N162">
        <f t="shared" ca="1" si="29"/>
        <v>1.2499546904218737</v>
      </c>
      <c r="O162">
        <f t="shared" ca="1" si="29"/>
        <v>0.89180825295414934</v>
      </c>
      <c r="P162">
        <f t="shared" ca="1" si="29"/>
        <v>0.85178826477023961</v>
      </c>
      <c r="Q162">
        <f t="shared" ca="1" si="29"/>
        <v>0.84250878135258667</v>
      </c>
      <c r="R162">
        <f t="shared" ca="1" si="29"/>
        <v>1.0498013582607921</v>
      </c>
      <c r="S162">
        <f t="shared" ca="1" si="29"/>
        <v>0.99270800013242821</v>
      </c>
      <c r="T162">
        <f t="shared" ca="1" si="29"/>
        <v>1.02535159982139</v>
      </c>
      <c r="U162">
        <f t="shared" ca="1" si="29"/>
        <v>0.94849473559709829</v>
      </c>
      <c r="V162">
        <f t="shared" ca="1" si="29"/>
        <v>1.0193343236602148</v>
      </c>
    </row>
    <row r="163" spans="2:22" x14ac:dyDescent="0.25">
      <c r="B163">
        <f t="shared" si="26"/>
        <v>4380</v>
      </c>
      <c r="C163">
        <f t="shared" ca="1" si="24"/>
        <v>4.3718209650579299E-57</v>
      </c>
      <c r="D163">
        <f t="shared" ca="1" si="27"/>
        <v>0.86742922172626447</v>
      </c>
      <c r="E163" s="14">
        <f t="shared" ca="1" si="22"/>
        <v>3.7922452572467668E-57</v>
      </c>
      <c r="G163">
        <f t="shared" ca="1" si="25"/>
        <v>4.4056887885327303E-34</v>
      </c>
      <c r="I163" s="16">
        <f t="shared" ca="1" si="28"/>
        <v>-5.7957570781116308E-58</v>
      </c>
      <c r="M163">
        <f t="shared" ca="1" si="29"/>
        <v>1.0262044982035574</v>
      </c>
      <c r="N163">
        <f t="shared" ca="1" si="29"/>
        <v>1.0759867360835575</v>
      </c>
      <c r="O163">
        <f t="shared" ca="1" si="29"/>
        <v>0.93799094627477009</v>
      </c>
      <c r="P163">
        <f t="shared" ca="1" si="29"/>
        <v>1.180515330866772</v>
      </c>
      <c r="Q163">
        <f t="shared" ca="1" si="29"/>
        <v>1.1400894995614179</v>
      </c>
      <c r="R163">
        <f t="shared" ca="1" si="29"/>
        <v>0.83288779614110009</v>
      </c>
      <c r="S163">
        <f t="shared" ca="1" si="29"/>
        <v>0.89410425504818281</v>
      </c>
      <c r="T163">
        <f t="shared" ca="1" si="29"/>
        <v>0.83061803142010759</v>
      </c>
      <c r="U163">
        <f t="shared" ca="1" si="29"/>
        <v>1.0676032735456866</v>
      </c>
      <c r="V163">
        <f t="shared" ca="1" si="29"/>
        <v>0.77826230685251108</v>
      </c>
    </row>
    <row r="164" spans="2:22" x14ac:dyDescent="0.25">
      <c r="B164">
        <f t="shared" si="26"/>
        <v>4410</v>
      </c>
      <c r="C164">
        <f t="shared" ca="1" si="24"/>
        <v>1.7119934046676994E-57</v>
      </c>
      <c r="D164">
        <f t="shared" ca="1" si="27"/>
        <v>0.8495008414921934</v>
      </c>
      <c r="E164" s="14">
        <f t="shared" ca="1" si="22"/>
        <v>1.4543398378942959E-57</v>
      </c>
      <c r="G164">
        <f t="shared" ca="1" si="25"/>
        <v>1.8533564002615704E-34</v>
      </c>
      <c r="I164" s="16">
        <f t="shared" ca="1" si="28"/>
        <v>-2.5765356677340354E-58</v>
      </c>
      <c r="M164">
        <f t="shared" ca="1" si="29"/>
        <v>0.7840258439410579</v>
      </c>
      <c r="N164">
        <f t="shared" ca="1" si="29"/>
        <v>0.99579969785195477</v>
      </c>
      <c r="O164">
        <f t="shared" ca="1" si="29"/>
        <v>0.88096101911759284</v>
      </c>
      <c r="P164">
        <f t="shared" ca="1" si="29"/>
        <v>0.91162861672150597</v>
      </c>
      <c r="Q164">
        <f t="shared" ca="1" si="29"/>
        <v>1.1653972709070921</v>
      </c>
      <c r="R164">
        <f t="shared" ca="1" si="29"/>
        <v>1.1118071750746339</v>
      </c>
      <c r="S164">
        <f t="shared" ca="1" si="29"/>
        <v>0.90083914137408605</v>
      </c>
      <c r="T164">
        <f t="shared" ca="1" si="29"/>
        <v>1.0644740800340391</v>
      </c>
      <c r="U164">
        <f t="shared" ca="1" si="29"/>
        <v>0.9983410965080225</v>
      </c>
      <c r="V164">
        <f t="shared" ca="1" si="29"/>
        <v>1.2211966446053975</v>
      </c>
    </row>
    <row r="165" spans="2:22" x14ac:dyDescent="0.25">
      <c r="B165">
        <f t="shared" si="26"/>
        <v>4440</v>
      </c>
      <c r="C165">
        <f t="shared" ca="1" si="24"/>
        <v>6.7045022823008808E-58</v>
      </c>
      <c r="D165">
        <f t="shared" ca="1" si="27"/>
        <v>1.0979827817065775</v>
      </c>
      <c r="E165" s="14">
        <f t="shared" ca="1" si="22"/>
        <v>7.3614280658788189E-58</v>
      </c>
      <c r="G165">
        <f t="shared" ca="1" si="25"/>
        <v>7.7893062009984559E-35</v>
      </c>
      <c r="I165" s="16">
        <f t="shared" ca="1" si="28"/>
        <v>6.5692578357793805E-59</v>
      </c>
      <c r="M165">
        <f t="shared" ca="1" si="29"/>
        <v>0.89934041047653679</v>
      </c>
      <c r="N165">
        <f t="shared" ca="1" si="29"/>
        <v>1.0757496270479801</v>
      </c>
      <c r="O165">
        <f t="shared" ca="1" si="29"/>
        <v>1.2181129136535349</v>
      </c>
      <c r="P165">
        <f t="shared" ca="1" si="29"/>
        <v>0.95220911571596745</v>
      </c>
      <c r="Q165">
        <f t="shared" ca="1" si="29"/>
        <v>1.1968415567572777</v>
      </c>
      <c r="R165">
        <f t="shared" ca="1" si="29"/>
        <v>1.2157945591136592</v>
      </c>
      <c r="S165">
        <f t="shared" ca="1" si="29"/>
        <v>0.99804946627790669</v>
      </c>
      <c r="T165">
        <f t="shared" ca="1" si="29"/>
        <v>1.0979215332615566</v>
      </c>
      <c r="U165">
        <f t="shared" ca="1" si="29"/>
        <v>0.85070418325942876</v>
      </c>
      <c r="V165">
        <f t="shared" ca="1" si="29"/>
        <v>0.80794830636972392</v>
      </c>
    </row>
    <row r="166" spans="2:22" x14ac:dyDescent="0.25">
      <c r="B166">
        <f t="shared" si="26"/>
        <v>4470</v>
      </c>
      <c r="C166">
        <f t="shared" ca="1" si="24"/>
        <v>2.62576249749393E-58</v>
      </c>
      <c r="D166">
        <f t="shared" ca="1" si="27"/>
        <v>1.1139073551339929</v>
      </c>
      <c r="E166" s="14">
        <f t="shared" ca="1" si="22"/>
        <v>2.9248561587934913E-58</v>
      </c>
      <c r="G166">
        <f t="shared" ca="1" si="25"/>
        <v>3.2707088128034043E-35</v>
      </c>
      <c r="I166" s="16">
        <f t="shared" ca="1" si="28"/>
        <v>2.9909366129956123E-59</v>
      </c>
      <c r="M166">
        <f t="shared" ca="1" si="29"/>
        <v>0.92004323880141681</v>
      </c>
      <c r="N166">
        <f t="shared" ca="1" si="29"/>
        <v>0.87215976204076817</v>
      </c>
      <c r="O166">
        <f t="shared" ca="1" si="29"/>
        <v>1.0267581153795928</v>
      </c>
      <c r="P166">
        <f t="shared" ca="1" si="29"/>
        <v>0.95827925063273156</v>
      </c>
      <c r="Q166">
        <f t="shared" ca="1" si="29"/>
        <v>1.1383538448510908</v>
      </c>
      <c r="R166">
        <f t="shared" ca="1" si="29"/>
        <v>0.82620411059890109</v>
      </c>
      <c r="S166">
        <f t="shared" ca="1" si="29"/>
        <v>0.86853521030833325</v>
      </c>
      <c r="T166">
        <f t="shared" ca="1" si="29"/>
        <v>0.82312604118600752</v>
      </c>
      <c r="U166">
        <f t="shared" ca="1" si="29"/>
        <v>0.99754623183658941</v>
      </c>
      <c r="V166">
        <f t="shared" ca="1" si="29"/>
        <v>0.82277119496324014</v>
      </c>
    </row>
    <row r="167" spans="2:22" x14ac:dyDescent="0.25">
      <c r="B167">
        <f t="shared" si="26"/>
        <v>4500</v>
      </c>
      <c r="C167">
        <f t="shared" ca="1" si="24"/>
        <v>1.0284152141182819E-58</v>
      </c>
      <c r="D167">
        <f t="shared" ca="1" si="27"/>
        <v>1.1292846801694478</v>
      </c>
      <c r="E167" s="14">
        <f t="shared" ca="1" si="22"/>
        <v>1.1613735461569582E-58</v>
      </c>
      <c r="G167">
        <f t="shared" ca="1" si="25"/>
        <v>1.3721341769605885E-35</v>
      </c>
      <c r="I167" s="16">
        <f t="shared" ca="1" si="28"/>
        <v>1.3295833203867628E-59</v>
      </c>
      <c r="M167">
        <f t="shared" ca="1" si="29"/>
        <v>1.1211505237403074</v>
      </c>
      <c r="N167">
        <f t="shared" ca="1" si="29"/>
        <v>0.92008774981449259</v>
      </c>
      <c r="O167">
        <f t="shared" ca="1" si="29"/>
        <v>0.95727596094853729</v>
      </c>
      <c r="P167">
        <f t="shared" ref="N167:V182" ca="1" si="30">(0.75+0.5*RAND())</f>
        <v>0.99069639929224329</v>
      </c>
      <c r="Q167">
        <f t="shared" ca="1" si="30"/>
        <v>1.0351791767326235</v>
      </c>
      <c r="R167">
        <f t="shared" ca="1" si="30"/>
        <v>0.82733650871679953</v>
      </c>
      <c r="S167">
        <f t="shared" ca="1" si="30"/>
        <v>1.0340482722291764</v>
      </c>
      <c r="T167">
        <f t="shared" ca="1" si="30"/>
        <v>1.2490333582144091</v>
      </c>
      <c r="U167">
        <f t="shared" ca="1" si="30"/>
        <v>1.204867637173094</v>
      </c>
      <c r="V167">
        <f t="shared" ca="1" si="30"/>
        <v>1.2296929706249018</v>
      </c>
    </row>
    <row r="168" spans="2:22" x14ac:dyDescent="0.25">
      <c r="B168">
        <f t="shared" si="26"/>
        <v>4530</v>
      </c>
      <c r="C168">
        <f t="shared" ca="1" si="24"/>
        <v>4.028147952740495E-59</v>
      </c>
      <c r="D168">
        <f t="shared" ca="1" si="27"/>
        <v>1.1262117328141785</v>
      </c>
      <c r="E168" s="14">
        <f t="shared" ca="1" si="22"/>
        <v>4.5365474858877587E-59</v>
      </c>
      <c r="G168">
        <f t="shared" ca="1" si="25"/>
        <v>5.7513656047889649E-36</v>
      </c>
      <c r="I168" s="16">
        <f t="shared" ca="1" si="28"/>
        <v>5.0839953314726368E-60</v>
      </c>
      <c r="M168">
        <f t="shared" ca="1" si="29"/>
        <v>0.82384135840069939</v>
      </c>
      <c r="N168">
        <f t="shared" ca="1" si="30"/>
        <v>1.0397910659825156</v>
      </c>
      <c r="O168">
        <f t="shared" ca="1" si="30"/>
        <v>1.2302293632529788</v>
      </c>
      <c r="P168">
        <f t="shared" ca="1" si="30"/>
        <v>1.1913966725872085</v>
      </c>
      <c r="Q168">
        <f t="shared" ca="1" si="30"/>
        <v>0.84080194011222331</v>
      </c>
      <c r="R168">
        <f t="shared" ca="1" si="30"/>
        <v>0.90029949784333518</v>
      </c>
      <c r="S168">
        <f t="shared" ca="1" si="30"/>
        <v>0.77828510340153034</v>
      </c>
      <c r="T168">
        <f t="shared" ca="1" si="30"/>
        <v>1.1144284192902778</v>
      </c>
      <c r="U168">
        <f t="shared" ca="1" si="30"/>
        <v>1.156235138293596</v>
      </c>
      <c r="V168">
        <f t="shared" ca="1" si="30"/>
        <v>0.96419331494093519</v>
      </c>
    </row>
    <row r="169" spans="2:22" x14ac:dyDescent="0.25">
      <c r="B169">
        <f t="shared" si="26"/>
        <v>4560</v>
      </c>
      <c r="C169">
        <f t="shared" ca="1" si="24"/>
        <v>1.5778507636546552E-59</v>
      </c>
      <c r="D169">
        <f t="shared" ca="1" si="27"/>
        <v>1.2081748306976532</v>
      </c>
      <c r="E169" s="14">
        <f t="shared" ca="1" si="22"/>
        <v>1.9063195792446258E-59</v>
      </c>
      <c r="G169">
        <f t="shared" ca="1" si="25"/>
        <v>2.4086457987678639E-36</v>
      </c>
      <c r="I169" s="16">
        <f t="shared" ca="1" si="28"/>
        <v>3.2846881558997055E-60</v>
      </c>
      <c r="M169">
        <f t="shared" ca="1" si="29"/>
        <v>1.0285220614556969</v>
      </c>
      <c r="N169">
        <f t="shared" ca="1" si="30"/>
        <v>0.92671160474635661</v>
      </c>
      <c r="O169">
        <f t="shared" ca="1" si="30"/>
        <v>1.0723287078735995</v>
      </c>
      <c r="P169">
        <f t="shared" ca="1" si="30"/>
        <v>1.1299189686754656</v>
      </c>
      <c r="Q169">
        <f t="shared" ca="1" si="30"/>
        <v>1.0559533545756645</v>
      </c>
      <c r="R169">
        <f t="shared" ca="1" si="30"/>
        <v>0.95682043676675788</v>
      </c>
      <c r="S169">
        <f t="shared" ca="1" si="30"/>
        <v>0.921544258757095</v>
      </c>
      <c r="T169">
        <f t="shared" ca="1" si="30"/>
        <v>0.99385124530969648</v>
      </c>
      <c r="U169">
        <f t="shared" ca="1" si="30"/>
        <v>0.98085758821887303</v>
      </c>
      <c r="V169">
        <f t="shared" ca="1" si="30"/>
        <v>0.97834946931659261</v>
      </c>
    </row>
    <row r="170" spans="2:22" x14ac:dyDescent="0.25">
      <c r="B170">
        <f t="shared" si="26"/>
        <v>4590</v>
      </c>
      <c r="C170">
        <f t="shared" ca="1" si="24"/>
        <v>6.1808720062173883E-60</v>
      </c>
      <c r="D170">
        <f t="shared" ca="1" si="27"/>
        <v>0.93641394417863033</v>
      </c>
      <c r="E170" s="14">
        <f t="shared" ca="1" si="22"/>
        <v>5.7878547338053083E-60</v>
      </c>
      <c r="G170">
        <f t="shared" ca="1" si="25"/>
        <v>1.0078830404940762E-36</v>
      </c>
      <c r="I170" s="16">
        <f t="shared" ca="1" si="28"/>
        <v>-3.9301727241208E-61</v>
      </c>
      <c r="M170">
        <f t="shared" ca="1" si="29"/>
        <v>1.0591560574516006</v>
      </c>
      <c r="N170">
        <f t="shared" ca="1" si="30"/>
        <v>1.183365933502994</v>
      </c>
      <c r="O170">
        <f t="shared" ca="1" si="30"/>
        <v>1.0456939114897164</v>
      </c>
      <c r="P170">
        <f t="shared" ca="1" si="30"/>
        <v>1.1648166063505527</v>
      </c>
      <c r="Q170">
        <f t="shared" ca="1" si="30"/>
        <v>0.90957330898145394</v>
      </c>
      <c r="R170">
        <f t="shared" ca="1" si="30"/>
        <v>1.1102477783510016</v>
      </c>
      <c r="S170">
        <f t="shared" ca="1" si="30"/>
        <v>1.0189676450002945</v>
      </c>
      <c r="T170">
        <f t="shared" ca="1" si="30"/>
        <v>1.0128858206825893</v>
      </c>
      <c r="U170">
        <f t="shared" ca="1" si="30"/>
        <v>0.80616149751582022</v>
      </c>
      <c r="V170">
        <f t="shared" ca="1" si="30"/>
        <v>1.0781739410822382</v>
      </c>
    </row>
    <row r="171" spans="2:22" x14ac:dyDescent="0.25">
      <c r="B171">
        <f t="shared" si="26"/>
        <v>4620</v>
      </c>
      <c r="C171">
        <f t="shared" ca="1" si="24"/>
        <v>2.4213447114328944E-60</v>
      </c>
      <c r="D171">
        <f t="shared" ca="1" si="27"/>
        <v>0.80865361102403976</v>
      </c>
      <c r="E171" s="14">
        <f t="shared" ca="1" si="22"/>
        <v>1.9580291444341717E-60</v>
      </c>
      <c r="G171">
        <f t="shared" ca="1" si="25"/>
        <v>4.2139562837312825E-37</v>
      </c>
      <c r="I171" s="16">
        <f t="shared" ca="1" si="28"/>
        <v>-4.6331556699872276E-61</v>
      </c>
      <c r="M171">
        <f t="shared" ca="1" si="29"/>
        <v>1.0006684735198355</v>
      </c>
      <c r="N171">
        <f t="shared" ca="1" si="30"/>
        <v>1.2055314006382141</v>
      </c>
      <c r="O171">
        <f t="shared" ca="1" si="30"/>
        <v>1.0208079933475458</v>
      </c>
      <c r="P171">
        <f t="shared" ca="1" si="30"/>
        <v>1.1864186893720918</v>
      </c>
      <c r="Q171">
        <f t="shared" ca="1" si="30"/>
        <v>0.81031100437319359</v>
      </c>
      <c r="R171">
        <f t="shared" ca="1" si="30"/>
        <v>1.1670814700098162</v>
      </c>
      <c r="S171">
        <f t="shared" ca="1" si="30"/>
        <v>1.0511013201743478</v>
      </c>
      <c r="T171">
        <f t="shared" ca="1" si="30"/>
        <v>1.2143671814857084</v>
      </c>
      <c r="U171">
        <f t="shared" ca="1" si="30"/>
        <v>1.1679650751892681</v>
      </c>
      <c r="V171">
        <f t="shared" ca="1" si="30"/>
        <v>1.0015593186732372</v>
      </c>
    </row>
    <row r="172" spans="2:22" x14ac:dyDescent="0.25">
      <c r="B172">
        <f t="shared" si="26"/>
        <v>4650</v>
      </c>
      <c r="C172">
        <f t="shared" ca="1" si="24"/>
        <v>9.4860688592289996E-61</v>
      </c>
      <c r="D172">
        <f t="shared" ca="1" si="27"/>
        <v>1.2343269302505686</v>
      </c>
      <c r="E172" s="14">
        <f t="shared" ca="1" si="22"/>
        <v>1.1708910255157644E-60</v>
      </c>
      <c r="G172">
        <f t="shared" ca="1" si="25"/>
        <v>1.7604344684643136E-37</v>
      </c>
      <c r="I172" s="16">
        <f t="shared" ca="1" si="28"/>
        <v>2.2228413959286443E-61</v>
      </c>
      <c r="M172">
        <f t="shared" ca="1" si="29"/>
        <v>0.9284910314896746</v>
      </c>
      <c r="N172">
        <f t="shared" ca="1" si="30"/>
        <v>0.88717525056712754</v>
      </c>
      <c r="O172">
        <f t="shared" ca="1" si="30"/>
        <v>0.89437946065198359</v>
      </c>
      <c r="P172">
        <f t="shared" ca="1" si="30"/>
        <v>0.77566270476800447</v>
      </c>
      <c r="Q172">
        <f t="shared" ca="1" si="30"/>
        <v>0.92024265756522117</v>
      </c>
      <c r="R172">
        <f t="shared" ca="1" si="30"/>
        <v>0.78994801566023676</v>
      </c>
      <c r="S172">
        <f t="shared" ca="1" si="30"/>
        <v>0.89875797531226054</v>
      </c>
      <c r="T172">
        <f t="shared" ca="1" si="30"/>
        <v>1.1555190594550828</v>
      </c>
      <c r="U172">
        <f t="shared" ca="1" si="30"/>
        <v>0.7984344044352516</v>
      </c>
      <c r="V172">
        <f t="shared" ca="1" si="30"/>
        <v>1.1871696087908443</v>
      </c>
    </row>
    <row r="173" spans="2:22" x14ac:dyDescent="0.25">
      <c r="B173">
        <f t="shared" si="26"/>
        <v>4680</v>
      </c>
      <c r="C173">
        <f t="shared" ca="1" si="24"/>
        <v>3.7165368498255443E-61</v>
      </c>
      <c r="D173">
        <f t="shared" ca="1" si="27"/>
        <v>0.8983935994974741</v>
      </c>
      <c r="E173" s="14">
        <f t="shared" ca="1" si="22"/>
        <v>3.3389129181797742E-61</v>
      </c>
      <c r="G173">
        <f t="shared" ca="1" si="25"/>
        <v>7.3486356465879504E-38</v>
      </c>
      <c r="I173" s="16">
        <f t="shared" ca="1" si="28"/>
        <v>-3.7762393164577008E-62</v>
      </c>
      <c r="M173">
        <f t="shared" ca="1" si="29"/>
        <v>1.2120487757863816</v>
      </c>
      <c r="N173">
        <f t="shared" ca="1" si="30"/>
        <v>1.1795550816120697</v>
      </c>
      <c r="O173">
        <f t="shared" ca="1" si="30"/>
        <v>0.91126965280266425</v>
      </c>
      <c r="P173">
        <f t="shared" ca="1" si="30"/>
        <v>1.2217799112981311</v>
      </c>
      <c r="Q173">
        <f t="shared" ca="1" si="30"/>
        <v>1.1435656535515566</v>
      </c>
      <c r="R173">
        <f t="shared" ca="1" si="30"/>
        <v>1.1548357724777263</v>
      </c>
      <c r="S173">
        <f t="shared" ca="1" si="30"/>
        <v>1.1442496430816722</v>
      </c>
      <c r="T173">
        <f t="shared" ca="1" si="30"/>
        <v>0.93934034486716489</v>
      </c>
      <c r="U173">
        <f t="shared" ca="1" si="30"/>
        <v>0.97435928262022919</v>
      </c>
      <c r="V173">
        <f t="shared" ca="1" si="30"/>
        <v>1.0422594821236095</v>
      </c>
    </row>
    <row r="174" spans="2:22" x14ac:dyDescent="0.25">
      <c r="B174">
        <f t="shared" si="26"/>
        <v>4710</v>
      </c>
      <c r="C174">
        <f t="shared" ca="1" si="24"/>
        <v>1.456172671197617E-61</v>
      </c>
      <c r="D174">
        <f t="shared" ca="1" si="27"/>
        <v>0.95936811330016258</v>
      </c>
      <c r="E174" s="14">
        <f t="shared" ca="1" si="22"/>
        <v>1.3970056282061159E-61</v>
      </c>
      <c r="G174">
        <f t="shared" ca="1" si="25"/>
        <v>3.0651904273055731E-38</v>
      </c>
      <c r="I174" s="16">
        <f t="shared" ca="1" si="28"/>
        <v>-5.9167042991501107E-63</v>
      </c>
      <c r="M174">
        <f t="shared" ca="1" si="29"/>
        <v>0.79338573622751596</v>
      </c>
      <c r="N174">
        <f t="shared" ca="1" si="30"/>
        <v>0.93143797936658346</v>
      </c>
      <c r="O174">
        <f t="shared" ca="1" si="30"/>
        <v>1.0871574224904432</v>
      </c>
      <c r="P174">
        <f t="shared" ca="1" si="30"/>
        <v>0.86253878124321992</v>
      </c>
      <c r="Q174">
        <f t="shared" ca="1" si="30"/>
        <v>1.2013023713689472</v>
      </c>
      <c r="R174">
        <f t="shared" ca="1" si="30"/>
        <v>1.2084870286872125</v>
      </c>
      <c r="S174">
        <f t="shared" ca="1" si="30"/>
        <v>1.0033700069958049</v>
      </c>
      <c r="T174">
        <f t="shared" ca="1" si="30"/>
        <v>0.88917538731562329</v>
      </c>
      <c r="U174">
        <f t="shared" ca="1" si="30"/>
        <v>0.75555227836344985</v>
      </c>
      <c r="V174">
        <f t="shared" ca="1" si="30"/>
        <v>1.2141176482163496</v>
      </c>
    </row>
    <row r="175" spans="2:22" x14ac:dyDescent="0.25">
      <c r="B175">
        <f t="shared" si="26"/>
        <v>4740</v>
      </c>
      <c r="C175">
        <f t="shared" ca="1" si="24"/>
        <v>5.7057050735496652E-62</v>
      </c>
      <c r="D175">
        <f t="shared" ca="1" si="27"/>
        <v>0.90784270319149352</v>
      </c>
      <c r="E175" s="14">
        <f t="shared" ca="1" si="22"/>
        <v>5.1798827175847474E-62</v>
      </c>
      <c r="G175">
        <f t="shared" ca="1" si="25"/>
        <v>1.2775526244345161E-38</v>
      </c>
      <c r="I175" s="16">
        <f t="shared" ca="1" si="28"/>
        <v>-5.2582235596491777E-63</v>
      </c>
      <c r="M175">
        <f t="shared" ca="1" si="29"/>
        <v>0.76258429056936472</v>
      </c>
      <c r="N175">
        <f t="shared" ca="1" si="30"/>
        <v>1.1195904073616181</v>
      </c>
      <c r="O175">
        <f t="shared" ca="1" si="30"/>
        <v>0.98795208271884616</v>
      </c>
      <c r="P175">
        <f t="shared" ca="1" si="30"/>
        <v>0.77704741483858863</v>
      </c>
      <c r="Q175">
        <f t="shared" ca="1" si="30"/>
        <v>0.79308600631300075</v>
      </c>
      <c r="R175">
        <f t="shared" ca="1" si="30"/>
        <v>1.1408708857337961</v>
      </c>
      <c r="S175">
        <f t="shared" ca="1" si="30"/>
        <v>1.1854575423300808</v>
      </c>
      <c r="T175">
        <f t="shared" ca="1" si="30"/>
        <v>1.1833511528825822</v>
      </c>
      <c r="U175">
        <f t="shared" ca="1" si="30"/>
        <v>1.0301525485227641</v>
      </c>
      <c r="V175">
        <f t="shared" ca="1" si="30"/>
        <v>0.80315861813899492</v>
      </c>
    </row>
    <row r="176" spans="2:22" x14ac:dyDescent="0.25">
      <c r="B176">
        <f t="shared" si="26"/>
        <v>4770</v>
      </c>
      <c r="C176">
        <f t="shared" ca="1" si="24"/>
        <v>2.2357720606408429E-62</v>
      </c>
      <c r="D176">
        <f t="shared" ca="1" si="27"/>
        <v>1.1377024079939679</v>
      </c>
      <c r="E176" s="14">
        <f t="shared" ca="1" si="22"/>
        <v>2.5436432571167229E-62</v>
      </c>
      <c r="G176">
        <f t="shared" ca="1" si="25"/>
        <v>5.3208039004661098E-39</v>
      </c>
      <c r="I176" s="16">
        <f t="shared" ca="1" si="28"/>
        <v>3.0787119647587996E-63</v>
      </c>
      <c r="M176">
        <f t="shared" ca="1" si="29"/>
        <v>1.1341217152352052</v>
      </c>
      <c r="N176">
        <f t="shared" ca="1" si="30"/>
        <v>1.1049571518418007</v>
      </c>
      <c r="O176">
        <f t="shared" ca="1" si="30"/>
        <v>1.2221155802880566</v>
      </c>
      <c r="P176">
        <f t="shared" ca="1" si="30"/>
        <v>1.2037315268953712</v>
      </c>
      <c r="Q176">
        <f t="shared" ca="1" si="30"/>
        <v>0.77000559094811094</v>
      </c>
      <c r="R176">
        <f t="shared" ca="1" si="30"/>
        <v>0.78829159160687579</v>
      </c>
      <c r="S176">
        <f t="shared" ca="1" si="30"/>
        <v>1.0997832641002121</v>
      </c>
      <c r="T176">
        <f t="shared" ca="1" si="30"/>
        <v>1.1458981506388015</v>
      </c>
      <c r="U176">
        <f t="shared" ca="1" si="30"/>
        <v>0.97852297510676634</v>
      </c>
      <c r="V176">
        <f t="shared" ca="1" si="30"/>
        <v>0.79058204674339283</v>
      </c>
    </row>
    <row r="177" spans="2:22" x14ac:dyDescent="0.25">
      <c r="B177">
        <f t="shared" si="26"/>
        <v>4800</v>
      </c>
      <c r="C177">
        <f t="shared" ca="1" si="24"/>
        <v>8.7612737080036258E-63</v>
      </c>
      <c r="D177">
        <f t="shared" ca="1" si="27"/>
        <v>0.88922967113169471</v>
      </c>
      <c r="E177" s="14">
        <f t="shared" ca="1" si="22"/>
        <v>7.7907845380628272E-63</v>
      </c>
      <c r="G177">
        <f t="shared" ca="1" si="25"/>
        <v>2.21441584504481E-39</v>
      </c>
      <c r="I177" s="16">
        <f t="shared" ca="1" si="28"/>
        <v>-9.7048916994079861E-64</v>
      </c>
      <c r="M177">
        <f t="shared" ca="1" si="29"/>
        <v>1.2493848222764148</v>
      </c>
      <c r="N177">
        <f t="shared" ca="1" si="30"/>
        <v>0.91290454435125534</v>
      </c>
      <c r="O177">
        <f t="shared" ca="1" si="30"/>
        <v>0.82024222986513706</v>
      </c>
      <c r="P177">
        <f t="shared" ca="1" si="30"/>
        <v>0.92833197934828182</v>
      </c>
      <c r="Q177">
        <f t="shared" ca="1" si="30"/>
        <v>0.89773352231768622</v>
      </c>
      <c r="R177">
        <f t="shared" ca="1" si="30"/>
        <v>1.2024653086721351</v>
      </c>
      <c r="S177">
        <f t="shared" ca="1" si="30"/>
        <v>1.2369197104494649</v>
      </c>
      <c r="T177">
        <f t="shared" ca="1" si="30"/>
        <v>1.130334718602908</v>
      </c>
      <c r="U177">
        <f t="shared" ca="1" si="30"/>
        <v>0.92505478022347098</v>
      </c>
      <c r="V177">
        <f t="shared" ca="1" si="30"/>
        <v>0.95703088822288529</v>
      </c>
    </row>
    <row r="178" spans="2:22" x14ac:dyDescent="0.25">
      <c r="B178">
        <f t="shared" si="26"/>
        <v>4830</v>
      </c>
      <c r="C178">
        <f t="shared" ca="1" si="24"/>
        <v>3.4334304136794082E-63</v>
      </c>
      <c r="D178">
        <f t="shared" ca="1" si="27"/>
        <v>1.0611860803492241</v>
      </c>
      <c r="E178" s="14">
        <f t="shared" ca="1" si="22"/>
        <v>3.6435085628442666E-63</v>
      </c>
      <c r="G178">
        <f t="shared" ca="1" si="25"/>
        <v>9.2093880313303594E-40</v>
      </c>
      <c r="I178" s="16">
        <f t="shared" ca="1" si="28"/>
        <v>2.1007814916485834E-64</v>
      </c>
      <c r="M178">
        <f t="shared" ca="1" si="29"/>
        <v>1.1855612848520103</v>
      </c>
      <c r="N178">
        <f t="shared" ca="1" si="30"/>
        <v>0.90122747657368318</v>
      </c>
      <c r="O178">
        <f t="shared" ca="1" si="30"/>
        <v>1.1122648441263798</v>
      </c>
      <c r="P178">
        <f t="shared" ca="1" si="30"/>
        <v>1.1395884010933286</v>
      </c>
      <c r="Q178">
        <f t="shared" ca="1" si="30"/>
        <v>1.1340537865148526</v>
      </c>
      <c r="R178">
        <f t="shared" ca="1" si="30"/>
        <v>0.76049952999874271</v>
      </c>
      <c r="S178">
        <f t="shared" ca="1" si="30"/>
        <v>0.93141221832131338</v>
      </c>
      <c r="T178">
        <f t="shared" ca="1" si="30"/>
        <v>0.84732639457756176</v>
      </c>
      <c r="U178">
        <f t="shared" ca="1" si="30"/>
        <v>1.0341134019585374</v>
      </c>
      <c r="V178">
        <f t="shared" ca="1" si="30"/>
        <v>0.99712216304746393</v>
      </c>
    </row>
    <row r="179" spans="2:22" x14ac:dyDescent="0.25">
      <c r="B179">
        <f t="shared" si="26"/>
        <v>4860</v>
      </c>
      <c r="C179">
        <f t="shared" ca="1" si="24"/>
        <v>1.3455823862398814E-63</v>
      </c>
      <c r="D179">
        <f t="shared" ca="1" si="27"/>
        <v>1.0329562326501049</v>
      </c>
      <c r="E179" s="14">
        <f t="shared" ca="1" si="22"/>
        <v>1.3899277124106865E-63</v>
      </c>
      <c r="G179">
        <f t="shared" ca="1" si="25"/>
        <v>3.8273489710688994E-40</v>
      </c>
      <c r="I179" s="16">
        <f t="shared" ca="1" si="28"/>
        <v>4.4345326170805036E-65</v>
      </c>
      <c r="M179">
        <f t="shared" ca="1" si="29"/>
        <v>1.1499919999034396</v>
      </c>
      <c r="N179">
        <f t="shared" ca="1" si="30"/>
        <v>1.2058361637266608</v>
      </c>
      <c r="O179">
        <f t="shared" ca="1" si="30"/>
        <v>1.0062747772822089</v>
      </c>
      <c r="P179">
        <f t="shared" ca="1" si="30"/>
        <v>1.1179834226998235</v>
      </c>
      <c r="Q179">
        <f t="shared" ca="1" si="30"/>
        <v>0.93841813166385812</v>
      </c>
      <c r="R179">
        <f t="shared" ca="1" si="30"/>
        <v>1.1378955191466726</v>
      </c>
      <c r="S179">
        <f t="shared" ca="1" si="30"/>
        <v>0.9711527634676751</v>
      </c>
      <c r="T179">
        <f t="shared" ca="1" si="30"/>
        <v>0.99447236498835134</v>
      </c>
      <c r="U179">
        <f t="shared" ca="1" si="30"/>
        <v>0.87722463993479738</v>
      </c>
      <c r="V179">
        <f t="shared" ca="1" si="30"/>
        <v>0.96596622911974106</v>
      </c>
    </row>
    <row r="180" spans="2:22" x14ac:dyDescent="0.25">
      <c r="B180">
        <f t="shared" si="26"/>
        <v>4890</v>
      </c>
      <c r="C180">
        <f t="shared" ca="1" si="24"/>
        <v>5.273672388613784E-64</v>
      </c>
      <c r="D180">
        <f t="shared" ca="1" si="27"/>
        <v>0.82639885856125872</v>
      </c>
      <c r="E180" s="14">
        <f t="shared" ca="1" si="22"/>
        <v>4.358156842376458E-64</v>
      </c>
      <c r="G180">
        <f t="shared" ca="1" si="25"/>
        <v>1.5895234214434484E-40</v>
      </c>
      <c r="I180" s="16">
        <f t="shared" ca="1" si="28"/>
        <v>-9.1551554623732601E-65</v>
      </c>
      <c r="M180">
        <f t="shared" ca="1" si="29"/>
        <v>1.0818618515928633</v>
      </c>
      <c r="N180">
        <f t="shared" ca="1" si="30"/>
        <v>1.2406603305040984</v>
      </c>
      <c r="O180">
        <f t="shared" ca="1" si="30"/>
        <v>1.1503999111243042</v>
      </c>
      <c r="P180">
        <f t="shared" ca="1" si="30"/>
        <v>1.1306457121933513</v>
      </c>
      <c r="Q180">
        <f t="shared" ca="1" si="30"/>
        <v>0.86658982198011325</v>
      </c>
      <c r="R180">
        <f t="shared" ca="1" si="30"/>
        <v>1.130052972455011</v>
      </c>
      <c r="S180">
        <f t="shared" ca="1" si="30"/>
        <v>0.82975335446593279</v>
      </c>
      <c r="T180">
        <f t="shared" ca="1" si="30"/>
        <v>1.0826862177700414</v>
      </c>
      <c r="U180">
        <f t="shared" ca="1" si="30"/>
        <v>0.86580891019719153</v>
      </c>
      <c r="V180">
        <f t="shared" ca="1" si="30"/>
        <v>0.89482138295270397</v>
      </c>
    </row>
    <row r="181" spans="2:22" x14ac:dyDescent="0.25">
      <c r="B181">
        <f t="shared" si="26"/>
        <v>4920</v>
      </c>
      <c r="C181">
        <f t="shared" ca="1" si="24"/>
        <v>2.0669814627505823E-64</v>
      </c>
      <c r="D181">
        <f t="shared" ca="1" si="27"/>
        <v>1.1759008346007647</v>
      </c>
      <c r="E181" s="14">
        <f t="shared" ca="1" si="22"/>
        <v>2.430565227152719E-64</v>
      </c>
      <c r="G181">
        <f t="shared" ca="1" si="25"/>
        <v>6.5969487817676163E-41</v>
      </c>
      <c r="I181" s="16">
        <f t="shared" ca="1" si="28"/>
        <v>3.6358376440213672E-65</v>
      </c>
      <c r="M181">
        <f t="shared" ca="1" si="29"/>
        <v>0.97094506820679283</v>
      </c>
      <c r="N181">
        <f t="shared" ca="1" si="30"/>
        <v>0.91583429709531328</v>
      </c>
      <c r="O181">
        <f t="shared" ca="1" si="30"/>
        <v>0.8348528668256846</v>
      </c>
      <c r="P181">
        <f t="shared" ca="1" si="30"/>
        <v>0.78123948581354274</v>
      </c>
      <c r="Q181">
        <f t="shared" ca="1" si="30"/>
        <v>0.94880350385484347</v>
      </c>
      <c r="R181">
        <f t="shared" ca="1" si="30"/>
        <v>0.77984821835057705</v>
      </c>
      <c r="S181">
        <f t="shared" ca="1" si="30"/>
        <v>0.76424911084225644</v>
      </c>
      <c r="T181">
        <f t="shared" ca="1" si="30"/>
        <v>0.87229013456370119</v>
      </c>
      <c r="U181">
        <f t="shared" ca="1" si="30"/>
        <v>1.2347753803835735</v>
      </c>
      <c r="V181">
        <f t="shared" ca="1" si="30"/>
        <v>1.0622996777074674</v>
      </c>
    </row>
    <row r="182" spans="2:22" x14ac:dyDescent="0.25">
      <c r="B182">
        <f t="shared" si="26"/>
        <v>4950</v>
      </c>
      <c r="C182">
        <f t="shared" ca="1" si="24"/>
        <v>8.1017786381976001E-65</v>
      </c>
      <c r="D182">
        <f t="shared" ca="1" si="27"/>
        <v>1.1459257773145639</v>
      </c>
      <c r="E182" s="14">
        <f t="shared" ca="1" si="22"/>
        <v>9.2840369836071147E-65</v>
      </c>
      <c r="G182">
        <f t="shared" ca="1" si="25"/>
        <v>2.7361014277949304E-41</v>
      </c>
      <c r="I182" s="16">
        <f t="shared" ca="1" si="28"/>
        <v>1.1822583454095146E-65</v>
      </c>
      <c r="M182">
        <f t="shared" ca="1" si="29"/>
        <v>1.1472027370168396</v>
      </c>
      <c r="N182">
        <f t="shared" ca="1" si="30"/>
        <v>1.0367211939946979</v>
      </c>
      <c r="O182">
        <f t="shared" ca="1" si="30"/>
        <v>1.0001834969925656</v>
      </c>
      <c r="P182">
        <f t="shared" ca="1" si="30"/>
        <v>0.94773953156786028</v>
      </c>
      <c r="Q182">
        <f t="shared" ca="1" si="30"/>
        <v>1.1765894495752272</v>
      </c>
      <c r="R182">
        <f t="shared" ca="1" si="30"/>
        <v>1.1523598349652604</v>
      </c>
      <c r="S182">
        <f t="shared" ca="1" si="30"/>
        <v>1.1676801947240989</v>
      </c>
      <c r="T182">
        <f t="shared" ca="1" si="30"/>
        <v>1.0808297100686048</v>
      </c>
      <c r="U182">
        <f t="shared" ca="1" si="30"/>
        <v>1.1895963219677541</v>
      </c>
      <c r="V182">
        <f t="shared" ca="1" si="30"/>
        <v>1.0187109463175119</v>
      </c>
    </row>
    <row r="183" spans="2:22" x14ac:dyDescent="0.25">
      <c r="B183">
        <f t="shared" si="26"/>
        <v>4980</v>
      </c>
      <c r="C183">
        <f t="shared" ca="1" si="24"/>
        <v>3.1757353206502808E-65</v>
      </c>
      <c r="D183">
        <f t="shared" ca="1" si="27"/>
        <v>1.1239686738118706</v>
      </c>
      <c r="E183" s="14">
        <f t="shared" ca="1" si="22"/>
        <v>3.5694270167288118E-65</v>
      </c>
      <c r="G183">
        <f t="shared" ca="1" si="25"/>
        <v>1.1340693732825831E-41</v>
      </c>
      <c r="I183" s="16">
        <f t="shared" ca="1" si="28"/>
        <v>3.9369169607853097E-66</v>
      </c>
      <c r="M183">
        <f t="shared" ca="1" si="29"/>
        <v>0.77419104902390656</v>
      </c>
      <c r="N183">
        <f t="shared" ref="N183:V198" ca="1" si="31">(0.75+0.5*RAND())</f>
        <v>0.90570599237476768</v>
      </c>
      <c r="O183">
        <f t="shared" ca="1" si="31"/>
        <v>1.0404717332971742</v>
      </c>
      <c r="P183">
        <f t="shared" ca="1" si="31"/>
        <v>1.1226979017723127</v>
      </c>
      <c r="Q183">
        <f t="shared" ca="1" si="31"/>
        <v>0.99160333761167674</v>
      </c>
      <c r="R183">
        <f t="shared" ca="1" si="31"/>
        <v>1.1448715780521845</v>
      </c>
      <c r="S183">
        <f t="shared" ca="1" si="31"/>
        <v>1.1723816733662964</v>
      </c>
      <c r="T183">
        <f t="shared" ca="1" si="31"/>
        <v>1.1586274793132882</v>
      </c>
      <c r="U183">
        <f t="shared" ca="1" si="31"/>
        <v>0.83253754472777286</v>
      </c>
      <c r="V183">
        <f t="shared" ca="1" si="31"/>
        <v>0.79321759495850019</v>
      </c>
    </row>
    <row r="184" spans="2:22" x14ac:dyDescent="0.25">
      <c r="B184">
        <f t="shared" si="26"/>
        <v>5010</v>
      </c>
      <c r="C184">
        <f t="shared" ca="1" si="24"/>
        <v>1.2448818730057744E-65</v>
      </c>
      <c r="D184">
        <f t="shared" ca="1" si="27"/>
        <v>1.1711786066759138</v>
      </c>
      <c r="E184" s="14">
        <f t="shared" ca="1" si="22"/>
        <v>1.4579790175030046E-65</v>
      </c>
      <c r="G184">
        <f t="shared" ca="1" si="25"/>
        <v>4.6975424589318858E-42</v>
      </c>
      <c r="I184" s="16">
        <f t="shared" ca="1" si="28"/>
        <v>2.1309714449723027E-66</v>
      </c>
      <c r="M184">
        <f t="shared" ca="1" si="29"/>
        <v>1.2376892969054951</v>
      </c>
      <c r="N184">
        <f t="shared" ca="1" si="31"/>
        <v>0.96572399294313493</v>
      </c>
      <c r="O184">
        <f t="shared" ca="1" si="31"/>
        <v>0.77975338876999478</v>
      </c>
      <c r="P184">
        <f t="shared" ca="1" si="31"/>
        <v>0.99398134461076881</v>
      </c>
      <c r="Q184">
        <f t="shared" ca="1" si="31"/>
        <v>1.1753129486261191</v>
      </c>
      <c r="R184">
        <f t="shared" ca="1" si="31"/>
        <v>1.037055517957951</v>
      </c>
      <c r="S184">
        <f t="shared" ca="1" si="31"/>
        <v>1.2127942699047987</v>
      </c>
      <c r="T184">
        <f t="shared" ca="1" si="31"/>
        <v>0.80324164576072343</v>
      </c>
      <c r="U184">
        <f t="shared" ca="1" si="31"/>
        <v>0.89753873069668422</v>
      </c>
      <c r="V184">
        <f t="shared" ca="1" si="31"/>
        <v>1.0295313744712171</v>
      </c>
    </row>
    <row r="185" spans="2:22" x14ac:dyDescent="0.25">
      <c r="B185">
        <f t="shared" si="26"/>
        <v>5040</v>
      </c>
      <c r="C185">
        <f t="shared" ca="1" si="24"/>
        <v>4.8801333596449477E-66</v>
      </c>
      <c r="D185">
        <f t="shared" ca="1" si="27"/>
        <v>1.151220196136697</v>
      </c>
      <c r="E185" s="14">
        <f t="shared" ca="1" si="22"/>
        <v>5.6181080834636953E-66</v>
      </c>
      <c r="G185">
        <f t="shared" ca="1" si="25"/>
        <v>1.9446016604953005E-42</v>
      </c>
      <c r="I185" s="16">
        <f t="shared" ca="1" si="28"/>
        <v>7.3797472381874763E-67</v>
      </c>
      <c r="M185">
        <f t="shared" ca="1" si="29"/>
        <v>1.0355711355250392</v>
      </c>
      <c r="N185">
        <f t="shared" ca="1" si="31"/>
        <v>1.0944788984040008</v>
      </c>
      <c r="O185">
        <f t="shared" ca="1" si="31"/>
        <v>1.115183938480623</v>
      </c>
      <c r="P185">
        <f t="shared" ca="1" si="31"/>
        <v>1.2192972324783344</v>
      </c>
      <c r="Q185">
        <f t="shared" ca="1" si="31"/>
        <v>1.0180266481776883</v>
      </c>
      <c r="R185">
        <f t="shared" ca="1" si="31"/>
        <v>1.04555288057141</v>
      </c>
      <c r="S185">
        <f t="shared" ca="1" si="31"/>
        <v>1.0208964594722807</v>
      </c>
      <c r="T185">
        <f t="shared" ca="1" si="31"/>
        <v>0.9264371670088285</v>
      </c>
      <c r="U185">
        <f t="shared" ca="1" si="31"/>
        <v>1.1696366093859683</v>
      </c>
      <c r="V185">
        <f t="shared" ca="1" si="31"/>
        <v>1.1012140059462954</v>
      </c>
    </row>
    <row r="186" spans="2:22" x14ac:dyDescent="0.25">
      <c r="B186">
        <f t="shared" si="26"/>
        <v>5070</v>
      </c>
      <c r="C186">
        <f t="shared" ca="1" si="24"/>
        <v>1.9131751422607322E-66</v>
      </c>
      <c r="D186">
        <f t="shared" ca="1" si="27"/>
        <v>1.2034064939122835</v>
      </c>
      <c r="E186" s="14">
        <f t="shared" ca="1" si="22"/>
        <v>2.3023273901881218E-66</v>
      </c>
      <c r="G186">
        <f t="shared" ca="1" si="25"/>
        <v>8.0449711758785736E-43</v>
      </c>
      <c r="I186" s="16">
        <f t="shared" ca="1" si="28"/>
        <v>3.8915224792738959E-67</v>
      </c>
      <c r="M186">
        <f t="shared" ca="1" si="29"/>
        <v>1.0421526816715418</v>
      </c>
      <c r="N186">
        <f t="shared" ca="1" si="31"/>
        <v>0.82877662688500953</v>
      </c>
      <c r="O186">
        <f t="shared" ca="1" si="31"/>
        <v>1.0490372897795208</v>
      </c>
      <c r="P186">
        <f t="shared" ca="1" si="31"/>
        <v>0.76166898689033546</v>
      </c>
      <c r="Q186">
        <f t="shared" ca="1" si="31"/>
        <v>0.84862535144425899</v>
      </c>
      <c r="R186">
        <f t="shared" ca="1" si="31"/>
        <v>0.87794736880566926</v>
      </c>
      <c r="S186">
        <f t="shared" ca="1" si="31"/>
        <v>1.128455496938731</v>
      </c>
      <c r="T186">
        <f t="shared" ca="1" si="31"/>
        <v>1.0759790680854333</v>
      </c>
      <c r="U186">
        <f t="shared" ca="1" si="31"/>
        <v>1.0682546101488546</v>
      </c>
      <c r="V186">
        <f t="shared" ca="1" si="31"/>
        <v>0.7936500822110345</v>
      </c>
    </row>
    <row r="187" spans="2:22" x14ac:dyDescent="0.25">
      <c r="B187">
        <f t="shared" si="26"/>
        <v>5100</v>
      </c>
      <c r="C187">
        <f t="shared" ca="1" si="24"/>
        <v>7.5006180994429554E-67</v>
      </c>
      <c r="D187">
        <f t="shared" ca="1" si="27"/>
        <v>1.1260703431401204</v>
      </c>
      <c r="E187" s="14">
        <f t="shared" ca="1" si="22"/>
        <v>8.4462235970027267E-67</v>
      </c>
      <c r="G187">
        <f t="shared" ca="1" si="25"/>
        <v>3.326267463505119E-43</v>
      </c>
      <c r="I187" s="16">
        <f t="shared" ca="1" si="28"/>
        <v>9.4560549755977133E-68</v>
      </c>
      <c r="M187">
        <f t="shared" ca="1" si="29"/>
        <v>1.0067419299864837</v>
      </c>
      <c r="N187">
        <f t="shared" ca="1" si="31"/>
        <v>0.76402459576685611</v>
      </c>
      <c r="O187">
        <f t="shared" ca="1" si="31"/>
        <v>1.0002343856961915</v>
      </c>
      <c r="P187">
        <f t="shared" ca="1" si="31"/>
        <v>0.77403834083689804</v>
      </c>
      <c r="Q187">
        <f t="shared" ca="1" si="31"/>
        <v>1.1888316316096574</v>
      </c>
      <c r="R187">
        <f t="shared" ca="1" si="31"/>
        <v>0.85724897655912768</v>
      </c>
      <c r="S187">
        <f t="shared" ca="1" si="31"/>
        <v>0.97527870686612261</v>
      </c>
      <c r="T187">
        <f t="shared" ca="1" si="31"/>
        <v>0.77673977432631736</v>
      </c>
      <c r="U187">
        <f t="shared" ca="1" si="31"/>
        <v>0.9394230821081021</v>
      </c>
      <c r="V187">
        <f t="shared" ca="1" si="31"/>
        <v>1.0391223623991372</v>
      </c>
    </row>
    <row r="188" spans="2:22" x14ac:dyDescent="0.25">
      <c r="B188">
        <f t="shared" si="26"/>
        <v>5130</v>
      </c>
      <c r="C188">
        <f t="shared" ca="1" si="24"/>
        <v>2.9407523855492753E-67</v>
      </c>
      <c r="D188">
        <f t="shared" ca="1" si="27"/>
        <v>1.2417966309220945</v>
      </c>
      <c r="E188" s="14">
        <f t="shared" ca="1" si="22"/>
        <v>3.6518164047512022E-67</v>
      </c>
      <c r="G188">
        <f t="shared" ca="1" si="25"/>
        <v>1.3744643875584404E-43</v>
      </c>
      <c r="I188" s="16">
        <f t="shared" ca="1" si="28"/>
        <v>7.1106401920192684E-68</v>
      </c>
      <c r="M188">
        <f t="shared" ca="1" si="29"/>
        <v>1.138061434942377</v>
      </c>
      <c r="N188">
        <f t="shared" ca="1" si="31"/>
        <v>0.97300840619319251</v>
      </c>
      <c r="O188">
        <f t="shared" ca="1" si="31"/>
        <v>0.89132679181705909</v>
      </c>
      <c r="P188">
        <f t="shared" ca="1" si="31"/>
        <v>1.1269537531750307</v>
      </c>
      <c r="Q188">
        <f t="shared" ca="1" si="31"/>
        <v>1.1517909117272469</v>
      </c>
      <c r="R188">
        <f t="shared" ca="1" si="31"/>
        <v>0.83094044994528449</v>
      </c>
      <c r="S188">
        <f t="shared" ca="1" si="31"/>
        <v>0.97415539720869393</v>
      </c>
      <c r="T188">
        <f t="shared" ca="1" si="31"/>
        <v>1.0297658417408768</v>
      </c>
      <c r="U188">
        <f t="shared" ca="1" si="31"/>
        <v>1.1878789455623218</v>
      </c>
      <c r="V188">
        <f t="shared" ca="1" si="31"/>
        <v>1.0348836811426214</v>
      </c>
    </row>
    <row r="189" spans="2:22" x14ac:dyDescent="0.25">
      <c r="B189">
        <f t="shared" si="26"/>
        <v>5160</v>
      </c>
      <c r="C189">
        <f t="shared" ca="1" si="24"/>
        <v>1.1530250474420201E-67</v>
      </c>
      <c r="D189">
        <f t="shared" ca="1" si="27"/>
        <v>1.1747410689343252</v>
      </c>
      <c r="E189" s="14">
        <f t="shared" ca="1" si="22"/>
        <v>1.3545058767400896E-67</v>
      </c>
      <c r="G189">
        <f t="shared" ca="1" si="25"/>
        <v>5.6762061823020374E-44</v>
      </c>
      <c r="I189" s="16">
        <f t="shared" ca="1" si="28"/>
        <v>2.0148082929806951E-68</v>
      </c>
      <c r="M189">
        <f t="shared" ca="1" si="29"/>
        <v>0.86318826175557217</v>
      </c>
      <c r="N189">
        <f t="shared" ca="1" si="31"/>
        <v>1.0412589240284236</v>
      </c>
      <c r="O189">
        <f t="shared" ca="1" si="31"/>
        <v>0.97934511047360595</v>
      </c>
      <c r="P189">
        <f t="shared" ca="1" si="31"/>
        <v>0.82394092153057952</v>
      </c>
      <c r="Q189">
        <f t="shared" ca="1" si="31"/>
        <v>0.88980252048203967</v>
      </c>
      <c r="R189">
        <f t="shared" ca="1" si="31"/>
        <v>1.2460109593661528</v>
      </c>
      <c r="S189">
        <f t="shared" ca="1" si="31"/>
        <v>0.76004513171837529</v>
      </c>
      <c r="T189">
        <f t="shared" ca="1" si="31"/>
        <v>0.92023595521681589</v>
      </c>
      <c r="U189">
        <f t="shared" ca="1" si="31"/>
        <v>0.90975699723367398</v>
      </c>
      <c r="V189">
        <f t="shared" ca="1" si="31"/>
        <v>0.84646768777545489</v>
      </c>
    </row>
    <row r="190" spans="2:22" x14ac:dyDescent="0.25">
      <c r="B190">
        <f t="shared" si="26"/>
        <v>5190</v>
      </c>
      <c r="C190">
        <f t="shared" ca="1" si="24"/>
        <v>4.5210333071331574E-68</v>
      </c>
      <c r="D190">
        <f t="shared" ca="1" si="27"/>
        <v>0.91899164664578592</v>
      </c>
      <c r="E190" s="14">
        <f t="shared" ca="1" si="22"/>
        <v>4.1547918434627434E-68</v>
      </c>
      <c r="G190">
        <f t="shared" ca="1" si="25"/>
        <v>2.3428029652435163E-44</v>
      </c>
      <c r="I190" s="16">
        <f t="shared" ca="1" si="28"/>
        <v>-3.6624146367041402E-69</v>
      </c>
      <c r="M190">
        <f t="shared" ca="1" si="29"/>
        <v>0.83834886456858082</v>
      </c>
      <c r="N190">
        <f t="shared" ca="1" si="31"/>
        <v>1.0509404341917952</v>
      </c>
      <c r="O190">
        <f t="shared" ca="1" si="31"/>
        <v>0.83014589127982119</v>
      </c>
      <c r="P190">
        <f t="shared" ca="1" si="31"/>
        <v>1.1672601611185223</v>
      </c>
      <c r="Q190">
        <f t="shared" ca="1" si="31"/>
        <v>0.78855749838076339</v>
      </c>
      <c r="R190">
        <f t="shared" ca="1" si="31"/>
        <v>1.0716056532159777</v>
      </c>
      <c r="S190">
        <f t="shared" ca="1" si="31"/>
        <v>0.79798164078021538</v>
      </c>
      <c r="T190">
        <f t="shared" ca="1" si="31"/>
        <v>1.0876882672870001</v>
      </c>
      <c r="U190">
        <f t="shared" ca="1" si="31"/>
        <v>1.2033335189673144</v>
      </c>
      <c r="V190">
        <f t="shared" ca="1" si="31"/>
        <v>0.97190415576547973</v>
      </c>
    </row>
    <row r="191" spans="2:22" x14ac:dyDescent="0.25">
      <c r="B191">
        <f t="shared" si="26"/>
        <v>5220</v>
      </c>
      <c r="C191">
        <f t="shared" ca="1" si="24"/>
        <v>1.7727812823227748E-68</v>
      </c>
      <c r="D191">
        <f t="shared" ca="1" si="27"/>
        <v>0.82437087365140838</v>
      </c>
      <c r="E191" s="14">
        <f t="shared" ca="1" si="22"/>
        <v>1.4614292545012899E-68</v>
      </c>
      <c r="G191">
        <f t="shared" ca="1" si="25"/>
        <v>9.6643083051820423E-45</v>
      </c>
      <c r="I191" s="16">
        <f t="shared" ca="1" si="28"/>
        <v>-3.1135202782148488E-69</v>
      </c>
      <c r="M191">
        <f t="shared" ca="1" si="29"/>
        <v>0.78528060868166805</v>
      </c>
      <c r="N191">
        <f t="shared" ca="1" si="31"/>
        <v>0.78224331401165537</v>
      </c>
      <c r="O191">
        <f t="shared" ca="1" si="31"/>
        <v>0.8508190983809214</v>
      </c>
      <c r="P191">
        <f t="shared" ca="1" si="31"/>
        <v>1.2294287399803197</v>
      </c>
      <c r="Q191">
        <f t="shared" ca="1" si="31"/>
        <v>0.78339427359256508</v>
      </c>
      <c r="R191">
        <f t="shared" ca="1" si="31"/>
        <v>0.80276004992673489</v>
      </c>
      <c r="S191">
        <f t="shared" ca="1" si="31"/>
        <v>0.75710407194044804</v>
      </c>
      <c r="T191">
        <f t="shared" ca="1" si="31"/>
        <v>1.0875867196568003</v>
      </c>
      <c r="U191">
        <f t="shared" ca="1" si="31"/>
        <v>1.0184209581310173</v>
      </c>
      <c r="V191">
        <f t="shared" ca="1" si="31"/>
        <v>1.1053667946066628</v>
      </c>
    </row>
    <row r="192" spans="2:22" x14ac:dyDescent="0.25">
      <c r="B192">
        <f t="shared" si="26"/>
        <v>5250</v>
      </c>
      <c r="C192">
        <f t="shared" ca="1" si="24"/>
        <v>6.9516980950050811E-69</v>
      </c>
      <c r="D192">
        <f t="shared" ca="1" si="27"/>
        <v>0.83313604258297747</v>
      </c>
      <c r="E192" s="14">
        <f t="shared" ca="1" si="22"/>
        <v>5.791710240104157E-69</v>
      </c>
      <c r="G192">
        <f t="shared" ca="1" si="25"/>
        <v>3.9844425207802157E-45</v>
      </c>
      <c r="I192" s="16">
        <f t="shared" ca="1" si="28"/>
        <v>-1.1599878549009241E-69</v>
      </c>
      <c r="M192">
        <f t="shared" ca="1" si="29"/>
        <v>0.82770949802270921</v>
      </c>
      <c r="N192">
        <f t="shared" ca="1" si="31"/>
        <v>1.0674557738798918</v>
      </c>
      <c r="O192">
        <f t="shared" ca="1" si="31"/>
        <v>0.89653519023198847</v>
      </c>
      <c r="P192">
        <f t="shared" ca="1" si="31"/>
        <v>0.8601748893834229</v>
      </c>
      <c r="Q192">
        <f t="shared" ca="1" si="31"/>
        <v>1.1152860222816043</v>
      </c>
      <c r="R192">
        <f t="shared" ca="1" si="31"/>
        <v>1.0134637825212847</v>
      </c>
      <c r="S192">
        <f t="shared" ca="1" si="31"/>
        <v>1.2110658364918887</v>
      </c>
      <c r="T192">
        <f t="shared" ca="1" si="31"/>
        <v>1.0206007083961026</v>
      </c>
      <c r="U192">
        <f t="shared" ca="1" si="31"/>
        <v>0.9560296444659987</v>
      </c>
      <c r="V192">
        <f t="shared" ca="1" si="31"/>
        <v>1.1955379871888185</v>
      </c>
    </row>
    <row r="193" spans="2:22" x14ac:dyDescent="0.25">
      <c r="B193">
        <f t="shared" si="26"/>
        <v>5280</v>
      </c>
      <c r="C193">
        <f t="shared" ca="1" si="24"/>
        <v>2.7261186461129933E-69</v>
      </c>
      <c r="D193">
        <f t="shared" ca="1" si="27"/>
        <v>1.1006534398040726</v>
      </c>
      <c r="E193" s="14">
        <f t="shared" ca="1" si="22"/>
        <v>3.0005118651582872E-69</v>
      </c>
      <c r="G193">
        <f t="shared" ca="1" si="25"/>
        <v>1.6418383768897047E-45</v>
      </c>
      <c r="I193" s="16">
        <f t="shared" ca="1" si="28"/>
        <v>2.7439321904529394E-70</v>
      </c>
      <c r="M193">
        <f t="shared" ca="1" si="29"/>
        <v>0.96898690419805289</v>
      </c>
      <c r="N193">
        <f t="shared" ca="1" si="31"/>
        <v>0.89380922558080389</v>
      </c>
      <c r="O193">
        <f t="shared" ca="1" si="31"/>
        <v>0.87953286692489518</v>
      </c>
      <c r="P193">
        <f t="shared" ca="1" si="31"/>
        <v>0.86619191387140004</v>
      </c>
      <c r="Q193">
        <f t="shared" ca="1" si="31"/>
        <v>1.2393337266422728</v>
      </c>
      <c r="R193">
        <f t="shared" ca="1" si="31"/>
        <v>0.97010704182060348</v>
      </c>
      <c r="S193">
        <f t="shared" ca="1" si="31"/>
        <v>1.0146162712637175</v>
      </c>
      <c r="T193">
        <f t="shared" ca="1" si="31"/>
        <v>1.1534926979171631</v>
      </c>
      <c r="U193">
        <f t="shared" ca="1" si="31"/>
        <v>1.0137948058741948</v>
      </c>
      <c r="V193">
        <f t="shared" ca="1" si="31"/>
        <v>0.822854788699662</v>
      </c>
    </row>
    <row r="194" spans="2:22" x14ac:dyDescent="0.25">
      <c r="B194">
        <f t="shared" si="26"/>
        <v>5310</v>
      </c>
      <c r="C194">
        <f t="shared" ca="1" si="24"/>
        <v>1.0690955517586948E-69</v>
      </c>
      <c r="D194">
        <f t="shared" ca="1" si="27"/>
        <v>0.90483505987940571</v>
      </c>
      <c r="E194" s="14">
        <f t="shared" ca="1" si="22"/>
        <v>9.6735513759238485E-70</v>
      </c>
      <c r="G194">
        <f t="shared" ca="1" si="25"/>
        <v>6.7618176410645293E-46</v>
      </c>
      <c r="I194" s="16">
        <f t="shared" ca="1" si="28"/>
        <v>-1.0174041416630996E-70</v>
      </c>
      <c r="M194">
        <f t="shared" ca="1" si="29"/>
        <v>0.98913952591077103</v>
      </c>
      <c r="N194">
        <f t="shared" ca="1" si="31"/>
        <v>1.2128126879648886</v>
      </c>
      <c r="O194">
        <f t="shared" ca="1" si="31"/>
        <v>1.0891758446846529</v>
      </c>
      <c r="P194">
        <f t="shared" ca="1" si="31"/>
        <v>1.2108254872403919</v>
      </c>
      <c r="Q194">
        <f t="shared" ca="1" si="31"/>
        <v>1.1785201252551336</v>
      </c>
      <c r="R194">
        <f t="shared" ca="1" si="31"/>
        <v>0.87073899090015461</v>
      </c>
      <c r="S194">
        <f t="shared" ca="1" si="31"/>
        <v>1.1486112420901731</v>
      </c>
      <c r="T194">
        <f t="shared" ca="1" si="31"/>
        <v>1.0721401257155503</v>
      </c>
      <c r="U194">
        <f t="shared" ca="1" si="31"/>
        <v>0.79092221190972833</v>
      </c>
      <c r="V194">
        <f t="shared" ca="1" si="31"/>
        <v>0.96853060063981344</v>
      </c>
    </row>
    <row r="195" spans="2:22" x14ac:dyDescent="0.25">
      <c r="B195">
        <f t="shared" si="26"/>
        <v>5340</v>
      </c>
      <c r="C195">
        <f t="shared" ca="1" si="24"/>
        <v>4.192818156596973E-70</v>
      </c>
      <c r="D195">
        <f t="shared" ca="1" si="27"/>
        <v>0.83963397670573603</v>
      </c>
      <c r="E195" s="14">
        <f t="shared" ca="1" si="22"/>
        <v>3.5204325824275301E-70</v>
      </c>
      <c r="G195">
        <f t="shared" ca="1" si="25"/>
        <v>2.7833690337137775E-46</v>
      </c>
      <c r="I195" s="16">
        <f t="shared" ca="1" si="28"/>
        <v>-6.7238557416944294E-71</v>
      </c>
      <c r="M195">
        <f t="shared" ca="1" si="29"/>
        <v>1.2116254064754985</v>
      </c>
      <c r="N195">
        <f t="shared" ca="1" si="31"/>
        <v>1.2161220666625789</v>
      </c>
      <c r="O195">
        <f t="shared" ca="1" si="31"/>
        <v>1.2154408253365903</v>
      </c>
      <c r="P195">
        <f t="shared" ca="1" si="31"/>
        <v>1.2006427814906493</v>
      </c>
      <c r="Q195">
        <f t="shared" ca="1" si="31"/>
        <v>0.75836121265090228</v>
      </c>
      <c r="R195">
        <f t="shared" ca="1" si="31"/>
        <v>0.92896352675118732</v>
      </c>
      <c r="S195">
        <f t="shared" ca="1" si="31"/>
        <v>0.84095331974956733</v>
      </c>
      <c r="T195">
        <f t="shared" ca="1" si="31"/>
        <v>0.94684924711696739</v>
      </c>
      <c r="U195">
        <f t="shared" ca="1" si="31"/>
        <v>0.82086466873576147</v>
      </c>
      <c r="V195">
        <f t="shared" ca="1" si="31"/>
        <v>0.93209893337514904</v>
      </c>
    </row>
    <row r="196" spans="2:22" x14ac:dyDescent="0.25">
      <c r="B196">
        <f t="shared" si="26"/>
        <v>5370</v>
      </c>
      <c r="C196">
        <f t="shared" ca="1" si="24"/>
        <v>1.6444212756253949E-70</v>
      </c>
      <c r="D196">
        <f t="shared" ca="1" si="27"/>
        <v>1.1014063869566364</v>
      </c>
      <c r="E196" s="14">
        <f t="shared" ref="E196:E259" ca="1" si="32">C196*D196</f>
        <v>1.8111760958211892E-70</v>
      </c>
      <c r="G196">
        <f t="shared" ca="1" si="25"/>
        <v>1.1451342149488151E-46</v>
      </c>
      <c r="I196" s="16">
        <f t="shared" ca="1" si="28"/>
        <v>1.6675482019579431E-71</v>
      </c>
      <c r="M196">
        <f t="shared" ca="1" si="29"/>
        <v>1.2050706485496143</v>
      </c>
      <c r="N196">
        <f t="shared" ca="1" si="31"/>
        <v>0.75116956905672372</v>
      </c>
      <c r="O196">
        <f t="shared" ca="1" si="31"/>
        <v>1.0455756380755785</v>
      </c>
      <c r="P196">
        <f t="shared" ca="1" si="31"/>
        <v>1.0547948760240751</v>
      </c>
      <c r="Q196">
        <f t="shared" ca="1" si="31"/>
        <v>0.90669804468454895</v>
      </c>
      <c r="R196">
        <f t="shared" ca="1" si="31"/>
        <v>0.9113237379302237</v>
      </c>
      <c r="S196">
        <f t="shared" ca="1" si="31"/>
        <v>1.2404819176602488</v>
      </c>
      <c r="T196">
        <f t="shared" ca="1" si="31"/>
        <v>0.77839699232995685</v>
      </c>
      <c r="U196">
        <f t="shared" ca="1" si="31"/>
        <v>0.92739479396074542</v>
      </c>
      <c r="V196">
        <f t="shared" ca="1" si="31"/>
        <v>1.0786966237904561</v>
      </c>
    </row>
    <row r="197" spans="2:22" x14ac:dyDescent="0.25">
      <c r="B197">
        <f t="shared" si="26"/>
        <v>5400</v>
      </c>
      <c r="C197">
        <f t="shared" ca="1" si="24"/>
        <v>6.4496704366228527E-71</v>
      </c>
      <c r="D197">
        <f t="shared" ca="1" si="27"/>
        <v>0.87260376022922204</v>
      </c>
      <c r="E197" s="14">
        <f t="shared" ca="1" si="32"/>
        <v>5.6280066752363496E-71</v>
      </c>
      <c r="G197">
        <f t="shared" ca="1" si="25"/>
        <v>4.7089506486702937E-47</v>
      </c>
      <c r="I197" s="16">
        <f t="shared" ca="1" si="28"/>
        <v>-8.216637613865031E-72</v>
      </c>
      <c r="M197">
        <f t="shared" ca="1" si="29"/>
        <v>0.82458185548778418</v>
      </c>
      <c r="N197">
        <f t="shared" ca="1" si="31"/>
        <v>0.99473578504011384</v>
      </c>
      <c r="O197">
        <f t="shared" ca="1" si="31"/>
        <v>1.1928981404297516</v>
      </c>
      <c r="P197">
        <f t="shared" ca="1" si="31"/>
        <v>0.95969254626631606</v>
      </c>
      <c r="Q197">
        <f t="shared" ca="1" si="31"/>
        <v>0.83107087659951095</v>
      </c>
      <c r="R197">
        <f t="shared" ca="1" si="31"/>
        <v>0.85127224118764522</v>
      </c>
      <c r="S197">
        <f t="shared" ca="1" si="31"/>
        <v>1.0541113157040751</v>
      </c>
      <c r="T197">
        <f t="shared" ca="1" si="31"/>
        <v>0.93262075644392572</v>
      </c>
      <c r="U197">
        <f t="shared" ca="1" si="31"/>
        <v>1.2156093451508525</v>
      </c>
      <c r="V197">
        <f t="shared" ca="1" si="31"/>
        <v>1.0608850368375891</v>
      </c>
    </row>
    <row r="198" spans="2:22" x14ac:dyDescent="0.25">
      <c r="B198">
        <f t="shared" si="26"/>
        <v>5430</v>
      </c>
      <c r="C198">
        <f t="shared" ca="1" si="24"/>
        <v>2.529759072663093E-71</v>
      </c>
      <c r="D198">
        <f t="shared" ca="1" si="27"/>
        <v>1.088649344287304</v>
      </c>
      <c r="E198" s="14">
        <f t="shared" ca="1" si="32"/>
        <v>2.7540205556595344E-71</v>
      </c>
      <c r="G198">
        <f t="shared" ca="1" si="25"/>
        <v>1.9354316189686257E-47</v>
      </c>
      <c r="I198" s="16">
        <f t="shared" ca="1" si="28"/>
        <v>2.2426148299644145E-72</v>
      </c>
      <c r="M198">
        <f t="shared" ca="1" si="29"/>
        <v>0.84013934012496805</v>
      </c>
      <c r="N198">
        <f t="shared" ca="1" si="31"/>
        <v>0.97902269324238733</v>
      </c>
      <c r="O198">
        <f t="shared" ca="1" si="31"/>
        <v>0.92376234002514301</v>
      </c>
      <c r="P198">
        <f t="shared" ca="1" si="31"/>
        <v>0.93363234439388942</v>
      </c>
      <c r="Q198">
        <f t="shared" ca="1" si="31"/>
        <v>0.75791876102468292</v>
      </c>
      <c r="R198">
        <f t="shared" ca="1" si="31"/>
        <v>1.1642237213275961</v>
      </c>
      <c r="S198">
        <f t="shared" ca="1" si="31"/>
        <v>1.0842514920382831</v>
      </c>
      <c r="T198">
        <f t="shared" ca="1" si="31"/>
        <v>1.2410198963390995</v>
      </c>
      <c r="U198">
        <f t="shared" ca="1" si="31"/>
        <v>1.0502546844489791</v>
      </c>
      <c r="V198">
        <f t="shared" ca="1" si="31"/>
        <v>0.92438015950668029</v>
      </c>
    </row>
    <row r="199" spans="2:22" x14ac:dyDescent="0.25">
      <c r="B199">
        <f t="shared" si="26"/>
        <v>5460</v>
      </c>
      <c r="C199">
        <f t="shared" ca="1" si="24"/>
        <v>9.9228820605861848E-72</v>
      </c>
      <c r="D199">
        <f t="shared" ca="1" si="27"/>
        <v>1.072576287803658</v>
      </c>
      <c r="E199" s="14">
        <f t="shared" ca="1" si="32"/>
        <v>1.0643048004857043E-71</v>
      </c>
      <c r="G199">
        <f t="shared" ca="1" si="25"/>
        <v>7.9509895006850559E-48</v>
      </c>
      <c r="I199" s="16">
        <f t="shared" ca="1" si="28"/>
        <v>7.2016594427085771E-73</v>
      </c>
      <c r="M199">
        <f t="shared" ca="1" si="29"/>
        <v>0.79536658453000419</v>
      </c>
      <c r="N199">
        <f t="shared" ref="N199:V209" ca="1" si="33">(0.75+0.5*RAND())</f>
        <v>1.1000437928690283</v>
      </c>
      <c r="O199">
        <f t="shared" ca="1" si="33"/>
        <v>0.9741179183060078</v>
      </c>
      <c r="P199">
        <f t="shared" ca="1" si="33"/>
        <v>1.0897926733870542</v>
      </c>
      <c r="Q199">
        <f t="shared" ca="1" si="33"/>
        <v>1.0832765986868202</v>
      </c>
      <c r="R199">
        <f t="shared" ca="1" si="33"/>
        <v>0.75770281458572653</v>
      </c>
      <c r="S199">
        <f t="shared" ca="1" si="33"/>
        <v>1.0465286710512498</v>
      </c>
      <c r="T199">
        <f t="shared" ca="1" si="33"/>
        <v>0.91138362304137299</v>
      </c>
      <c r="U199">
        <f t="shared" ca="1" si="33"/>
        <v>0.83082873833393933</v>
      </c>
      <c r="V199">
        <f t="shared" ca="1" si="33"/>
        <v>1.0215606232137944</v>
      </c>
    </row>
    <row r="200" spans="2:22" x14ac:dyDescent="0.25">
      <c r="B200">
        <f t="shared" si="26"/>
        <v>5490</v>
      </c>
      <c r="C200">
        <f t="shared" ca="1" si="24"/>
        <v>3.8923631816568507E-72</v>
      </c>
      <c r="D200">
        <f t="shared" ca="1" si="27"/>
        <v>1.0127264118513173</v>
      </c>
      <c r="E200" s="14">
        <f t="shared" ca="1" si="32"/>
        <v>3.9418989985815195E-72</v>
      </c>
      <c r="G200">
        <f t="shared" ca="1" si="25"/>
        <v>3.2648092325152422E-48</v>
      </c>
      <c r="I200" s="16">
        <f t="shared" ca="1" si="28"/>
        <v>4.9535816924668856E-74</v>
      </c>
      <c r="M200">
        <f t="shared" ca="1" si="29"/>
        <v>1.0277718702840988</v>
      </c>
      <c r="N200">
        <f t="shared" ca="1" si="33"/>
        <v>1.234486769763202</v>
      </c>
      <c r="O200">
        <f t="shared" ca="1" si="33"/>
        <v>1.1144122192693842</v>
      </c>
      <c r="P200">
        <f t="shared" ca="1" si="33"/>
        <v>1.1510270969798795</v>
      </c>
      <c r="Q200">
        <f t="shared" ca="1" si="33"/>
        <v>1.1575460086770482</v>
      </c>
      <c r="R200">
        <f t="shared" ca="1" si="33"/>
        <v>0.81989244836900221</v>
      </c>
      <c r="S200">
        <f t="shared" ca="1" si="33"/>
        <v>1.1603674347903021</v>
      </c>
      <c r="T200">
        <f t="shared" ca="1" si="33"/>
        <v>1.0568610673525802</v>
      </c>
      <c r="U200">
        <f t="shared" ca="1" si="33"/>
        <v>1.2017371863473267</v>
      </c>
      <c r="V200">
        <f t="shared" ca="1" si="33"/>
        <v>0.93587446150523457</v>
      </c>
    </row>
    <row r="201" spans="2:22" x14ac:dyDescent="0.25">
      <c r="B201">
        <f t="shared" si="26"/>
        <v>5520</v>
      </c>
      <c r="C201">
        <f t="shared" ca="1" si="24"/>
        <v>1.526882345017061E-72</v>
      </c>
      <c r="D201">
        <f t="shared" ca="1" si="27"/>
        <v>0.7820056445995327</v>
      </c>
      <c r="E201" s="14">
        <f t="shared" ca="1" si="32"/>
        <v>1.1940306124427129E-72</v>
      </c>
      <c r="G201">
        <f t="shared" ca="1" si="25"/>
        <v>1.339958248627758E-48</v>
      </c>
      <c r="I201" s="16">
        <f t="shared" ca="1" si="28"/>
        <v>-3.3285173257434815E-73</v>
      </c>
      <c r="M201">
        <f t="shared" ca="1" si="29"/>
        <v>0.89362005371903397</v>
      </c>
      <c r="N201">
        <f t="shared" ca="1" si="33"/>
        <v>1.0106015321525883</v>
      </c>
      <c r="O201">
        <f t="shared" ca="1" si="33"/>
        <v>0.898007414366228</v>
      </c>
      <c r="P201">
        <f t="shared" ca="1" si="33"/>
        <v>0.7594418616289127</v>
      </c>
      <c r="Q201">
        <f t="shared" ca="1" si="33"/>
        <v>1.2447993012508949</v>
      </c>
      <c r="R201">
        <f t="shared" ca="1" si="33"/>
        <v>1.1394745685612848</v>
      </c>
      <c r="S201">
        <f t="shared" ca="1" si="33"/>
        <v>1.1915435840424247</v>
      </c>
      <c r="T201">
        <f t="shared" ca="1" si="33"/>
        <v>1.2497656902513365</v>
      </c>
      <c r="U201">
        <f t="shared" ca="1" si="33"/>
        <v>0.93287234582874656</v>
      </c>
      <c r="V201">
        <f t="shared" ca="1" si="33"/>
        <v>1.1804480098091279</v>
      </c>
    </row>
    <row r="202" spans="2:22" x14ac:dyDescent="0.25">
      <c r="B202">
        <f t="shared" si="26"/>
        <v>5550</v>
      </c>
      <c r="C202">
        <f t="shared" ca="1" si="24"/>
        <v>5.9898275254250813E-73</v>
      </c>
      <c r="D202">
        <f t="shared" ca="1" si="27"/>
        <v>1.1123564442227594</v>
      </c>
      <c r="E202" s="14">
        <f t="shared" ca="1" si="32"/>
        <v>6.6628232476894532E-73</v>
      </c>
      <c r="G202">
        <f t="shared" ca="1" si="25"/>
        <v>5.4969908675423488E-49</v>
      </c>
      <c r="I202" s="16">
        <f t="shared" ca="1" si="28"/>
        <v>6.7299572226437197E-74</v>
      </c>
      <c r="M202">
        <f t="shared" ca="1" si="29"/>
        <v>1.1553692263155515</v>
      </c>
      <c r="N202">
        <f t="shared" ca="1" si="33"/>
        <v>0.77820695832703324</v>
      </c>
      <c r="O202">
        <f t="shared" ca="1" si="33"/>
        <v>0.76232403645362301</v>
      </c>
      <c r="P202">
        <f t="shared" ca="1" si="33"/>
        <v>0.93025032701384036</v>
      </c>
      <c r="Q202">
        <f t="shared" ca="1" si="33"/>
        <v>1.1625239441890356</v>
      </c>
      <c r="R202">
        <f t="shared" ca="1" si="33"/>
        <v>0.88130977822631917</v>
      </c>
      <c r="S202">
        <f t="shared" ca="1" si="33"/>
        <v>0.87054040907501606</v>
      </c>
      <c r="T202">
        <f t="shared" ca="1" si="33"/>
        <v>1.064171893255045</v>
      </c>
      <c r="U202">
        <f t="shared" ca="1" si="33"/>
        <v>1.203153879054546</v>
      </c>
      <c r="V202">
        <f t="shared" ca="1" si="33"/>
        <v>1.0958323743002047</v>
      </c>
    </row>
    <row r="203" spans="2:22" x14ac:dyDescent="0.25">
      <c r="B203">
        <f t="shared" si="26"/>
        <v>5580</v>
      </c>
      <c r="C203">
        <f t="shared" ca="1" si="24"/>
        <v>2.3498461254954814E-73</v>
      </c>
      <c r="D203">
        <f t="shared" ca="1" si="27"/>
        <v>0.78176091505165313</v>
      </c>
      <c r="E203" s="14">
        <f t="shared" ca="1" si="32"/>
        <v>1.8370178572979293E-73</v>
      </c>
      <c r="G203">
        <f t="shared" ca="1" si="25"/>
        <v>2.2540442895920953E-49</v>
      </c>
      <c r="I203" s="16">
        <f t="shared" ca="1" si="28"/>
        <v>-5.1282826819755207E-74</v>
      </c>
      <c r="M203">
        <f t="shared" ca="1" si="29"/>
        <v>0.90204776995001601</v>
      </c>
      <c r="N203">
        <f t="shared" ca="1" si="33"/>
        <v>0.87455596541833247</v>
      </c>
      <c r="O203">
        <f t="shared" ca="1" si="33"/>
        <v>1.2151377101858389</v>
      </c>
      <c r="P203">
        <f t="shared" ca="1" si="33"/>
        <v>1.1038387914100432</v>
      </c>
      <c r="Q203">
        <f t="shared" ca="1" si="33"/>
        <v>1.2460462998533304</v>
      </c>
      <c r="R203">
        <f t="shared" ca="1" si="33"/>
        <v>1.1431924601598691</v>
      </c>
      <c r="S203">
        <f t="shared" ca="1" si="33"/>
        <v>1.2152282393518403</v>
      </c>
      <c r="T203">
        <f t="shared" ca="1" si="33"/>
        <v>1.228500112735645</v>
      </c>
      <c r="U203">
        <f t="shared" ca="1" si="33"/>
        <v>1.0931374153051643</v>
      </c>
      <c r="V203">
        <f t="shared" ca="1" si="33"/>
        <v>0.99872194970747064</v>
      </c>
    </row>
    <row r="204" spans="2:22" x14ac:dyDescent="0.25">
      <c r="B204">
        <f t="shared" si="26"/>
        <v>5610</v>
      </c>
      <c r="C204">
        <f t="shared" ca="1" si="24"/>
        <v>9.2189346096565306E-74</v>
      </c>
      <c r="D204">
        <f t="shared" ca="1" si="27"/>
        <v>1.0004994077196998</v>
      </c>
      <c r="E204" s="14">
        <f t="shared" ca="1" si="32"/>
        <v>9.2235386167680001E-74</v>
      </c>
      <c r="G204">
        <f t="shared" ca="1" si="25"/>
        <v>9.2386150046791665E-50</v>
      </c>
      <c r="I204" s="16">
        <f t="shared" ca="1" si="28"/>
        <v>4.6040071114695049E-77</v>
      </c>
      <c r="M204">
        <f t="shared" ca="1" si="29"/>
        <v>0.95132407613870984</v>
      </c>
      <c r="N204">
        <f t="shared" ca="1" si="33"/>
        <v>0.93495023676788247</v>
      </c>
      <c r="O204">
        <f t="shared" ca="1" si="33"/>
        <v>0.93583817541067493</v>
      </c>
      <c r="P204">
        <f t="shared" ca="1" si="33"/>
        <v>0.88589942305665714</v>
      </c>
      <c r="Q204">
        <f t="shared" ca="1" si="33"/>
        <v>0.94164111877330059</v>
      </c>
      <c r="R204">
        <f t="shared" ca="1" si="33"/>
        <v>1.0564943120971244</v>
      </c>
      <c r="S204">
        <f t="shared" ca="1" si="33"/>
        <v>1.160697094473125</v>
      </c>
      <c r="T204">
        <f t="shared" ca="1" si="33"/>
        <v>1.0878245408929907</v>
      </c>
      <c r="U204">
        <f t="shared" ca="1" si="33"/>
        <v>1.171890870792561</v>
      </c>
      <c r="V204">
        <f t="shared" ca="1" si="33"/>
        <v>0.98841401320684841</v>
      </c>
    </row>
    <row r="205" spans="2:22" x14ac:dyDescent="0.25">
      <c r="B205">
        <f t="shared" si="26"/>
        <v>5640</v>
      </c>
      <c r="C205">
        <f t="shared" ca="1" si="24"/>
        <v>3.6169132252321824E-74</v>
      </c>
      <c r="D205">
        <f t="shared" ca="1" si="27"/>
        <v>1.0382395194317533</v>
      </c>
      <c r="E205" s="14">
        <f t="shared" ca="1" si="32"/>
        <v>3.7552222487914136E-74</v>
      </c>
      <c r="G205">
        <f t="shared" ca="1" si="25"/>
        <v>3.7849620428151224E-50</v>
      </c>
      <c r="I205" s="16">
        <f t="shared" ca="1" si="28"/>
        <v>1.3830902355923122E-75</v>
      </c>
      <c r="M205">
        <f t="shared" ca="1" si="29"/>
        <v>0.92398416199485012</v>
      </c>
      <c r="N205">
        <f t="shared" ca="1" si="33"/>
        <v>0.88448848335337771</v>
      </c>
      <c r="O205">
        <f t="shared" ca="1" si="33"/>
        <v>0.86563675183488342</v>
      </c>
      <c r="P205">
        <f t="shared" ca="1" si="33"/>
        <v>1.062479245299208</v>
      </c>
      <c r="Q205">
        <f t="shared" ca="1" si="33"/>
        <v>1.1145085384048667</v>
      </c>
      <c r="R205">
        <f t="shared" ca="1" si="33"/>
        <v>1.0669422095633629</v>
      </c>
      <c r="S205">
        <f t="shared" ca="1" si="33"/>
        <v>0.88293024385845564</v>
      </c>
      <c r="T205">
        <f t="shared" ca="1" si="33"/>
        <v>0.983670351670487</v>
      </c>
      <c r="U205">
        <f t="shared" ca="1" si="33"/>
        <v>0.96787771688104507</v>
      </c>
      <c r="V205">
        <f t="shared" ca="1" si="33"/>
        <v>0.97485030540618722</v>
      </c>
    </row>
    <row r="206" spans="2:22" x14ac:dyDescent="0.25">
      <c r="B206">
        <f t="shared" si="26"/>
        <v>5670</v>
      </c>
      <c r="C206">
        <f t="shared" ca="1" si="24"/>
        <v>1.4190945550829371E-74</v>
      </c>
      <c r="D206">
        <f t="shared" ca="1" si="27"/>
        <v>0.9582913670604829</v>
      </c>
      <c r="E206" s="14">
        <f t="shared" ca="1" si="32"/>
        <v>1.3599060611785156E-74</v>
      </c>
      <c r="G206">
        <f t="shared" ca="1" si="25"/>
        <v>1.5499924846350355E-50</v>
      </c>
      <c r="I206" s="16">
        <f t="shared" ca="1" si="28"/>
        <v>-5.9188493904421584E-76</v>
      </c>
      <c r="M206">
        <f t="shared" ca="1" si="29"/>
        <v>0.97687274990367756</v>
      </c>
      <c r="N206">
        <f t="shared" ca="1" si="33"/>
        <v>0.86465422222424348</v>
      </c>
      <c r="O206">
        <f t="shared" ca="1" si="33"/>
        <v>1.0228383561893803</v>
      </c>
      <c r="P206">
        <f t="shared" ca="1" si="33"/>
        <v>0.77737992481961515</v>
      </c>
      <c r="Q206">
        <f t="shared" ca="1" si="33"/>
        <v>1.195032102862057</v>
      </c>
      <c r="R206">
        <f t="shared" ca="1" si="33"/>
        <v>0.9181803498549781</v>
      </c>
      <c r="S206">
        <f t="shared" ca="1" si="33"/>
        <v>1.1988130013629268</v>
      </c>
      <c r="T206">
        <f t="shared" ca="1" si="33"/>
        <v>0.99214634324798978</v>
      </c>
      <c r="U206">
        <f t="shared" ca="1" si="33"/>
        <v>0.99062503754565701</v>
      </c>
      <c r="V206">
        <f t="shared" ca="1" si="33"/>
        <v>1.1526467022902387</v>
      </c>
    </row>
    <row r="207" spans="2:22" x14ac:dyDescent="0.25">
      <c r="B207">
        <f t="shared" si="26"/>
        <v>5700</v>
      </c>
      <c r="C207">
        <f t="shared" ca="1" si="24"/>
        <v>5.5680139336098416E-75</v>
      </c>
      <c r="D207">
        <f t="shared" ca="1" si="27"/>
        <v>0.92005706762261785</v>
      </c>
      <c r="E207" s="14">
        <f t="shared" ca="1" si="32"/>
        <v>5.1228905722389482E-75</v>
      </c>
      <c r="G207">
        <f t="shared" ca="1" si="25"/>
        <v>6.3447448459956539E-51</v>
      </c>
      <c r="I207" s="16">
        <f t="shared" ca="1" si="28"/>
        <v>-4.4512336137089335E-76</v>
      </c>
      <c r="M207">
        <f t="shared" ca="1" si="29"/>
        <v>0.95787372200429055</v>
      </c>
      <c r="N207">
        <f t="shared" ca="1" si="33"/>
        <v>1.2011201458373433</v>
      </c>
      <c r="O207">
        <f t="shared" ca="1" si="33"/>
        <v>0.91118389992745685</v>
      </c>
      <c r="P207">
        <f t="shared" ca="1" si="33"/>
        <v>0.90194039353823308</v>
      </c>
      <c r="Q207">
        <f t="shared" ca="1" si="33"/>
        <v>1.0125656628811248</v>
      </c>
      <c r="R207">
        <f t="shared" ca="1" si="33"/>
        <v>0.98338993088044302</v>
      </c>
      <c r="S207">
        <f t="shared" ca="1" si="33"/>
        <v>1.1223994605732495</v>
      </c>
      <c r="T207">
        <f t="shared" ca="1" si="33"/>
        <v>1.0075647262152025</v>
      </c>
      <c r="U207">
        <f t="shared" ca="1" si="33"/>
        <v>0.83960794464459121</v>
      </c>
      <c r="V207">
        <f t="shared" ca="1" si="33"/>
        <v>0.87216203341696041</v>
      </c>
    </row>
    <row r="208" spans="2:22" x14ac:dyDescent="0.25">
      <c r="B208">
        <f t="shared" si="26"/>
        <v>5730</v>
      </c>
      <c r="C208">
        <f t="shared" ca="1" si="24"/>
        <v>2.1847657418091107E-75</v>
      </c>
      <c r="D208">
        <f t="shared" ca="1" si="27"/>
        <v>1.2037298150890177</v>
      </c>
      <c r="E208" s="14">
        <f t="shared" ca="1" si="32"/>
        <v>2.6298676624007012E-75</v>
      </c>
      <c r="G208">
        <f t="shared" ca="1" si="25"/>
        <v>2.5960811846772575E-51</v>
      </c>
      <c r="I208" s="16">
        <f t="shared" ca="1" si="28"/>
        <v>4.4510192059159052E-76</v>
      </c>
      <c r="M208">
        <f t="shared" ca="1" si="29"/>
        <v>1.2084524324515264</v>
      </c>
      <c r="N208">
        <f t="shared" ca="1" si="33"/>
        <v>0.76043013179626895</v>
      </c>
      <c r="O208">
        <f t="shared" ca="1" si="33"/>
        <v>1.020176134782018</v>
      </c>
      <c r="P208">
        <f t="shared" ca="1" si="33"/>
        <v>1.1367436193757412</v>
      </c>
      <c r="Q208">
        <f t="shared" ca="1" si="33"/>
        <v>0.97319134474468783</v>
      </c>
      <c r="R208">
        <f t="shared" ca="1" si="33"/>
        <v>1.0565578525248056</v>
      </c>
      <c r="S208">
        <f t="shared" ca="1" si="33"/>
        <v>1.1390841822987054</v>
      </c>
      <c r="T208">
        <f t="shared" ca="1" si="33"/>
        <v>0.91067336183609304</v>
      </c>
      <c r="U208">
        <f t="shared" ca="1" si="33"/>
        <v>1.2279823265017842</v>
      </c>
      <c r="V208">
        <f t="shared" ca="1" si="33"/>
        <v>1.2087462128212616</v>
      </c>
    </row>
    <row r="209" spans="2:22" x14ac:dyDescent="0.25">
      <c r="B209">
        <f t="shared" si="26"/>
        <v>5760</v>
      </c>
      <c r="C209">
        <f t="shared" ref="C209:C267" ca="1" si="34">IF($B209&lt;=E$5,0,+E$3*E$4*E$10*E$6^0.5/(2*(PI()*E$7*($B209-E$5)^3)^0.5)*EXP(-((E$6*E$10-E$8*($B209-E$5))^2)/(4*E$6*E$7*($B209-E$5)))*EXP(-E$9*($B209-E$5)))</f>
        <v>8.5728431125388312E-76</v>
      </c>
      <c r="D209">
        <f t="shared" ca="1" si="27"/>
        <v>1.0523624817848347</v>
      </c>
      <c r="E209" s="14">
        <f t="shared" ca="1" si="32"/>
        <v>9.0217384538633912E-76</v>
      </c>
      <c r="G209">
        <f t="shared" ref="G209:G267" ca="1" si="35">IF($B209&lt;=E$5,0,+E$3*E$4*E$11*E$6^0.5/(2*(PI()*E$7*($B209-E$5)^3)^0.5)*EXP(-((E$6*E$11-E$8*($B209-E$5))^2)/(4*E$6*E$7*($B209-E$5)))*EXP(-E$9*($B209-E$5)))</f>
        <v>1.061805289421194E-51</v>
      </c>
      <c r="I209" s="16">
        <f t="shared" ca="1" si="28"/>
        <v>4.4889534132456002E-77</v>
      </c>
      <c r="M209">
        <f t="shared" ca="1" si="29"/>
        <v>0.86769142093102514</v>
      </c>
      <c r="N209">
        <f t="shared" ca="1" si="33"/>
        <v>0.77690080645040649</v>
      </c>
      <c r="O209">
        <f t="shared" ca="1" si="33"/>
        <v>1.1815545095880529</v>
      </c>
      <c r="P209">
        <f t="shared" ca="1" si="33"/>
        <v>1.1416367364590496</v>
      </c>
      <c r="Q209">
        <f t="shared" ca="1" si="33"/>
        <v>1.2421005717860003</v>
      </c>
      <c r="R209">
        <f t="shared" ca="1" si="33"/>
        <v>1.0478564699640287</v>
      </c>
      <c r="S209">
        <f t="shared" ca="1" si="33"/>
        <v>1.1648960669823327</v>
      </c>
      <c r="T209">
        <f t="shared" ca="1" si="33"/>
        <v>0.8729220772147972</v>
      </c>
      <c r="U209">
        <f t="shared" ca="1" si="33"/>
        <v>1.0120735146648052</v>
      </c>
      <c r="V209">
        <f t="shared" ca="1" si="33"/>
        <v>1.0766395116790102</v>
      </c>
    </row>
    <row r="210" spans="2:22" x14ac:dyDescent="0.25">
      <c r="B210">
        <f t="shared" ref="B210:B267" si="36">B209+$E$12</f>
        <v>5790</v>
      </c>
      <c r="C210">
        <f t="shared" ca="1" si="34"/>
        <v>3.3640323423183803E-76</v>
      </c>
      <c r="D210">
        <f t="shared" ref="D210:D267" ca="1" si="37">0.75+0.5*RAND()</f>
        <v>0.8169318862774203</v>
      </c>
      <c r="E210" s="14">
        <f t="shared" ca="1" si="32"/>
        <v>2.7481852869084028E-76</v>
      </c>
      <c r="G210">
        <f t="shared" ca="1" si="35"/>
        <v>4.341071216944778E-52</v>
      </c>
      <c r="I210" s="16">
        <f t="shared" ref="I210:I267" ca="1" si="38">E210-C210</f>
        <v>-6.158470554099775E-77</v>
      </c>
      <c r="M210">
        <f t="shared" ref="M210:V267" ca="1" si="39">(0.75+0.5*RAND())</f>
        <v>0.96432438211893035</v>
      </c>
      <c r="N210">
        <f t="shared" ca="1" si="39"/>
        <v>1.0517994389413503</v>
      </c>
      <c r="O210">
        <f t="shared" ca="1" si="39"/>
        <v>1.1108628985662259</v>
      </c>
      <c r="P210">
        <f t="shared" ca="1" si="39"/>
        <v>0.86549090361536418</v>
      </c>
      <c r="Q210">
        <f t="shared" ca="1" si="39"/>
        <v>0.98711797752929054</v>
      </c>
      <c r="R210">
        <f t="shared" ca="1" si="39"/>
        <v>1.1284521703525399</v>
      </c>
      <c r="S210">
        <f t="shared" ca="1" si="39"/>
        <v>0.75548859185981754</v>
      </c>
      <c r="T210">
        <f t="shared" ca="1" si="39"/>
        <v>1.2033521483273484</v>
      </c>
      <c r="U210">
        <f t="shared" ca="1" si="39"/>
        <v>1.0837832953175883</v>
      </c>
      <c r="V210">
        <f t="shared" ca="1" si="39"/>
        <v>0.80980926956396426</v>
      </c>
    </row>
    <row r="211" spans="2:22" x14ac:dyDescent="0.25">
      <c r="B211">
        <f t="shared" si="36"/>
        <v>5820</v>
      </c>
      <c r="C211">
        <f t="shared" ca="1" si="34"/>
        <v>1.3201114312901865E-76</v>
      </c>
      <c r="D211">
        <f t="shared" ca="1" si="37"/>
        <v>0.84399702056165316</v>
      </c>
      <c r="E211" s="14">
        <f t="shared" ca="1" si="32"/>
        <v>1.1141701148182969E-76</v>
      </c>
      <c r="G211">
        <f t="shared" ca="1" si="35"/>
        <v>1.7740963023264838E-52</v>
      </c>
      <c r="I211" s="16">
        <f t="shared" ca="1" si="38"/>
        <v>-2.0594131647188959E-77</v>
      </c>
      <c r="M211">
        <f t="shared" ca="1" si="39"/>
        <v>1.2394605248294734</v>
      </c>
      <c r="N211">
        <f t="shared" ca="1" si="39"/>
        <v>0.77599426455720899</v>
      </c>
      <c r="O211">
        <f t="shared" ca="1" si="39"/>
        <v>1.1576263618777867</v>
      </c>
      <c r="P211">
        <f t="shared" ca="1" si="39"/>
        <v>1.1901599451372131</v>
      </c>
      <c r="Q211">
        <f t="shared" ca="1" si="39"/>
        <v>0.86512709730754234</v>
      </c>
      <c r="R211">
        <f t="shared" ca="1" si="39"/>
        <v>1.054964274199879</v>
      </c>
      <c r="S211">
        <f t="shared" ca="1" si="39"/>
        <v>0.97052012274108534</v>
      </c>
      <c r="T211">
        <f t="shared" ca="1" si="39"/>
        <v>0.93721962897629862</v>
      </c>
      <c r="U211">
        <f t="shared" ca="1" si="39"/>
        <v>1.0380865522315514</v>
      </c>
      <c r="V211">
        <f t="shared" ca="1" si="39"/>
        <v>0.75620655148683436</v>
      </c>
    </row>
    <row r="212" spans="2:22" x14ac:dyDescent="0.25">
      <c r="B212">
        <f t="shared" si="36"/>
        <v>5850</v>
      </c>
      <c r="C212">
        <f t="shared" ca="1" si="34"/>
        <v>5.1805518021808964E-77</v>
      </c>
      <c r="D212">
        <f t="shared" ca="1" si="37"/>
        <v>1.0383176370771769</v>
      </c>
      <c r="E212" s="14">
        <f t="shared" ca="1" si="32"/>
        <v>5.3790583059963791E-77</v>
      </c>
      <c r="G212">
        <f t="shared" ca="1" si="35"/>
        <v>7.2475047187845143E-53</v>
      </c>
      <c r="I212" s="16">
        <f t="shared" ca="1" si="38"/>
        <v>1.985065038154827E-78</v>
      </c>
      <c r="M212">
        <f t="shared" ca="1" si="39"/>
        <v>1.1160129008590944</v>
      </c>
      <c r="N212">
        <f t="shared" ca="1" si="39"/>
        <v>1.1129737634185806</v>
      </c>
      <c r="O212">
        <f t="shared" ca="1" si="39"/>
        <v>0.82257201393721691</v>
      </c>
      <c r="P212">
        <f t="shared" ca="1" si="39"/>
        <v>0.97027835215133984</v>
      </c>
      <c r="Q212">
        <f t="shared" ca="1" si="39"/>
        <v>1.1037157148662116</v>
      </c>
      <c r="R212">
        <f t="shared" ca="1" si="39"/>
        <v>0.84562690745638003</v>
      </c>
      <c r="S212">
        <f t="shared" ca="1" si="39"/>
        <v>1.0374292630359259</v>
      </c>
      <c r="T212">
        <f t="shared" ca="1" si="39"/>
        <v>0.85769168360162673</v>
      </c>
      <c r="U212">
        <f t="shared" ca="1" si="39"/>
        <v>0.85113222474872274</v>
      </c>
      <c r="V212">
        <f t="shared" ca="1" si="39"/>
        <v>0.93900830164837523</v>
      </c>
    </row>
    <row r="213" spans="2:22" x14ac:dyDescent="0.25">
      <c r="B213">
        <f t="shared" si="36"/>
        <v>5880</v>
      </c>
      <c r="C213">
        <f t="shared" ca="1" si="34"/>
        <v>2.0330886147839109E-77</v>
      </c>
      <c r="D213">
        <f t="shared" ca="1" si="37"/>
        <v>1.0169801791182356</v>
      </c>
      <c r="E213" s="14">
        <f t="shared" ca="1" si="32"/>
        <v>2.0676108236261872E-77</v>
      </c>
      <c r="G213">
        <f t="shared" ca="1" si="35"/>
        <v>2.9596038415144175E-53</v>
      </c>
      <c r="I213" s="16">
        <f t="shared" ca="1" si="38"/>
        <v>3.4522208842276245E-79</v>
      </c>
      <c r="M213">
        <f t="shared" ca="1" si="39"/>
        <v>1.1620103972862543</v>
      </c>
      <c r="N213">
        <f t="shared" ca="1" si="39"/>
        <v>0.83811852032815648</v>
      </c>
      <c r="O213">
        <f t="shared" ca="1" si="39"/>
        <v>0.94367668693541773</v>
      </c>
      <c r="P213">
        <f t="shared" ca="1" si="39"/>
        <v>1.1154273262515511</v>
      </c>
      <c r="Q213">
        <f t="shared" ca="1" si="39"/>
        <v>0.92213266232621871</v>
      </c>
      <c r="R213">
        <f t="shared" ca="1" si="39"/>
        <v>1.1914359293860988</v>
      </c>
      <c r="S213">
        <f t="shared" ca="1" si="39"/>
        <v>0.89367140353654406</v>
      </c>
      <c r="T213">
        <f t="shared" ca="1" si="39"/>
        <v>0.93412028550822024</v>
      </c>
      <c r="U213">
        <f t="shared" ca="1" si="39"/>
        <v>1.2296204370324157</v>
      </c>
      <c r="V213">
        <f t="shared" ca="1" si="39"/>
        <v>1.0829656210182166</v>
      </c>
    </row>
    <row r="214" spans="2:22" x14ac:dyDescent="0.25">
      <c r="B214">
        <f t="shared" si="36"/>
        <v>5910</v>
      </c>
      <c r="C214">
        <f t="shared" ca="1" si="34"/>
        <v>7.9790523695827013E-78</v>
      </c>
      <c r="D214">
        <f t="shared" ca="1" si="37"/>
        <v>0.96437367273490926</v>
      </c>
      <c r="E214" s="14">
        <f t="shared" ca="1" si="32"/>
        <v>7.6947880385986502E-78</v>
      </c>
      <c r="G214">
        <f t="shared" ca="1" si="35"/>
        <v>1.2081339359805184E-53</v>
      </c>
      <c r="I214" s="16">
        <f t="shared" ca="1" si="38"/>
        <v>-2.8426433098405109E-79</v>
      </c>
      <c r="M214">
        <f t="shared" ca="1" si="39"/>
        <v>1.0419160209382214</v>
      </c>
      <c r="N214">
        <f t="shared" ca="1" si="39"/>
        <v>0.95673317971651783</v>
      </c>
      <c r="O214">
        <f t="shared" ca="1" si="39"/>
        <v>1.0476597151211158</v>
      </c>
      <c r="P214">
        <f t="shared" ca="1" si="39"/>
        <v>0.96926078176974106</v>
      </c>
      <c r="Q214">
        <f t="shared" ca="1" si="39"/>
        <v>1.1147775202792278</v>
      </c>
      <c r="R214">
        <f t="shared" ca="1" si="39"/>
        <v>1.2372008593583497</v>
      </c>
      <c r="S214">
        <f t="shared" ca="1" si="39"/>
        <v>0.89155917472842572</v>
      </c>
      <c r="T214">
        <f t="shared" ca="1" si="39"/>
        <v>0.78387239755135729</v>
      </c>
      <c r="U214">
        <f t="shared" ca="1" si="39"/>
        <v>1.0131615419456317</v>
      </c>
      <c r="V214">
        <f t="shared" ca="1" si="39"/>
        <v>1.0982300904758087</v>
      </c>
    </row>
    <row r="215" spans="2:22" x14ac:dyDescent="0.25">
      <c r="B215">
        <f t="shared" si="36"/>
        <v>5940</v>
      </c>
      <c r="C215">
        <f t="shared" ca="1" si="34"/>
        <v>3.1315612116387897E-78</v>
      </c>
      <c r="D215">
        <f t="shared" ca="1" si="37"/>
        <v>1.0521098618595364</v>
      </c>
      <c r="E215" s="14">
        <f t="shared" ca="1" si="32"/>
        <v>3.2947464337819693E-78</v>
      </c>
      <c r="G215">
        <f t="shared" ca="1" si="35"/>
        <v>4.9298717487317437E-54</v>
      </c>
      <c r="I215" s="16">
        <f t="shared" ca="1" si="38"/>
        <v>1.6318522214317967E-79</v>
      </c>
      <c r="M215">
        <f t="shared" ca="1" si="39"/>
        <v>0.89890754334696266</v>
      </c>
      <c r="N215">
        <f t="shared" ca="1" si="39"/>
        <v>1.1872173580138665</v>
      </c>
      <c r="O215">
        <f t="shared" ca="1" si="39"/>
        <v>1.1987483229826688</v>
      </c>
      <c r="P215">
        <f t="shared" ca="1" si="39"/>
        <v>1.1230208029511339</v>
      </c>
      <c r="Q215">
        <f t="shared" ca="1" si="39"/>
        <v>0.95051314625141148</v>
      </c>
      <c r="R215">
        <f t="shared" ca="1" si="39"/>
        <v>1.2101968114599178</v>
      </c>
      <c r="S215">
        <f t="shared" ca="1" si="39"/>
        <v>1.1499657070343612</v>
      </c>
      <c r="T215">
        <f t="shared" ca="1" si="39"/>
        <v>0.7681715311629439</v>
      </c>
      <c r="U215">
        <f t="shared" ca="1" si="39"/>
        <v>1.2392477666909509</v>
      </c>
      <c r="V215">
        <f t="shared" ca="1" si="39"/>
        <v>0.96154282789494383</v>
      </c>
    </row>
    <row r="216" spans="2:22" x14ac:dyDescent="0.25">
      <c r="B216">
        <f t="shared" si="36"/>
        <v>5970</v>
      </c>
      <c r="C216">
        <f t="shared" ca="1" si="34"/>
        <v>1.2290935565242837E-78</v>
      </c>
      <c r="D216">
        <f t="shared" ca="1" si="37"/>
        <v>0.84921740087825692</v>
      </c>
      <c r="E216" s="14">
        <f t="shared" ca="1" si="32"/>
        <v>1.0437676355077652E-78</v>
      </c>
      <c r="G216">
        <f t="shared" ca="1" si="35"/>
        <v>2.0109336952981988E-54</v>
      </c>
      <c r="I216" s="16">
        <f t="shared" ca="1" si="38"/>
        <v>-1.8532592101651853E-79</v>
      </c>
      <c r="M216">
        <f t="shared" ca="1" si="39"/>
        <v>0.96564905098248111</v>
      </c>
      <c r="N216">
        <f t="shared" ca="1" si="39"/>
        <v>1.1977017323158092</v>
      </c>
      <c r="O216">
        <f t="shared" ca="1" si="39"/>
        <v>1.1632398636753245</v>
      </c>
      <c r="P216">
        <f t="shared" ca="1" si="39"/>
        <v>0.85746094342641777</v>
      </c>
      <c r="Q216">
        <f t="shared" ca="1" si="39"/>
        <v>0.99315209262060467</v>
      </c>
      <c r="R216">
        <f t="shared" ca="1" si="39"/>
        <v>1.0485114855306077</v>
      </c>
      <c r="S216">
        <f t="shared" ca="1" si="39"/>
        <v>0.77503925048263356</v>
      </c>
      <c r="T216">
        <f t="shared" ca="1" si="39"/>
        <v>0.89004695052754412</v>
      </c>
      <c r="U216">
        <f t="shared" ca="1" si="39"/>
        <v>1.0694117545291446</v>
      </c>
      <c r="V216">
        <f t="shared" ca="1" si="39"/>
        <v>0.80928735102706661</v>
      </c>
    </row>
    <row r="217" spans="2:22" x14ac:dyDescent="0.25">
      <c r="B217">
        <f t="shared" si="36"/>
        <v>6000</v>
      </c>
      <c r="C217">
        <f t="shared" ca="1" si="34"/>
        <v>4.8241776513922796E-79</v>
      </c>
      <c r="D217">
        <f t="shared" ca="1" si="37"/>
        <v>0.78881732387203285</v>
      </c>
      <c r="E217" s="14">
        <f t="shared" ca="1" si="32"/>
        <v>3.8053949048545266E-79</v>
      </c>
      <c r="G217">
        <f t="shared" ca="1" si="35"/>
        <v>8.1998135451624006E-55</v>
      </c>
      <c r="I217" s="16">
        <f t="shared" ca="1" si="38"/>
        <v>-1.018782746537753E-79</v>
      </c>
      <c r="M217">
        <f t="shared" ca="1" si="39"/>
        <v>1.1461727844231382</v>
      </c>
      <c r="N217">
        <f t="shared" ca="1" si="39"/>
        <v>1.0841460585465734</v>
      </c>
      <c r="O217">
        <f t="shared" ca="1" si="39"/>
        <v>0.793536952058427</v>
      </c>
      <c r="P217">
        <f t="shared" ca="1" si="39"/>
        <v>1.0141848352030876</v>
      </c>
      <c r="Q217">
        <f t="shared" ca="1" si="39"/>
        <v>1.2278953931938779</v>
      </c>
      <c r="R217">
        <f t="shared" ca="1" si="39"/>
        <v>0.80320213031634335</v>
      </c>
      <c r="S217">
        <f t="shared" ca="1" si="39"/>
        <v>0.97571566720529024</v>
      </c>
      <c r="T217">
        <f t="shared" ca="1" si="39"/>
        <v>0.85887064813140679</v>
      </c>
      <c r="U217">
        <f t="shared" ca="1" si="39"/>
        <v>0.80215857541846658</v>
      </c>
      <c r="V217">
        <f t="shared" ca="1" si="39"/>
        <v>0.99547003593782479</v>
      </c>
    </row>
    <row r="218" spans="2:22" x14ac:dyDescent="0.25">
      <c r="B218">
        <f t="shared" si="36"/>
        <v>6030</v>
      </c>
      <c r="C218">
        <f t="shared" ca="1" si="34"/>
        <v>1.8935458480397369E-79</v>
      </c>
      <c r="D218">
        <f t="shared" ca="1" si="37"/>
        <v>0.93713884248292367</v>
      </c>
      <c r="E218" s="14">
        <f t="shared" ca="1" si="32"/>
        <v>1.7745153642203052E-79</v>
      </c>
      <c r="G218">
        <f t="shared" ca="1" si="35"/>
        <v>3.3423871321165937E-55</v>
      </c>
      <c r="I218" s="16">
        <f t="shared" ca="1" si="38"/>
        <v>-1.1903048381943174E-80</v>
      </c>
      <c r="M218">
        <f t="shared" ca="1" si="39"/>
        <v>1.1599204956117719</v>
      </c>
      <c r="N218">
        <f t="shared" ca="1" si="39"/>
        <v>0.84421912082008033</v>
      </c>
      <c r="O218">
        <f t="shared" ca="1" si="39"/>
        <v>1.1092492796176678</v>
      </c>
      <c r="P218">
        <f t="shared" ca="1" si="39"/>
        <v>0.92248288951113377</v>
      </c>
      <c r="Q218">
        <f t="shared" ca="1" si="39"/>
        <v>0.87069697882295716</v>
      </c>
      <c r="R218">
        <f t="shared" ca="1" si="39"/>
        <v>1.0433979550795822</v>
      </c>
      <c r="S218">
        <f t="shared" ca="1" si="39"/>
        <v>1.19067124315689</v>
      </c>
      <c r="T218">
        <f t="shared" ca="1" si="39"/>
        <v>0.78365176396130032</v>
      </c>
      <c r="U218">
        <f t="shared" ca="1" si="39"/>
        <v>1.1750022488910958</v>
      </c>
      <c r="V218">
        <f t="shared" ca="1" si="39"/>
        <v>1.0324796836350281</v>
      </c>
    </row>
    <row r="219" spans="2:22" x14ac:dyDescent="0.25">
      <c r="B219">
        <f t="shared" si="36"/>
        <v>6060</v>
      </c>
      <c r="C219">
        <f t="shared" ca="1" si="34"/>
        <v>7.4326282219788602E-80</v>
      </c>
      <c r="D219">
        <f t="shared" ca="1" si="37"/>
        <v>1.1168755157445509</v>
      </c>
      <c r="E219" s="14">
        <f t="shared" ca="1" si="32"/>
        <v>8.3013204787601434E-80</v>
      </c>
      <c r="G219">
        <f t="shared" ca="1" si="35"/>
        <v>1.3619415622795234E-55</v>
      </c>
      <c r="I219" s="16">
        <f t="shared" ca="1" si="38"/>
        <v>8.686922567812832E-81</v>
      </c>
      <c r="M219">
        <f t="shared" ca="1" si="39"/>
        <v>0.97974786854028439</v>
      </c>
      <c r="N219">
        <f t="shared" ca="1" si="39"/>
        <v>1.0998414287847007</v>
      </c>
      <c r="O219">
        <f t="shared" ca="1" si="39"/>
        <v>0.90716236555121599</v>
      </c>
      <c r="P219">
        <f t="shared" ca="1" si="39"/>
        <v>1.0129313928924901</v>
      </c>
      <c r="Q219">
        <f t="shared" ca="1" si="39"/>
        <v>0.85301309431642003</v>
      </c>
      <c r="R219">
        <f t="shared" ca="1" si="39"/>
        <v>1.1258487234824122</v>
      </c>
      <c r="S219">
        <f t="shared" ca="1" si="39"/>
        <v>1.199980823471126</v>
      </c>
      <c r="T219">
        <f t="shared" ca="1" si="39"/>
        <v>0.78586640377565153</v>
      </c>
      <c r="U219">
        <f t="shared" ca="1" si="39"/>
        <v>0.90572565721152343</v>
      </c>
      <c r="V219">
        <f t="shared" ca="1" si="39"/>
        <v>1.1543873615627882</v>
      </c>
    </row>
    <row r="220" spans="2:22" x14ac:dyDescent="0.25">
      <c r="B220">
        <f t="shared" si="36"/>
        <v>6090</v>
      </c>
      <c r="C220">
        <f t="shared" ca="1" si="34"/>
        <v>2.9175809814731651E-80</v>
      </c>
      <c r="D220">
        <f t="shared" ca="1" si="37"/>
        <v>0.78023979383279563</v>
      </c>
      <c r="E220" s="14">
        <f t="shared" ca="1" si="32"/>
        <v>2.2764127834751078E-80</v>
      </c>
      <c r="G220">
        <f t="shared" ca="1" si="35"/>
        <v>5.5476812238553115E-56</v>
      </c>
      <c r="I220" s="16">
        <f t="shared" ca="1" si="38"/>
        <v>-6.411681979980573E-81</v>
      </c>
      <c r="M220">
        <f t="shared" ca="1" si="39"/>
        <v>0.75387221183674158</v>
      </c>
      <c r="N220">
        <f t="shared" ca="1" si="39"/>
        <v>1.2157568587183396</v>
      </c>
      <c r="O220">
        <f t="shared" ca="1" si="39"/>
        <v>0.84610188317203749</v>
      </c>
      <c r="P220">
        <f t="shared" ca="1" si="39"/>
        <v>1.0307980506646122</v>
      </c>
      <c r="Q220">
        <f t="shared" ca="1" si="39"/>
        <v>1.0662010865865543</v>
      </c>
      <c r="R220">
        <f t="shared" ca="1" si="39"/>
        <v>0.80102628991470448</v>
      </c>
      <c r="S220">
        <f t="shared" ca="1" si="39"/>
        <v>0.85146419076780666</v>
      </c>
      <c r="T220">
        <f t="shared" ca="1" si="39"/>
        <v>1.0391068595716191</v>
      </c>
      <c r="U220">
        <f t="shared" ca="1" si="39"/>
        <v>0.93866920549373623</v>
      </c>
      <c r="V220">
        <f t="shared" ca="1" si="39"/>
        <v>1.1891584611477028</v>
      </c>
    </row>
    <row r="221" spans="2:22" x14ac:dyDescent="0.25">
      <c r="B221">
        <f t="shared" si="36"/>
        <v>6120</v>
      </c>
      <c r="C221">
        <f t="shared" ca="1" si="34"/>
        <v>1.1452946355996934E-80</v>
      </c>
      <c r="D221">
        <f t="shared" ca="1" si="37"/>
        <v>0.87202535450132024</v>
      </c>
      <c r="E221" s="14">
        <f t="shared" ca="1" si="32"/>
        <v>9.9872596061728305E-81</v>
      </c>
      <c r="G221">
        <f t="shared" ca="1" si="35"/>
        <v>2.2590098753914722E-56</v>
      </c>
      <c r="I221" s="16">
        <f t="shared" ca="1" si="38"/>
        <v>-1.4656867498241038E-81</v>
      </c>
      <c r="M221">
        <f t="shared" ca="1" si="39"/>
        <v>1.1009086874021132</v>
      </c>
      <c r="N221">
        <f t="shared" ca="1" si="39"/>
        <v>0.80085388638448118</v>
      </c>
      <c r="O221">
        <f t="shared" ca="1" si="39"/>
        <v>1.1544361366035667</v>
      </c>
      <c r="P221">
        <f t="shared" ca="1" si="39"/>
        <v>1.0111661673917414</v>
      </c>
      <c r="Q221">
        <f t="shared" ca="1" si="39"/>
        <v>0.78233899070878299</v>
      </c>
      <c r="R221">
        <f t="shared" ca="1" si="39"/>
        <v>1.2092075239767865</v>
      </c>
      <c r="S221">
        <f t="shared" ca="1" si="39"/>
        <v>1.2208342439270057</v>
      </c>
      <c r="T221">
        <f t="shared" ca="1" si="39"/>
        <v>0.92094012475727505</v>
      </c>
      <c r="U221">
        <f t="shared" ca="1" si="39"/>
        <v>1.2304118746978374</v>
      </c>
      <c r="V221">
        <f t="shared" ca="1" si="39"/>
        <v>0.99124915018507487</v>
      </c>
    </row>
    <row r="222" spans="2:22" x14ac:dyDescent="0.25">
      <c r="B222">
        <f t="shared" si="36"/>
        <v>6150</v>
      </c>
      <c r="C222">
        <f t="shared" ca="1" si="34"/>
        <v>4.4959886592514728E-81</v>
      </c>
      <c r="D222">
        <f t="shared" ca="1" si="37"/>
        <v>1.0899888579391117</v>
      </c>
      <c r="E222" s="14">
        <f t="shared" ca="1" si="32"/>
        <v>4.900577544004711E-81</v>
      </c>
      <c r="G222">
        <f t="shared" ca="1" si="35"/>
        <v>9.1956117390820884E-57</v>
      </c>
      <c r="I222" s="16">
        <f t="shared" ca="1" si="38"/>
        <v>4.0458888475323822E-82</v>
      </c>
      <c r="M222">
        <f t="shared" ca="1" si="39"/>
        <v>0.79949235786790174</v>
      </c>
      <c r="N222">
        <f t="shared" ca="1" si="39"/>
        <v>0.9045516460775529</v>
      </c>
      <c r="O222">
        <f t="shared" ca="1" si="39"/>
        <v>1.2206501283440558</v>
      </c>
      <c r="P222">
        <f t="shared" ca="1" si="39"/>
        <v>1.0164427187935541</v>
      </c>
      <c r="Q222">
        <f t="shared" ca="1" si="39"/>
        <v>1.1352673460156153</v>
      </c>
      <c r="R222">
        <f t="shared" ca="1" si="39"/>
        <v>0.97474775952260106</v>
      </c>
      <c r="S222">
        <f t="shared" ca="1" si="39"/>
        <v>0.95164798865757771</v>
      </c>
      <c r="T222">
        <f t="shared" ca="1" si="39"/>
        <v>1.0571904990802452</v>
      </c>
      <c r="U222">
        <f t="shared" ca="1" si="39"/>
        <v>0.77621501079607624</v>
      </c>
      <c r="V222">
        <f t="shared" ca="1" si="39"/>
        <v>0.93271761158624467</v>
      </c>
    </row>
    <row r="223" spans="2:22" x14ac:dyDescent="0.25">
      <c r="B223">
        <f t="shared" si="36"/>
        <v>6180</v>
      </c>
      <c r="C223">
        <f t="shared" ca="1" si="34"/>
        <v>1.7650082429918521E-81</v>
      </c>
      <c r="D223">
        <f t="shared" ca="1" si="37"/>
        <v>1.167635949925649</v>
      </c>
      <c r="E223" s="14">
        <f t="shared" ca="1" si="32"/>
        <v>2.060887076432392E-81</v>
      </c>
      <c r="G223">
        <f t="shared" ca="1" si="35"/>
        <v>3.7419777491105037E-57</v>
      </c>
      <c r="I223" s="16">
        <f t="shared" ca="1" si="38"/>
        <v>2.9587883344053991E-82</v>
      </c>
      <c r="M223">
        <f t="shared" ca="1" si="39"/>
        <v>1.0171804437677405</v>
      </c>
      <c r="N223">
        <f t="shared" ca="1" si="39"/>
        <v>1.0260806990791931</v>
      </c>
      <c r="O223">
        <f t="shared" ca="1" si="39"/>
        <v>0.91213681643284739</v>
      </c>
      <c r="P223">
        <f t="shared" ca="1" si="39"/>
        <v>0.87157494442097438</v>
      </c>
      <c r="Q223">
        <f t="shared" ca="1" si="39"/>
        <v>1.231572418738627</v>
      </c>
      <c r="R223">
        <f t="shared" ca="1" si="39"/>
        <v>0.84337074913618804</v>
      </c>
      <c r="S223">
        <f t="shared" ca="1" si="39"/>
        <v>0.75254781288157568</v>
      </c>
      <c r="T223">
        <f t="shared" ca="1" si="39"/>
        <v>0.75727450981504396</v>
      </c>
      <c r="U223">
        <f t="shared" ca="1" si="39"/>
        <v>0.88499129347387506</v>
      </c>
      <c r="V223">
        <f t="shared" ca="1" si="39"/>
        <v>0.78407756524518302</v>
      </c>
    </row>
    <row r="224" spans="2:22" x14ac:dyDescent="0.25">
      <c r="B224">
        <f t="shared" si="36"/>
        <v>6210</v>
      </c>
      <c r="C224">
        <f t="shared" ca="1" si="34"/>
        <v>6.9291776816927299E-82</v>
      </c>
      <c r="D224">
        <f t="shared" ca="1" si="37"/>
        <v>0.81400132916092005</v>
      </c>
      <c r="E224" s="14">
        <f t="shared" ca="1" si="32"/>
        <v>5.640359842890065E-82</v>
      </c>
      <c r="G224">
        <f t="shared" ca="1" si="35"/>
        <v>1.5222361185114867E-57</v>
      </c>
      <c r="I224" s="16">
        <f t="shared" ca="1" si="38"/>
        <v>-1.2888178388026649E-82</v>
      </c>
      <c r="M224">
        <f t="shared" ca="1" si="39"/>
        <v>0.91343741023256564</v>
      </c>
      <c r="N224">
        <f t="shared" ca="1" si="39"/>
        <v>0.75587004010380943</v>
      </c>
      <c r="O224">
        <f t="shared" ca="1" si="39"/>
        <v>0.83439600711751849</v>
      </c>
      <c r="P224">
        <f t="shared" ca="1" si="39"/>
        <v>1.0068695041377376</v>
      </c>
      <c r="Q224">
        <f t="shared" ca="1" si="39"/>
        <v>0.76289026630705681</v>
      </c>
      <c r="R224">
        <f t="shared" ca="1" si="39"/>
        <v>1.2322117183175072</v>
      </c>
      <c r="S224">
        <f t="shared" ca="1" si="39"/>
        <v>0.83185966975801628</v>
      </c>
      <c r="T224">
        <f t="shared" ca="1" si="39"/>
        <v>0.85563956028850052</v>
      </c>
      <c r="U224">
        <f t="shared" ca="1" si="39"/>
        <v>1.0296203485908428</v>
      </c>
      <c r="V224">
        <f t="shared" ca="1" si="39"/>
        <v>0.89403678957712662</v>
      </c>
    </row>
    <row r="225" spans="2:22" x14ac:dyDescent="0.25">
      <c r="B225">
        <f t="shared" si="36"/>
        <v>6240</v>
      </c>
      <c r="C225">
        <f t="shared" ca="1" si="34"/>
        <v>2.7203824666570916E-82</v>
      </c>
      <c r="D225">
        <f t="shared" ca="1" si="37"/>
        <v>0.82976476440058966</v>
      </c>
      <c r="E225" s="14">
        <f t="shared" ca="1" si="32"/>
        <v>2.2572775165252166E-82</v>
      </c>
      <c r="G225">
        <f t="shared" ca="1" si="35"/>
        <v>6.1904927099310277E-58</v>
      </c>
      <c r="I225" s="16">
        <f t="shared" ca="1" si="38"/>
        <v>-4.6310495013187491E-83</v>
      </c>
      <c r="M225">
        <f t="shared" ca="1" si="39"/>
        <v>1.0910486767047713</v>
      </c>
      <c r="N225">
        <f t="shared" ca="1" si="39"/>
        <v>0.8175380500143129</v>
      </c>
      <c r="O225">
        <f t="shared" ca="1" si="39"/>
        <v>1.0240786123535952</v>
      </c>
      <c r="P225">
        <f t="shared" ca="1" si="39"/>
        <v>1.2488088093070053</v>
      </c>
      <c r="Q225">
        <f t="shared" ca="1" si="39"/>
        <v>1.1864480339550294</v>
      </c>
      <c r="R225">
        <f t="shared" ca="1" si="39"/>
        <v>0.90551402811333526</v>
      </c>
      <c r="S225">
        <f t="shared" ca="1" si="39"/>
        <v>0.99138939331358966</v>
      </c>
      <c r="T225">
        <f t="shared" ca="1" si="39"/>
        <v>0.75939440020851412</v>
      </c>
      <c r="U225">
        <f t="shared" ca="1" si="39"/>
        <v>1.0452702719927216</v>
      </c>
      <c r="V225">
        <f t="shared" ca="1" si="39"/>
        <v>1.1264247962168235</v>
      </c>
    </row>
    <row r="226" spans="2:22" x14ac:dyDescent="0.25">
      <c r="B226">
        <f t="shared" si="36"/>
        <v>6270</v>
      </c>
      <c r="C226">
        <f t="shared" ca="1" si="34"/>
        <v>1.0680496140155811E-82</v>
      </c>
      <c r="D226">
        <f t="shared" ca="1" si="37"/>
        <v>1.184455099144317</v>
      </c>
      <c r="E226" s="14">
        <f t="shared" ca="1" si="32"/>
        <v>1.2650568114598745E-82</v>
      </c>
      <c r="G226">
        <f t="shared" ca="1" si="35"/>
        <v>2.5167082147430344E-58</v>
      </c>
      <c r="I226" s="16">
        <f t="shared" ca="1" si="38"/>
        <v>1.9700719744429346E-83</v>
      </c>
      <c r="M226">
        <f t="shared" ca="1" si="39"/>
        <v>0.97889788405102518</v>
      </c>
      <c r="N226">
        <f t="shared" ca="1" si="39"/>
        <v>0.9745503584978501</v>
      </c>
      <c r="O226">
        <f t="shared" ca="1" si="39"/>
        <v>0.89747629915692217</v>
      </c>
      <c r="P226">
        <f t="shared" ca="1" si="39"/>
        <v>1.1067046066051347</v>
      </c>
      <c r="Q226">
        <f t="shared" ca="1" si="39"/>
        <v>1.0639708495228333</v>
      </c>
      <c r="R226">
        <f t="shared" ca="1" si="39"/>
        <v>1.0983058140661006</v>
      </c>
      <c r="S226">
        <f t="shared" ca="1" si="39"/>
        <v>0.85364460691916966</v>
      </c>
      <c r="T226">
        <f t="shared" ca="1" si="39"/>
        <v>1.0103908040795915</v>
      </c>
      <c r="U226">
        <f t="shared" ca="1" si="39"/>
        <v>1.1638604759399016</v>
      </c>
      <c r="V226">
        <f t="shared" ca="1" si="39"/>
        <v>0.9768696077479142</v>
      </c>
    </row>
    <row r="227" spans="2:22" x14ac:dyDescent="0.25">
      <c r="B227">
        <f t="shared" si="36"/>
        <v>6300</v>
      </c>
      <c r="C227">
        <f t="shared" ca="1" si="34"/>
        <v>4.1933968272499373E-83</v>
      </c>
      <c r="D227">
        <f t="shared" ca="1" si="37"/>
        <v>0.82534273987957085</v>
      </c>
      <c r="E227" s="14">
        <f t="shared" ca="1" si="32"/>
        <v>3.4609896268047627E-83</v>
      </c>
      <c r="G227">
        <f t="shared" ca="1" si="35"/>
        <v>1.0228383792558344E-58</v>
      </c>
      <c r="I227" s="16">
        <f t="shared" ca="1" si="38"/>
        <v>-7.3240720044517458E-84</v>
      </c>
      <c r="M227">
        <f t="shared" ca="1" si="39"/>
        <v>0.75331835176228257</v>
      </c>
      <c r="N227">
        <f t="shared" ca="1" si="39"/>
        <v>1.135398489581473</v>
      </c>
      <c r="O227">
        <f t="shared" ca="1" si="39"/>
        <v>1.0526199728801375</v>
      </c>
      <c r="P227">
        <f t="shared" ca="1" si="39"/>
        <v>1.0284417045864183</v>
      </c>
      <c r="Q227">
        <f t="shared" ca="1" si="39"/>
        <v>0.88374411713302425</v>
      </c>
      <c r="R227">
        <f t="shared" ca="1" si="39"/>
        <v>0.81500377678533154</v>
      </c>
      <c r="S227">
        <f t="shared" ca="1" si="39"/>
        <v>1.0628455002598103</v>
      </c>
      <c r="T227">
        <f t="shared" ca="1" si="39"/>
        <v>0.93809123098831404</v>
      </c>
      <c r="U227">
        <f t="shared" ca="1" si="39"/>
        <v>1.096893666911452</v>
      </c>
      <c r="V227">
        <f t="shared" ca="1" si="39"/>
        <v>0.8849674094897777</v>
      </c>
    </row>
    <row r="228" spans="2:22" x14ac:dyDescent="0.25">
      <c r="B228">
        <f t="shared" si="36"/>
        <v>6330</v>
      </c>
      <c r="C228">
        <f t="shared" ca="1" si="34"/>
        <v>1.6464686149707495E-83</v>
      </c>
      <c r="D228">
        <f t="shared" ca="1" si="37"/>
        <v>0.97240391100310686</v>
      </c>
      <c r="E228" s="14">
        <f t="shared" ca="1" si="32"/>
        <v>1.6010325205414252E-83</v>
      </c>
      <c r="G228">
        <f t="shared" ca="1" si="35"/>
        <v>4.1557524060384553E-59</v>
      </c>
      <c r="I228" s="16">
        <f t="shared" ca="1" si="38"/>
        <v>-4.5436094429324233E-85</v>
      </c>
      <c r="M228">
        <f t="shared" ca="1" si="39"/>
        <v>0.88178282330166824</v>
      </c>
      <c r="N228">
        <f t="shared" ca="1" si="39"/>
        <v>1.1812667301997648</v>
      </c>
      <c r="O228">
        <f t="shared" ca="1" si="39"/>
        <v>1.1007424241571264</v>
      </c>
      <c r="P228">
        <f t="shared" ca="1" si="39"/>
        <v>1.230395964979403</v>
      </c>
      <c r="Q228">
        <f t="shared" ca="1" si="39"/>
        <v>1.0767070495323559</v>
      </c>
      <c r="R228">
        <f t="shared" ca="1" si="39"/>
        <v>0.87675583192112727</v>
      </c>
      <c r="S228">
        <f t="shared" ca="1" si="39"/>
        <v>0.82792679106804767</v>
      </c>
      <c r="T228">
        <f t="shared" ca="1" si="39"/>
        <v>0.94595293267662472</v>
      </c>
      <c r="U228">
        <f t="shared" ca="1" si="39"/>
        <v>1.0420414861060356</v>
      </c>
      <c r="V228">
        <f t="shared" ca="1" si="39"/>
        <v>0.97954121663432847</v>
      </c>
    </row>
    <row r="229" spans="2:22" x14ac:dyDescent="0.25">
      <c r="B229">
        <f t="shared" si="36"/>
        <v>6360</v>
      </c>
      <c r="C229">
        <f t="shared" ca="1" si="34"/>
        <v>6.4647806939472832E-84</v>
      </c>
      <c r="D229">
        <f t="shared" ca="1" si="37"/>
        <v>0.94032750623272354</v>
      </c>
      <c r="E229" s="14">
        <f t="shared" ca="1" si="32"/>
        <v>6.079011108280905E-84</v>
      </c>
      <c r="G229">
        <f t="shared" ca="1" si="35"/>
        <v>1.6879624407313635E-59</v>
      </c>
      <c r="I229" s="16">
        <f t="shared" ca="1" si="38"/>
        <v>-3.8576958566637823E-85</v>
      </c>
      <c r="M229">
        <f t="shared" ca="1" si="39"/>
        <v>0.82236200388556302</v>
      </c>
      <c r="N229">
        <f t="shared" ca="1" si="39"/>
        <v>0.97117976642434278</v>
      </c>
      <c r="O229">
        <f t="shared" ca="1" si="39"/>
        <v>1.2401804031897874</v>
      </c>
      <c r="P229">
        <f t="shared" ca="1" si="39"/>
        <v>0.84809564147590821</v>
      </c>
      <c r="Q229">
        <f t="shared" ca="1" si="39"/>
        <v>0.95513210810276306</v>
      </c>
      <c r="R229">
        <f t="shared" ca="1" si="39"/>
        <v>1.1725193476671589</v>
      </c>
      <c r="S229">
        <f t="shared" ca="1" si="39"/>
        <v>1.2202729435085011</v>
      </c>
      <c r="T229">
        <f t="shared" ca="1" si="39"/>
        <v>0.81760715587554522</v>
      </c>
      <c r="U229">
        <f t="shared" ca="1" si="39"/>
        <v>0.75402361361050985</v>
      </c>
      <c r="V229">
        <f t="shared" ca="1" si="39"/>
        <v>0.88036967829457002</v>
      </c>
    </row>
    <row r="230" spans="2:22" x14ac:dyDescent="0.25">
      <c r="B230">
        <f t="shared" si="36"/>
        <v>6390</v>
      </c>
      <c r="C230">
        <f t="shared" ca="1" si="34"/>
        <v>2.5384398139784597E-84</v>
      </c>
      <c r="D230">
        <f t="shared" ca="1" si="37"/>
        <v>1.010370636179347</v>
      </c>
      <c r="E230" s="14">
        <f t="shared" ca="1" si="32"/>
        <v>2.5647650497523998E-84</v>
      </c>
      <c r="G230">
        <f t="shared" ca="1" si="35"/>
        <v>6.8540659984535099E-60</v>
      </c>
      <c r="I230" s="16">
        <f t="shared" ca="1" si="38"/>
        <v>2.6325235773940028E-86</v>
      </c>
      <c r="M230">
        <f t="shared" ca="1" si="39"/>
        <v>0.92374859794040654</v>
      </c>
      <c r="N230">
        <f t="shared" ca="1" si="39"/>
        <v>0.81841119542298135</v>
      </c>
      <c r="O230">
        <f t="shared" ca="1" si="39"/>
        <v>1.0224762291066516</v>
      </c>
      <c r="P230">
        <f t="shared" ca="1" si="39"/>
        <v>0.77377842212326797</v>
      </c>
      <c r="Q230">
        <f t="shared" ca="1" si="39"/>
        <v>0.98704623597612096</v>
      </c>
      <c r="R230">
        <f t="shared" ca="1" si="39"/>
        <v>1.1469555458143976</v>
      </c>
      <c r="S230">
        <f t="shared" ca="1" si="39"/>
        <v>1.0770952673735992</v>
      </c>
      <c r="T230">
        <f t="shared" ca="1" si="39"/>
        <v>1.0966079507629194</v>
      </c>
      <c r="U230">
        <f t="shared" ca="1" si="39"/>
        <v>0.85697092784574591</v>
      </c>
      <c r="V230">
        <f t="shared" ca="1" si="39"/>
        <v>0.90374056745774167</v>
      </c>
    </row>
    <row r="231" spans="2:22" x14ac:dyDescent="0.25">
      <c r="B231">
        <f t="shared" si="36"/>
        <v>6420</v>
      </c>
      <c r="C231">
        <f t="shared" ca="1" si="34"/>
        <v>9.9676451341567129E-85</v>
      </c>
      <c r="D231">
        <f t="shared" ca="1" si="37"/>
        <v>0.93683940114592756</v>
      </c>
      <c r="E231" s="14">
        <f t="shared" ca="1" si="32"/>
        <v>9.3380826983184941E-85</v>
      </c>
      <c r="G231">
        <f t="shared" ca="1" si="35"/>
        <v>2.7823263095290316E-60</v>
      </c>
      <c r="I231" s="16">
        <f t="shared" ca="1" si="38"/>
        <v>-6.2956243583821879E-86</v>
      </c>
      <c r="M231">
        <f t="shared" ca="1" si="39"/>
        <v>0.93824690291426927</v>
      </c>
      <c r="N231">
        <f t="shared" ca="1" si="39"/>
        <v>1.0252982152005918</v>
      </c>
      <c r="O231">
        <f t="shared" ca="1" si="39"/>
        <v>1.1826693441891343</v>
      </c>
      <c r="P231">
        <f t="shared" ca="1" si="39"/>
        <v>1.2044070692288298</v>
      </c>
      <c r="Q231">
        <f t="shared" ca="1" si="39"/>
        <v>0.87987214628067578</v>
      </c>
      <c r="R231">
        <f t="shared" ca="1" si="39"/>
        <v>1.1119847975178971</v>
      </c>
      <c r="S231">
        <f t="shared" ca="1" si="39"/>
        <v>0.77171815846600489</v>
      </c>
      <c r="T231">
        <f t="shared" ca="1" si="39"/>
        <v>1.2430135736023293</v>
      </c>
      <c r="U231">
        <f t="shared" ca="1" si="39"/>
        <v>1.1794021957483634</v>
      </c>
      <c r="V231">
        <f t="shared" ref="N231:V246" ca="1" si="40">(0.75+0.5*RAND())</f>
        <v>0.99353066304784943</v>
      </c>
    </row>
    <row r="232" spans="2:22" x14ac:dyDescent="0.25">
      <c r="B232">
        <f t="shared" si="36"/>
        <v>6450</v>
      </c>
      <c r="C232">
        <f t="shared" ca="1" si="34"/>
        <v>3.9140897424830621E-85</v>
      </c>
      <c r="D232">
        <f t="shared" ca="1" si="37"/>
        <v>0.75851432205098734</v>
      </c>
      <c r="E232" s="14">
        <f t="shared" ca="1" si="32"/>
        <v>2.9688931274662633E-85</v>
      </c>
      <c r="G232">
        <f t="shared" ca="1" si="35"/>
        <v>1.1291300659589341E-60</v>
      </c>
      <c r="I232" s="16">
        <f t="shared" ca="1" si="38"/>
        <v>-9.4519661501679872E-86</v>
      </c>
      <c r="M232">
        <f t="shared" ca="1" si="39"/>
        <v>1.1280516909579537</v>
      </c>
      <c r="N232">
        <f t="shared" ca="1" si="40"/>
        <v>1.1380364941842407</v>
      </c>
      <c r="O232">
        <f t="shared" ca="1" si="40"/>
        <v>0.75648214721166362</v>
      </c>
      <c r="P232">
        <f t="shared" ca="1" si="40"/>
        <v>0.9146280798455908</v>
      </c>
      <c r="Q232">
        <f t="shared" ca="1" si="40"/>
        <v>0.96207421364419565</v>
      </c>
      <c r="R232">
        <f t="shared" ca="1" si="40"/>
        <v>1.0951147953435312</v>
      </c>
      <c r="S232">
        <f t="shared" ca="1" si="40"/>
        <v>0.78010766135453458</v>
      </c>
      <c r="T232">
        <f t="shared" ca="1" si="40"/>
        <v>1.1802622040476018</v>
      </c>
      <c r="U232">
        <f t="shared" ca="1" si="40"/>
        <v>1.0328252395420696</v>
      </c>
      <c r="V232">
        <f t="shared" ca="1" si="40"/>
        <v>1.1164855417910755</v>
      </c>
    </row>
    <row r="233" spans="2:22" x14ac:dyDescent="0.25">
      <c r="B233">
        <f t="shared" si="36"/>
        <v>6480</v>
      </c>
      <c r="C233">
        <f t="shared" ca="1" si="34"/>
        <v>1.5370266443663421E-85</v>
      </c>
      <c r="D233">
        <f t="shared" ca="1" si="37"/>
        <v>1.0995189468947157</v>
      </c>
      <c r="E233" s="14">
        <f t="shared" ca="1" si="32"/>
        <v>1.6899899173627992E-85</v>
      </c>
      <c r="G233">
        <f t="shared" ca="1" si="35"/>
        <v>4.5809739909744891E-61</v>
      </c>
      <c r="I233" s="16">
        <f t="shared" ca="1" si="38"/>
        <v>1.529632729964571E-86</v>
      </c>
      <c r="M233">
        <f t="shared" ca="1" si="39"/>
        <v>0.9107437852392738</v>
      </c>
      <c r="N233">
        <f t="shared" ca="1" si="40"/>
        <v>0.87063446410948386</v>
      </c>
      <c r="O233">
        <f t="shared" ca="1" si="40"/>
        <v>0.88087748859438597</v>
      </c>
      <c r="P233">
        <f t="shared" ca="1" si="40"/>
        <v>1.037153549141637</v>
      </c>
      <c r="Q233">
        <f t="shared" ca="1" si="40"/>
        <v>1.0360061120489719</v>
      </c>
      <c r="R233">
        <f t="shared" ca="1" si="40"/>
        <v>0.81703680016642988</v>
      </c>
      <c r="S233">
        <f t="shared" ca="1" si="40"/>
        <v>1.2012811898000866</v>
      </c>
      <c r="T233">
        <f t="shared" ca="1" si="40"/>
        <v>0.91803991761849058</v>
      </c>
      <c r="U233">
        <f t="shared" ca="1" si="40"/>
        <v>0.82618104302473472</v>
      </c>
      <c r="V233">
        <f t="shared" ca="1" si="40"/>
        <v>1.193160603572081</v>
      </c>
    </row>
    <row r="234" spans="2:22" x14ac:dyDescent="0.25">
      <c r="B234">
        <f t="shared" si="36"/>
        <v>6510</v>
      </c>
      <c r="C234">
        <f t="shared" ca="1" si="34"/>
        <v>6.0359316433999233E-86</v>
      </c>
      <c r="D234">
        <f t="shared" ca="1" si="37"/>
        <v>0.80011039811395901</v>
      </c>
      <c r="E234" s="14">
        <f t="shared" ca="1" si="32"/>
        <v>4.8294116701893551E-86</v>
      </c>
      <c r="G234">
        <f t="shared" ca="1" si="35"/>
        <v>1.8580243732843463E-61</v>
      </c>
      <c r="I234" s="16">
        <f t="shared" ca="1" si="38"/>
        <v>-1.2065199732105681E-86</v>
      </c>
      <c r="M234">
        <f t="shared" ca="1" si="39"/>
        <v>0.81139333367255639</v>
      </c>
      <c r="N234">
        <f t="shared" ca="1" si="40"/>
        <v>0.7586221493275509</v>
      </c>
      <c r="O234">
        <f t="shared" ca="1" si="40"/>
        <v>0.96621889754346157</v>
      </c>
      <c r="P234">
        <f t="shared" ca="1" si="40"/>
        <v>0.88148325761592428</v>
      </c>
      <c r="Q234">
        <f t="shared" ca="1" si="40"/>
        <v>0.94666395056833685</v>
      </c>
      <c r="R234">
        <f t="shared" ca="1" si="40"/>
        <v>0.77723381469301955</v>
      </c>
      <c r="S234">
        <f t="shared" ca="1" si="40"/>
        <v>1.1773450095567792</v>
      </c>
      <c r="T234">
        <f t="shared" ca="1" si="40"/>
        <v>1.1546361842117734</v>
      </c>
      <c r="U234">
        <f t="shared" ca="1" si="40"/>
        <v>0.88530546582992742</v>
      </c>
      <c r="V234">
        <f t="shared" ca="1" si="40"/>
        <v>0.94353027323695515</v>
      </c>
    </row>
    <row r="235" spans="2:22" x14ac:dyDescent="0.25">
      <c r="B235">
        <f t="shared" si="36"/>
        <v>6540</v>
      </c>
      <c r="C235">
        <f t="shared" ca="1" si="34"/>
        <v>2.3703879132497533E-86</v>
      </c>
      <c r="D235">
        <f t="shared" ca="1" si="37"/>
        <v>0.8853958937189873</v>
      </c>
      <c r="E235" s="14">
        <f t="shared" ca="1" si="32"/>
        <v>2.0987317249124507E-86</v>
      </c>
      <c r="G235">
        <f t="shared" ca="1" si="35"/>
        <v>7.5340146683899226E-62</v>
      </c>
      <c r="I235" s="16">
        <f t="shared" ca="1" si="38"/>
        <v>-2.7165618833730258E-87</v>
      </c>
      <c r="M235">
        <f t="shared" ca="1" si="39"/>
        <v>0.97169803835411583</v>
      </c>
      <c r="N235">
        <f t="shared" ca="1" si="40"/>
        <v>1.0792331786149487</v>
      </c>
      <c r="O235">
        <f t="shared" ca="1" si="40"/>
        <v>1.071154230141506</v>
      </c>
      <c r="P235">
        <f t="shared" ca="1" si="40"/>
        <v>0.78183829056364995</v>
      </c>
      <c r="Q235">
        <f t="shared" ca="1" si="40"/>
        <v>0.91118278452592305</v>
      </c>
      <c r="R235">
        <f t="shared" ca="1" si="40"/>
        <v>0.80983033345471755</v>
      </c>
      <c r="S235">
        <f t="shared" ca="1" si="40"/>
        <v>0.91581692337778209</v>
      </c>
      <c r="T235">
        <f t="shared" ca="1" si="40"/>
        <v>1.2490470680065511</v>
      </c>
      <c r="U235">
        <f t="shared" ca="1" si="40"/>
        <v>0.9407747100487418</v>
      </c>
      <c r="V235">
        <f t="shared" ca="1" si="40"/>
        <v>0.80654752946316655</v>
      </c>
    </row>
    <row r="236" spans="2:22" x14ac:dyDescent="0.25">
      <c r="B236">
        <f t="shared" si="36"/>
        <v>6570</v>
      </c>
      <c r="C236">
        <f t="shared" ca="1" si="34"/>
        <v>9.3090770717461208E-87</v>
      </c>
      <c r="D236">
        <f t="shared" ca="1" si="37"/>
        <v>1.0399396408668409</v>
      </c>
      <c r="E236" s="14">
        <f t="shared" ca="1" si="32"/>
        <v>9.6808782667934037E-87</v>
      </c>
      <c r="G236">
        <f t="shared" ca="1" si="35"/>
        <v>3.0541102092917905E-62</v>
      </c>
      <c r="I236" s="16">
        <f t="shared" ca="1" si="38"/>
        <v>3.7180119504728284E-88</v>
      </c>
      <c r="M236">
        <f t="shared" ca="1" si="39"/>
        <v>1.1459494598381068</v>
      </c>
      <c r="N236">
        <f t="shared" ca="1" si="40"/>
        <v>0.75162527594759954</v>
      </c>
      <c r="O236">
        <f t="shared" ca="1" si="40"/>
        <v>1.0350110479525996</v>
      </c>
      <c r="P236">
        <f t="shared" ca="1" si="40"/>
        <v>1.209606755648732</v>
      </c>
      <c r="Q236">
        <f t="shared" ca="1" si="40"/>
        <v>1.0658164702297881</v>
      </c>
      <c r="R236">
        <f t="shared" ca="1" si="40"/>
        <v>1.2426440826621383</v>
      </c>
      <c r="S236">
        <f t="shared" ca="1" si="40"/>
        <v>1.2240811901039517</v>
      </c>
      <c r="T236">
        <f t="shared" ca="1" si="40"/>
        <v>0.75270935244065651</v>
      </c>
      <c r="U236">
        <f t="shared" ca="1" si="40"/>
        <v>1.0342609277097365</v>
      </c>
      <c r="V236">
        <f t="shared" ca="1" si="40"/>
        <v>1.1798238808083219</v>
      </c>
    </row>
    <row r="237" spans="2:22" x14ac:dyDescent="0.25">
      <c r="B237">
        <f t="shared" si="36"/>
        <v>6600</v>
      </c>
      <c r="C237">
        <f t="shared" ca="1" si="34"/>
        <v>3.6559968775350139E-87</v>
      </c>
      <c r="D237">
        <f t="shared" ca="1" si="37"/>
        <v>1.0903171875273661</v>
      </c>
      <c r="E237" s="14">
        <f t="shared" ca="1" si="32"/>
        <v>3.9861962331228085E-87</v>
      </c>
      <c r="G237">
        <f t="shared" ca="1" si="35"/>
        <v>1.2377354195532297E-62</v>
      </c>
      <c r="I237" s="16">
        <f t="shared" ca="1" si="38"/>
        <v>3.3019935558779455E-88</v>
      </c>
      <c r="M237">
        <f t="shared" ca="1" si="39"/>
        <v>1.1693093104456418</v>
      </c>
      <c r="N237">
        <f t="shared" ca="1" si="40"/>
        <v>1.1150263394328974</v>
      </c>
      <c r="O237">
        <f t="shared" ca="1" si="40"/>
        <v>1.1254094731416351</v>
      </c>
      <c r="P237">
        <f t="shared" ca="1" si="40"/>
        <v>0.91717883431432257</v>
      </c>
      <c r="Q237">
        <f t="shared" ca="1" si="40"/>
        <v>0.9715384975180289</v>
      </c>
      <c r="R237">
        <f t="shared" ca="1" si="40"/>
        <v>0.98604612455412877</v>
      </c>
      <c r="S237">
        <f t="shared" ca="1" si="40"/>
        <v>0.92207811337516343</v>
      </c>
      <c r="T237">
        <f t="shared" ca="1" si="40"/>
        <v>0.96248304749160396</v>
      </c>
      <c r="U237">
        <f t="shared" ca="1" si="40"/>
        <v>0.91641233322472582</v>
      </c>
      <c r="V237">
        <f t="shared" ca="1" si="40"/>
        <v>0.89885559394437387</v>
      </c>
    </row>
    <row r="238" spans="2:22" x14ac:dyDescent="0.25">
      <c r="B238">
        <f t="shared" si="36"/>
        <v>6630</v>
      </c>
      <c r="C238">
        <f t="shared" ca="1" si="34"/>
        <v>1.4358758575417652E-87</v>
      </c>
      <c r="D238">
        <f t="shared" ca="1" si="37"/>
        <v>0.86690976316355917</v>
      </c>
      <c r="E238" s="14">
        <f t="shared" ca="1" si="32"/>
        <v>1.244774799593804E-87</v>
      </c>
      <c r="G238">
        <f t="shared" ca="1" si="35"/>
        <v>5.0148443172352418E-63</v>
      </c>
      <c r="I238" s="16">
        <f t="shared" ca="1" si="38"/>
        <v>-1.9110105794796121E-88</v>
      </c>
      <c r="M238">
        <f t="shared" ca="1" si="39"/>
        <v>0.87619905097009076</v>
      </c>
      <c r="N238">
        <f t="shared" ca="1" si="40"/>
        <v>1.1184443058676783</v>
      </c>
      <c r="O238">
        <f t="shared" ca="1" si="40"/>
        <v>1.1967197186189171</v>
      </c>
      <c r="P238">
        <f t="shared" ca="1" si="40"/>
        <v>0.80082805100671484</v>
      </c>
      <c r="Q238">
        <f t="shared" ca="1" si="40"/>
        <v>1.1693803836162506</v>
      </c>
      <c r="R238">
        <f t="shared" ca="1" si="40"/>
        <v>0.90719342684296378</v>
      </c>
      <c r="S238">
        <f t="shared" ca="1" si="40"/>
        <v>0.84085065193869912</v>
      </c>
      <c r="T238">
        <f t="shared" ca="1" si="40"/>
        <v>0.84908844369268011</v>
      </c>
      <c r="U238">
        <f t="shared" ca="1" si="40"/>
        <v>0.90091715152528817</v>
      </c>
      <c r="V238">
        <f t="shared" ca="1" si="40"/>
        <v>1.0828405065126616</v>
      </c>
    </row>
    <row r="239" spans="2:22" x14ac:dyDescent="0.25">
      <c r="B239">
        <f t="shared" si="36"/>
        <v>6660</v>
      </c>
      <c r="C239">
        <f t="shared" ca="1" si="34"/>
        <v>5.6394890523722703E-88</v>
      </c>
      <c r="D239">
        <f t="shared" ca="1" si="37"/>
        <v>0.87394352971489619</v>
      </c>
      <c r="E239" s="14">
        <f t="shared" ca="1" si="32"/>
        <v>4.9285949682187372E-88</v>
      </c>
      <c r="G239">
        <f t="shared" ca="1" si="35"/>
        <v>2.0313054468858393E-63</v>
      </c>
      <c r="I239" s="16">
        <f t="shared" ca="1" si="38"/>
        <v>-7.108940841535331E-89</v>
      </c>
      <c r="M239">
        <f t="shared" ca="1" si="39"/>
        <v>1.2243039696966134</v>
      </c>
      <c r="N239">
        <f t="shared" ca="1" si="40"/>
        <v>0.77308131279958281</v>
      </c>
      <c r="O239">
        <f t="shared" ca="1" si="40"/>
        <v>1.0245980302615814</v>
      </c>
      <c r="P239">
        <f t="shared" ca="1" si="40"/>
        <v>0.95922733175896402</v>
      </c>
      <c r="Q239">
        <f t="shared" ca="1" si="40"/>
        <v>0.97875961542074807</v>
      </c>
      <c r="R239">
        <f t="shared" ca="1" si="40"/>
        <v>1.0989362127662121</v>
      </c>
      <c r="S239">
        <f t="shared" ca="1" si="40"/>
        <v>1.0752639796913641</v>
      </c>
      <c r="T239">
        <f t="shared" ca="1" si="40"/>
        <v>1.0135188214045949</v>
      </c>
      <c r="U239">
        <f t="shared" ca="1" si="40"/>
        <v>1.0018400408532748</v>
      </c>
      <c r="V239">
        <f t="shared" ca="1" si="40"/>
        <v>1.0517854846970001</v>
      </c>
    </row>
    <row r="240" spans="2:22" x14ac:dyDescent="0.25">
      <c r="B240">
        <f t="shared" si="36"/>
        <v>6690</v>
      </c>
      <c r="C240">
        <f t="shared" ca="1" si="34"/>
        <v>2.2150029598645367E-88</v>
      </c>
      <c r="D240">
        <f t="shared" ca="1" si="37"/>
        <v>0.80146206989263935</v>
      </c>
      <c r="E240" s="14">
        <f t="shared" ca="1" si="32"/>
        <v>1.7752408570313544E-88</v>
      </c>
      <c r="G240">
        <f t="shared" ca="1" si="35"/>
        <v>8.2258870661719563E-64</v>
      </c>
      <c r="I240" s="16">
        <f t="shared" ca="1" si="38"/>
        <v>-4.3976210283318234E-89</v>
      </c>
      <c r="M240">
        <f t="shared" ca="1" si="39"/>
        <v>1.245296132101708</v>
      </c>
      <c r="N240">
        <f t="shared" ca="1" si="40"/>
        <v>0.90714997758208815</v>
      </c>
      <c r="O240">
        <f t="shared" ca="1" si="40"/>
        <v>1.2234474132802169</v>
      </c>
      <c r="P240">
        <f t="shared" ca="1" si="40"/>
        <v>1.136459205820648</v>
      </c>
      <c r="Q240">
        <f t="shared" ca="1" si="40"/>
        <v>1.0360755045600347</v>
      </c>
      <c r="R240">
        <f t="shared" ca="1" si="40"/>
        <v>1.1845810564887755</v>
      </c>
      <c r="S240">
        <f t="shared" ca="1" si="40"/>
        <v>1.2223315155779826</v>
      </c>
      <c r="T240">
        <f t="shared" ca="1" si="40"/>
        <v>1.1658540255520626</v>
      </c>
      <c r="U240">
        <f t="shared" ca="1" si="40"/>
        <v>1.204350848686744</v>
      </c>
      <c r="V240">
        <f t="shared" ca="1" si="40"/>
        <v>1.054329664045381</v>
      </c>
    </row>
    <row r="241" spans="2:22" x14ac:dyDescent="0.25">
      <c r="B241">
        <f t="shared" si="36"/>
        <v>6720</v>
      </c>
      <c r="C241">
        <f t="shared" ca="1" si="34"/>
        <v>8.7000240853492937E-89</v>
      </c>
      <c r="D241">
        <f t="shared" ca="1" si="37"/>
        <v>0.8017062195636967</v>
      </c>
      <c r="E241" s="14">
        <f t="shared" ca="1" si="32"/>
        <v>6.9748634195784909E-89</v>
      </c>
      <c r="G241">
        <f t="shared" ca="1" si="35"/>
        <v>3.3302861006183397E-64</v>
      </c>
      <c r="I241" s="16">
        <f t="shared" ca="1" si="38"/>
        <v>-1.7251606657708027E-89</v>
      </c>
      <c r="M241">
        <f t="shared" ca="1" si="39"/>
        <v>0.92882881955516128</v>
      </c>
      <c r="N241">
        <f t="shared" ca="1" si="40"/>
        <v>0.9879828639458299</v>
      </c>
      <c r="O241">
        <f t="shared" ca="1" si="40"/>
        <v>1.0910598189664564</v>
      </c>
      <c r="P241">
        <f t="shared" ca="1" si="40"/>
        <v>1.0029982269855502</v>
      </c>
      <c r="Q241">
        <f t="shared" ca="1" si="40"/>
        <v>0.8981396697576669</v>
      </c>
      <c r="R241">
        <f t="shared" ca="1" si="40"/>
        <v>0.94096793966591363</v>
      </c>
      <c r="S241">
        <f t="shared" ca="1" si="40"/>
        <v>1.0842625237283696</v>
      </c>
      <c r="T241">
        <f t="shared" ca="1" si="40"/>
        <v>1.1016592443217781</v>
      </c>
      <c r="U241">
        <f t="shared" ca="1" si="40"/>
        <v>1.1319560917589089</v>
      </c>
      <c r="V241">
        <f t="shared" ca="1" si="40"/>
        <v>1.1484136243172149</v>
      </c>
    </row>
    <row r="242" spans="2:22" x14ac:dyDescent="0.25">
      <c r="B242">
        <f t="shared" si="36"/>
        <v>6750</v>
      </c>
      <c r="C242">
        <f t="shared" ca="1" si="34"/>
        <v>3.4172605563725195E-89</v>
      </c>
      <c r="D242">
        <f t="shared" ca="1" si="37"/>
        <v>1.021753859102404</v>
      </c>
      <c r="E242" s="14">
        <f t="shared" ca="1" si="32"/>
        <v>3.4915991610320497E-89</v>
      </c>
      <c r="G242">
        <f t="shared" ca="1" si="35"/>
        <v>1.3479481004705479E-64</v>
      </c>
      <c r="I242" s="16">
        <f t="shared" ca="1" si="38"/>
        <v>7.4338604659530202E-91</v>
      </c>
      <c r="M242">
        <f t="shared" ca="1" si="39"/>
        <v>0.83579307504079225</v>
      </c>
      <c r="N242">
        <f t="shared" ca="1" si="40"/>
        <v>1.0769942874956957</v>
      </c>
      <c r="O242">
        <f t="shared" ca="1" si="40"/>
        <v>0.94893715209931839</v>
      </c>
      <c r="P242">
        <f t="shared" ca="1" si="40"/>
        <v>1.2037093448863281</v>
      </c>
      <c r="Q242">
        <f t="shared" ca="1" si="40"/>
        <v>0.85727303815228773</v>
      </c>
      <c r="R242">
        <f t="shared" ca="1" si="40"/>
        <v>1.188976960310139</v>
      </c>
      <c r="S242">
        <f t="shared" ca="1" si="40"/>
        <v>0.96318715092357721</v>
      </c>
      <c r="T242">
        <f t="shared" ca="1" si="40"/>
        <v>0.93572938119505711</v>
      </c>
      <c r="U242">
        <f t="shared" ca="1" si="40"/>
        <v>0.98723286708545588</v>
      </c>
      <c r="V242">
        <f t="shared" ca="1" si="40"/>
        <v>1.150504748041987</v>
      </c>
    </row>
    <row r="243" spans="2:22" x14ac:dyDescent="0.25">
      <c r="B243">
        <f t="shared" si="36"/>
        <v>6780</v>
      </c>
      <c r="C243">
        <f t="shared" ca="1" si="34"/>
        <v>1.3422924035205502E-89</v>
      </c>
      <c r="D243">
        <f t="shared" ca="1" si="37"/>
        <v>0.8999006050112337</v>
      </c>
      <c r="E243" s="14">
        <f t="shared" ca="1" si="32"/>
        <v>1.2079297460301261E-89</v>
      </c>
      <c r="G243">
        <f t="shared" ca="1" si="35"/>
        <v>5.4545524890062681E-65</v>
      </c>
      <c r="I243" s="16">
        <f t="shared" ca="1" si="38"/>
        <v>-1.3436265749042406E-90</v>
      </c>
      <c r="M243">
        <f t="shared" ca="1" si="39"/>
        <v>1.1029826841551982</v>
      </c>
      <c r="N243">
        <f t="shared" ca="1" si="40"/>
        <v>1.1033611338175064</v>
      </c>
      <c r="O243">
        <f t="shared" ca="1" si="40"/>
        <v>1.1493163812831959</v>
      </c>
      <c r="P243">
        <f t="shared" ca="1" si="40"/>
        <v>1.248108192100468</v>
      </c>
      <c r="Q243">
        <f t="shared" ca="1" si="40"/>
        <v>0.91083048550570911</v>
      </c>
      <c r="R243">
        <f t="shared" ca="1" si="40"/>
        <v>0.77655069452628389</v>
      </c>
      <c r="S243">
        <f t="shared" ca="1" si="40"/>
        <v>1.141359008676659</v>
      </c>
      <c r="T243">
        <f t="shared" ca="1" si="40"/>
        <v>1.0374578643136203</v>
      </c>
      <c r="U243">
        <f t="shared" ca="1" si="40"/>
        <v>1.198120803358103</v>
      </c>
      <c r="V243">
        <f t="shared" ca="1" si="40"/>
        <v>0.78610507300990329</v>
      </c>
    </row>
    <row r="244" spans="2:22" x14ac:dyDescent="0.25">
      <c r="B244">
        <f t="shared" si="36"/>
        <v>6810</v>
      </c>
      <c r="C244">
        <f t="shared" ca="1" si="34"/>
        <v>5.2726321913132496E-90</v>
      </c>
      <c r="D244">
        <f t="shared" ca="1" si="37"/>
        <v>0.76267518868034201</v>
      </c>
      <c r="E244" s="14">
        <f t="shared" ca="1" si="32"/>
        <v>4.0213057513518776E-90</v>
      </c>
      <c r="G244">
        <f t="shared" ca="1" si="35"/>
        <v>2.2066877492127431E-65</v>
      </c>
      <c r="I244" s="16">
        <f t="shared" ca="1" si="38"/>
        <v>-1.251326439961372E-90</v>
      </c>
      <c r="M244">
        <f t="shared" ca="1" si="39"/>
        <v>0.83891982292208711</v>
      </c>
      <c r="N244">
        <f t="shared" ca="1" si="40"/>
        <v>0.98131487551215746</v>
      </c>
      <c r="O244">
        <f t="shared" ca="1" si="40"/>
        <v>1.2445363022448712</v>
      </c>
      <c r="P244">
        <f t="shared" ca="1" si="40"/>
        <v>1.2130925914361048</v>
      </c>
      <c r="Q244">
        <f t="shared" ca="1" si="40"/>
        <v>0.80069227473396398</v>
      </c>
      <c r="R244">
        <f t="shared" ca="1" si="40"/>
        <v>1.1608586228561129</v>
      </c>
      <c r="S244">
        <f t="shared" ca="1" si="40"/>
        <v>1.0841630836897957</v>
      </c>
      <c r="T244">
        <f t="shared" ca="1" si="40"/>
        <v>0.76927026583727554</v>
      </c>
      <c r="U244">
        <f t="shared" ca="1" si="40"/>
        <v>1.1670704643396217</v>
      </c>
      <c r="V244">
        <f t="shared" ca="1" si="40"/>
        <v>1.1198004878747112</v>
      </c>
    </row>
    <row r="245" spans="2:22" x14ac:dyDescent="0.25">
      <c r="B245">
        <f t="shared" si="36"/>
        <v>6840</v>
      </c>
      <c r="C245">
        <f t="shared" ca="1" si="34"/>
        <v>2.0711856783521777E-90</v>
      </c>
      <c r="D245">
        <f t="shared" ca="1" si="37"/>
        <v>0.92500701299931576</v>
      </c>
      <c r="E245" s="14">
        <f t="shared" ca="1" si="32"/>
        <v>1.9158612776995095E-90</v>
      </c>
      <c r="G245">
        <f t="shared" ca="1" si="35"/>
        <v>8.9252398645798367E-66</v>
      </c>
      <c r="I245" s="16">
        <f t="shared" ca="1" si="38"/>
        <v>-1.5532440065266825E-91</v>
      </c>
      <c r="M245">
        <f t="shared" ca="1" si="39"/>
        <v>1.0093236510595545</v>
      </c>
      <c r="N245">
        <f t="shared" ca="1" si="40"/>
        <v>1.0575835560444655</v>
      </c>
      <c r="O245">
        <f t="shared" ca="1" si="40"/>
        <v>0.76250030597647456</v>
      </c>
      <c r="P245">
        <f t="shared" ca="1" si="40"/>
        <v>1.0212910079079487</v>
      </c>
      <c r="Q245">
        <f t="shared" ca="1" si="40"/>
        <v>1.2184430541674547</v>
      </c>
      <c r="R245">
        <f t="shared" ca="1" si="40"/>
        <v>1.2220083482137662</v>
      </c>
      <c r="S245">
        <f t="shared" ca="1" si="40"/>
        <v>0.76989514838481643</v>
      </c>
      <c r="T245">
        <f t="shared" ca="1" si="40"/>
        <v>1.153063891483961</v>
      </c>
      <c r="U245">
        <f t="shared" ca="1" si="40"/>
        <v>0.96846887155383032</v>
      </c>
      <c r="V245">
        <f t="shared" ca="1" si="40"/>
        <v>0.90189332388211974</v>
      </c>
    </row>
    <row r="246" spans="2:22" x14ac:dyDescent="0.25">
      <c r="B246">
        <f t="shared" si="36"/>
        <v>6870</v>
      </c>
      <c r="C246">
        <f t="shared" ca="1" si="34"/>
        <v>8.1362018328571035E-91</v>
      </c>
      <c r="D246">
        <f t="shared" ca="1" si="37"/>
        <v>0.80641039194902264</v>
      </c>
      <c r="E246" s="14">
        <f t="shared" ca="1" si="32"/>
        <v>6.5611177090106535E-91</v>
      </c>
      <c r="G246">
        <f t="shared" ca="1" si="35"/>
        <v>3.6090889546141837E-66</v>
      </c>
      <c r="I246" s="16">
        <f t="shared" ca="1" si="38"/>
        <v>-1.57508412384645E-91</v>
      </c>
      <c r="M246">
        <f t="shared" ca="1" si="39"/>
        <v>1.1514756841905136</v>
      </c>
      <c r="N246">
        <f t="shared" ca="1" si="40"/>
        <v>1.1226245797869447</v>
      </c>
      <c r="O246">
        <f t="shared" ca="1" si="40"/>
        <v>1.1934597253810577</v>
      </c>
      <c r="P246">
        <f t="shared" ca="1" si="40"/>
        <v>0.9462861779160987</v>
      </c>
      <c r="Q246">
        <f t="shared" ca="1" si="40"/>
        <v>0.99930629512215563</v>
      </c>
      <c r="R246">
        <f t="shared" ca="1" si="40"/>
        <v>0.90437443773388915</v>
      </c>
      <c r="S246">
        <f t="shared" ca="1" si="40"/>
        <v>0.96443749593004879</v>
      </c>
      <c r="T246">
        <f t="shared" ca="1" si="40"/>
        <v>0.8877461530720927</v>
      </c>
      <c r="U246">
        <f t="shared" ca="1" si="40"/>
        <v>0.77121545154226046</v>
      </c>
      <c r="V246">
        <f t="shared" ca="1" si="40"/>
        <v>0.93016647235820171</v>
      </c>
    </row>
    <row r="247" spans="2:22" x14ac:dyDescent="0.25">
      <c r="B247">
        <f t="shared" si="36"/>
        <v>6900</v>
      </c>
      <c r="C247">
        <f t="shared" ca="1" si="34"/>
        <v>3.1962108654832554E-91</v>
      </c>
      <c r="D247">
        <f t="shared" ca="1" si="37"/>
        <v>0.8780348963457385</v>
      </c>
      <c r="E247" s="14">
        <f t="shared" ca="1" si="32"/>
        <v>2.8063846759737131E-91</v>
      </c>
      <c r="G247">
        <f t="shared" ca="1" si="35"/>
        <v>1.4590673905515164E-66</v>
      </c>
      <c r="I247" s="16">
        <f t="shared" ca="1" si="38"/>
        <v>-3.8982618950954237E-92</v>
      </c>
      <c r="M247">
        <f t="shared" ca="1" si="39"/>
        <v>0.97630631469119433</v>
      </c>
      <c r="N247">
        <f t="shared" ref="N247:V262" ca="1" si="41">(0.75+0.5*RAND())</f>
        <v>0.78841035691082928</v>
      </c>
      <c r="O247">
        <f t="shared" ca="1" si="41"/>
        <v>1.2402964811247634</v>
      </c>
      <c r="P247">
        <f t="shared" ca="1" si="41"/>
        <v>0.93065207625625468</v>
      </c>
      <c r="Q247">
        <f t="shared" ca="1" si="41"/>
        <v>1.0620232539443746</v>
      </c>
      <c r="R247">
        <f t="shared" ca="1" si="41"/>
        <v>0.82951666129252599</v>
      </c>
      <c r="S247">
        <f t="shared" ca="1" si="41"/>
        <v>0.85095080875383977</v>
      </c>
      <c r="T247">
        <f t="shared" ca="1" si="41"/>
        <v>0.9299671966498313</v>
      </c>
      <c r="U247">
        <f t="shared" ca="1" si="41"/>
        <v>1.0577350878885738</v>
      </c>
      <c r="V247">
        <f t="shared" ca="1" si="41"/>
        <v>0.85998694806172127</v>
      </c>
    </row>
    <row r="248" spans="2:22" x14ac:dyDescent="0.25">
      <c r="B248">
        <f t="shared" si="36"/>
        <v>6930</v>
      </c>
      <c r="C248">
        <f t="shared" ca="1" si="34"/>
        <v>1.2556253500892276E-91</v>
      </c>
      <c r="D248">
        <f t="shared" ca="1" si="37"/>
        <v>1.0132134281551508</v>
      </c>
      <c r="E248" s="14">
        <f t="shared" ca="1" si="32"/>
        <v>1.2722164654424177E-91</v>
      </c>
      <c r="G248">
        <f t="shared" ca="1" si="35"/>
        <v>5.897318231700122E-67</v>
      </c>
      <c r="I248" s="16">
        <f t="shared" ca="1" si="38"/>
        <v>1.6591115353190102E-93</v>
      </c>
      <c r="M248">
        <f t="shared" ca="1" si="39"/>
        <v>1.0772224211148527</v>
      </c>
      <c r="N248">
        <f t="shared" ca="1" si="41"/>
        <v>0.78234240417870737</v>
      </c>
      <c r="O248">
        <f t="shared" ca="1" si="41"/>
        <v>1.2186327218813473</v>
      </c>
      <c r="P248">
        <f t="shared" ca="1" si="41"/>
        <v>1.1442367244532625</v>
      </c>
      <c r="Q248">
        <f t="shared" ca="1" si="41"/>
        <v>1.0431105808182575</v>
      </c>
      <c r="R248">
        <f t="shared" ca="1" si="41"/>
        <v>0.79042822767215526</v>
      </c>
      <c r="S248">
        <f t="shared" ca="1" si="41"/>
        <v>0.84836070441769218</v>
      </c>
      <c r="T248">
        <f t="shared" ca="1" si="41"/>
        <v>1.1304944596889408</v>
      </c>
      <c r="U248">
        <f t="shared" ca="1" si="41"/>
        <v>0.76874318721627843</v>
      </c>
      <c r="V248">
        <f t="shared" ca="1" si="41"/>
        <v>0.76295735607791859</v>
      </c>
    </row>
    <row r="249" spans="2:22" x14ac:dyDescent="0.25">
      <c r="B249">
        <f t="shared" si="36"/>
        <v>6960</v>
      </c>
      <c r="C249">
        <f t="shared" ca="1" si="34"/>
        <v>4.9328235416981555E-92</v>
      </c>
      <c r="D249">
        <f t="shared" ca="1" si="37"/>
        <v>1.1428943784599952</v>
      </c>
      <c r="E249" s="14">
        <f t="shared" ca="1" si="32"/>
        <v>5.6376962957419454E-92</v>
      </c>
      <c r="G249">
        <f t="shared" ca="1" si="35"/>
        <v>2.3830687533625595E-67</v>
      </c>
      <c r="I249" s="16">
        <f t="shared" ca="1" si="38"/>
        <v>7.0487275404378989E-93</v>
      </c>
      <c r="M249">
        <f t="shared" ca="1" si="39"/>
        <v>1.0974254712805818</v>
      </c>
      <c r="N249">
        <f t="shared" ca="1" si="41"/>
        <v>1.0427573363991351</v>
      </c>
      <c r="O249">
        <f t="shared" ca="1" si="41"/>
        <v>0.77382758927655781</v>
      </c>
      <c r="P249">
        <f t="shared" ca="1" si="41"/>
        <v>0.83425274255763915</v>
      </c>
      <c r="Q249">
        <f t="shared" ca="1" si="41"/>
        <v>1.1179165527924448</v>
      </c>
      <c r="R249">
        <f t="shared" ca="1" si="41"/>
        <v>1.0428631137725179</v>
      </c>
      <c r="S249">
        <f t="shared" ca="1" si="41"/>
        <v>0.76302207130628985</v>
      </c>
      <c r="T249">
        <f t="shared" ca="1" si="41"/>
        <v>1.1385277067418644</v>
      </c>
      <c r="U249">
        <f t="shared" ca="1" si="41"/>
        <v>0.86739330138381998</v>
      </c>
      <c r="V249">
        <f t="shared" ca="1" si="41"/>
        <v>1.1844993584679986</v>
      </c>
    </row>
    <row r="250" spans="2:22" x14ac:dyDescent="0.25">
      <c r="B250">
        <f t="shared" si="36"/>
        <v>6990</v>
      </c>
      <c r="C250">
        <f t="shared" ca="1" si="34"/>
        <v>1.9379468004546259E-92</v>
      </c>
      <c r="D250">
        <f t="shared" ca="1" si="37"/>
        <v>0.76938778962658438</v>
      </c>
      <c r="E250" s="14">
        <f t="shared" ca="1" si="32"/>
        <v>1.491032605215696E-92</v>
      </c>
      <c r="G250">
        <f t="shared" ca="1" si="35"/>
        <v>9.6277033596524715E-68</v>
      </c>
      <c r="I250" s="16">
        <f t="shared" ca="1" si="38"/>
        <v>-4.469141952389299E-93</v>
      </c>
      <c r="M250">
        <f t="shared" ca="1" si="39"/>
        <v>1.1188331468839823</v>
      </c>
      <c r="N250">
        <f t="shared" ca="1" si="41"/>
        <v>0.75265630470977185</v>
      </c>
      <c r="O250">
        <f t="shared" ca="1" si="41"/>
        <v>0.76234823506793714</v>
      </c>
      <c r="P250">
        <f t="shared" ca="1" si="41"/>
        <v>1.023982206833163</v>
      </c>
      <c r="Q250">
        <f t="shared" ca="1" si="41"/>
        <v>1.035876026066981</v>
      </c>
      <c r="R250">
        <f t="shared" ca="1" si="41"/>
        <v>1.2081373107807241</v>
      </c>
      <c r="S250">
        <f t="shared" ca="1" si="41"/>
        <v>0.95548874652646654</v>
      </c>
      <c r="T250">
        <f t="shared" ca="1" si="41"/>
        <v>1.0044022184563703</v>
      </c>
      <c r="U250">
        <f t="shared" ca="1" si="41"/>
        <v>1.0881866375486695</v>
      </c>
      <c r="V250">
        <f t="shared" ca="1" si="41"/>
        <v>0.83473058417834789</v>
      </c>
    </row>
    <row r="251" spans="2:22" x14ac:dyDescent="0.25">
      <c r="B251">
        <f t="shared" si="36"/>
        <v>7020</v>
      </c>
      <c r="C251">
        <f t="shared" ca="1" si="34"/>
        <v>7.6137533106063225E-93</v>
      </c>
      <c r="D251">
        <f t="shared" ca="1" si="37"/>
        <v>1.1437094916484676</v>
      </c>
      <c r="E251" s="14">
        <f t="shared" ca="1" si="32"/>
        <v>8.7079219284103935E-93</v>
      </c>
      <c r="G251">
        <f t="shared" ca="1" si="35"/>
        <v>3.8887878393268711E-68</v>
      </c>
      <c r="I251" s="16">
        <f t="shared" ca="1" si="38"/>
        <v>1.094168617804071E-93</v>
      </c>
      <c r="M251">
        <f t="shared" ca="1" si="39"/>
        <v>1.1810951132317025</v>
      </c>
      <c r="N251">
        <f t="shared" ca="1" si="41"/>
        <v>1.1235286434670062</v>
      </c>
      <c r="O251">
        <f t="shared" ca="1" si="41"/>
        <v>1.187772033642615</v>
      </c>
      <c r="P251">
        <f t="shared" ca="1" si="41"/>
        <v>0.81619703291207113</v>
      </c>
      <c r="Q251">
        <f t="shared" ca="1" si="41"/>
        <v>0.79014110599707899</v>
      </c>
      <c r="R251">
        <f t="shared" ca="1" si="41"/>
        <v>1.1083284930976098</v>
      </c>
      <c r="S251">
        <f t="shared" ca="1" si="41"/>
        <v>0.91990692775128813</v>
      </c>
      <c r="T251">
        <f t="shared" ca="1" si="41"/>
        <v>1.045465605427599</v>
      </c>
      <c r="U251">
        <f t="shared" ca="1" si="41"/>
        <v>0.76273787237719048</v>
      </c>
      <c r="V251">
        <f t="shared" ca="1" si="41"/>
        <v>1.1122406080931748</v>
      </c>
    </row>
    <row r="252" spans="2:22" x14ac:dyDescent="0.25">
      <c r="B252">
        <f t="shared" si="36"/>
        <v>7050</v>
      </c>
      <c r="C252">
        <f t="shared" ca="1" si="34"/>
        <v>2.9913439120535251E-93</v>
      </c>
      <c r="D252">
        <f t="shared" ca="1" si="37"/>
        <v>0.89753847111049367</v>
      </c>
      <c r="E252" s="14">
        <f t="shared" ca="1" si="32"/>
        <v>2.6848462413902039E-93</v>
      </c>
      <c r="G252">
        <f t="shared" ca="1" si="35"/>
        <v>1.5704079961412377E-68</v>
      </c>
      <c r="I252" s="16">
        <f t="shared" ca="1" si="38"/>
        <v>-3.0649767066332116E-94</v>
      </c>
      <c r="M252">
        <f t="shared" ca="1" si="39"/>
        <v>0.90321121158212114</v>
      </c>
      <c r="N252">
        <f t="shared" ca="1" si="41"/>
        <v>0.96537370284903679</v>
      </c>
      <c r="O252">
        <f t="shared" ca="1" si="41"/>
        <v>1.2112840353506742</v>
      </c>
      <c r="P252">
        <f t="shared" ca="1" si="41"/>
        <v>1.1196048973823569</v>
      </c>
      <c r="Q252">
        <f t="shared" ca="1" si="41"/>
        <v>0.82084490662787124</v>
      </c>
      <c r="R252">
        <f t="shared" ca="1" si="41"/>
        <v>0.92797365394697762</v>
      </c>
      <c r="S252">
        <f t="shared" ca="1" si="41"/>
        <v>1.2314766841823923</v>
      </c>
      <c r="T252">
        <f t="shared" ca="1" si="41"/>
        <v>1.2251582641041374</v>
      </c>
      <c r="U252">
        <f t="shared" ca="1" si="41"/>
        <v>0.8230141675980549</v>
      </c>
      <c r="V252">
        <f t="shared" ca="1" si="41"/>
        <v>1.0245332335604374</v>
      </c>
    </row>
    <row r="253" spans="2:22" x14ac:dyDescent="0.25">
      <c r="B253">
        <f t="shared" si="36"/>
        <v>7080</v>
      </c>
      <c r="C253">
        <f t="shared" ca="1" si="34"/>
        <v>1.1752882697756233E-93</v>
      </c>
      <c r="D253">
        <f t="shared" ca="1" si="37"/>
        <v>0.97351726017168805</v>
      </c>
      <c r="E253" s="14">
        <f t="shared" ca="1" si="32"/>
        <v>1.1441634163038886E-93</v>
      </c>
      <c r="G253">
        <f t="shared" ca="1" si="35"/>
        <v>6.3404298213405451E-69</v>
      </c>
      <c r="I253" s="16">
        <f t="shared" ca="1" si="38"/>
        <v>-3.1124853471734733E-95</v>
      </c>
      <c r="M253">
        <f t="shared" ca="1" si="39"/>
        <v>1.2465189980164622</v>
      </c>
      <c r="N253">
        <f t="shared" ca="1" si="41"/>
        <v>1.2421232324543163</v>
      </c>
      <c r="O253">
        <f t="shared" ca="1" si="41"/>
        <v>1.12215869372241</v>
      </c>
      <c r="P253">
        <f t="shared" ca="1" si="41"/>
        <v>1.0667905513550995</v>
      </c>
      <c r="Q253">
        <f t="shared" ca="1" si="41"/>
        <v>1.0007455650934043</v>
      </c>
      <c r="R253">
        <f t="shared" ca="1" si="41"/>
        <v>1.0545147915915811</v>
      </c>
      <c r="S253">
        <f t="shared" ca="1" si="41"/>
        <v>0.8603658750371892</v>
      </c>
      <c r="T253">
        <f t="shared" ca="1" si="41"/>
        <v>1.2266804403504028</v>
      </c>
      <c r="U253">
        <f t="shared" ca="1" si="41"/>
        <v>0.91245740674558329</v>
      </c>
      <c r="V253">
        <f t="shared" ca="1" si="41"/>
        <v>1.0816289067252753</v>
      </c>
    </row>
    <row r="254" spans="2:22" x14ac:dyDescent="0.25">
      <c r="B254">
        <f t="shared" si="36"/>
        <v>7110</v>
      </c>
      <c r="C254">
        <f t="shared" ca="1" si="34"/>
        <v>4.6177762304680639E-94</v>
      </c>
      <c r="D254">
        <f t="shared" ca="1" si="37"/>
        <v>0.98998499623358538</v>
      </c>
      <c r="E254" s="14">
        <f t="shared" ca="1" si="32"/>
        <v>4.5715291841274661E-94</v>
      </c>
      <c r="G254">
        <f t="shared" ca="1" si="35"/>
        <v>2.5593759789062152E-69</v>
      </c>
      <c r="I254" s="16">
        <f t="shared" ca="1" si="38"/>
        <v>-4.6247046340597817E-96</v>
      </c>
      <c r="M254">
        <f t="shared" ca="1" si="39"/>
        <v>1.2295491795799769</v>
      </c>
      <c r="N254">
        <f t="shared" ca="1" si="41"/>
        <v>0.9392556398948636</v>
      </c>
      <c r="O254">
        <f t="shared" ca="1" si="41"/>
        <v>1.2068778081790399</v>
      </c>
      <c r="P254">
        <f t="shared" ca="1" si="41"/>
        <v>1.146484137926846</v>
      </c>
      <c r="Q254">
        <f t="shared" ca="1" si="41"/>
        <v>0.82531708938361348</v>
      </c>
      <c r="R254">
        <f t="shared" ca="1" si="41"/>
        <v>1.0626567120430692</v>
      </c>
      <c r="S254">
        <f t="shared" ca="1" si="41"/>
        <v>1.2234281290606566</v>
      </c>
      <c r="T254">
        <f t="shared" ca="1" si="41"/>
        <v>0.78023803654426382</v>
      </c>
      <c r="U254">
        <f t="shared" ca="1" si="41"/>
        <v>1.1746232317603817</v>
      </c>
      <c r="V254">
        <f t="shared" ca="1" si="41"/>
        <v>1.1079973343856415</v>
      </c>
    </row>
    <row r="255" spans="2:22" x14ac:dyDescent="0.25">
      <c r="B255">
        <f t="shared" si="36"/>
        <v>7140</v>
      </c>
      <c r="C255">
        <f t="shared" ca="1" si="34"/>
        <v>1.8143944596167711E-94</v>
      </c>
      <c r="D255">
        <f t="shared" ca="1" si="37"/>
        <v>0.750886521220405</v>
      </c>
      <c r="E255" s="14">
        <f t="shared" ca="1" si="32"/>
        <v>1.3624043439032139E-94</v>
      </c>
      <c r="G255">
        <f t="shared" ca="1" si="35"/>
        <v>1.032903808469827E-69</v>
      </c>
      <c r="I255" s="16">
        <f t="shared" ca="1" si="38"/>
        <v>-4.5199011571355715E-95</v>
      </c>
      <c r="M255">
        <f t="shared" ca="1" si="39"/>
        <v>1.042293260769015</v>
      </c>
      <c r="N255">
        <f t="shared" ca="1" si="41"/>
        <v>0.95262497146506608</v>
      </c>
      <c r="O255">
        <f t="shared" ca="1" si="41"/>
        <v>0.7812402798295871</v>
      </c>
      <c r="P255">
        <f t="shared" ca="1" si="41"/>
        <v>1.1728231282057076</v>
      </c>
      <c r="Q255">
        <f t="shared" ca="1" si="41"/>
        <v>1.1721474429528937</v>
      </c>
      <c r="R255">
        <f t="shared" ca="1" si="41"/>
        <v>1.0591443390455901</v>
      </c>
      <c r="S255">
        <f t="shared" ca="1" si="41"/>
        <v>1.0879987118630887</v>
      </c>
      <c r="T255">
        <f t="shared" ca="1" si="41"/>
        <v>0.89194765951609534</v>
      </c>
      <c r="U255">
        <f t="shared" ca="1" si="41"/>
        <v>1.0346101133811352</v>
      </c>
      <c r="V255">
        <f t="shared" ca="1" si="41"/>
        <v>1.1372063432550013</v>
      </c>
    </row>
    <row r="256" spans="2:22" x14ac:dyDescent="0.25">
      <c r="B256">
        <f t="shared" si="36"/>
        <v>7170</v>
      </c>
      <c r="C256">
        <f t="shared" ca="1" si="34"/>
        <v>7.1292000546115713E-95</v>
      </c>
      <c r="D256">
        <f t="shared" ca="1" si="37"/>
        <v>0.98059007893515926</v>
      </c>
      <c r="E256" s="14">
        <f t="shared" ca="1" si="32"/>
        <v>6.9908228442961029E-95</v>
      </c>
      <c r="G256">
        <f t="shared" ca="1" si="35"/>
        <v>4.1677077592845688E-70</v>
      </c>
      <c r="I256" s="16">
        <f t="shared" ca="1" si="38"/>
        <v>-1.3837721031546842E-96</v>
      </c>
      <c r="M256">
        <f t="shared" ca="1" si="39"/>
        <v>1.0850225660448904</v>
      </c>
      <c r="N256">
        <f t="shared" ca="1" si="41"/>
        <v>1.038593750361376</v>
      </c>
      <c r="O256">
        <f t="shared" ca="1" si="41"/>
        <v>0.92528340545639098</v>
      </c>
      <c r="P256">
        <f t="shared" ca="1" si="41"/>
        <v>1.1955120845669962</v>
      </c>
      <c r="Q256">
        <f t="shared" ca="1" si="41"/>
        <v>1.0353097831669116</v>
      </c>
      <c r="R256">
        <f t="shared" ca="1" si="41"/>
        <v>0.87277972310746366</v>
      </c>
      <c r="S256">
        <f t="shared" ca="1" si="41"/>
        <v>0.89235901512544236</v>
      </c>
      <c r="T256">
        <f t="shared" ca="1" si="41"/>
        <v>1.008121772192734</v>
      </c>
      <c r="U256">
        <f t="shared" ca="1" si="41"/>
        <v>1.177945286594396</v>
      </c>
      <c r="V256">
        <f t="shared" ca="1" si="41"/>
        <v>1.0131950313976026</v>
      </c>
    </row>
    <row r="257" spans="2:22" x14ac:dyDescent="0.25">
      <c r="B257">
        <f t="shared" si="36"/>
        <v>7200</v>
      </c>
      <c r="C257">
        <f t="shared" ca="1" si="34"/>
        <v>2.8013029308585822E-95</v>
      </c>
      <c r="D257">
        <f t="shared" ca="1" si="37"/>
        <v>0.86155630047407228</v>
      </c>
      <c r="E257" s="14">
        <f t="shared" ca="1" si="32"/>
        <v>2.4134801896176959E-95</v>
      </c>
      <c r="G257">
        <f t="shared" ca="1" si="35"/>
        <v>1.6813084642518474E-70</v>
      </c>
      <c r="I257" s="16">
        <f t="shared" ca="1" si="38"/>
        <v>-3.8782274124088634E-96</v>
      </c>
      <c r="M257">
        <f t="shared" ca="1" si="39"/>
        <v>1.0758740926701564</v>
      </c>
      <c r="N257">
        <f t="shared" ca="1" si="41"/>
        <v>0.84093684618811304</v>
      </c>
      <c r="O257">
        <f t="shared" ca="1" si="41"/>
        <v>1.1838235828308796</v>
      </c>
      <c r="P257">
        <f t="shared" ca="1" si="41"/>
        <v>1.0388235822048537</v>
      </c>
      <c r="Q257">
        <f t="shared" ca="1" si="41"/>
        <v>1.1315815174401214</v>
      </c>
      <c r="R257">
        <f t="shared" ca="1" si="41"/>
        <v>0.8805775763942103</v>
      </c>
      <c r="S257">
        <f t="shared" ca="1" si="41"/>
        <v>1.0582074214294306</v>
      </c>
      <c r="T257">
        <f t="shared" ca="1" si="41"/>
        <v>1.2417211968613293</v>
      </c>
      <c r="U257">
        <f t="shared" ca="1" si="41"/>
        <v>1.2058466443027138</v>
      </c>
      <c r="V257">
        <f t="shared" ca="1" si="41"/>
        <v>1.208009544355733</v>
      </c>
    </row>
    <row r="258" spans="2:22" x14ac:dyDescent="0.25">
      <c r="B258">
        <f t="shared" si="36"/>
        <v>7230</v>
      </c>
      <c r="C258">
        <f t="shared" ca="1" si="34"/>
        <v>1.100751924352992E-95</v>
      </c>
      <c r="D258">
        <f t="shared" ca="1" si="37"/>
        <v>0.77577950386570893</v>
      </c>
      <c r="E258" s="14">
        <f t="shared" ca="1" si="32"/>
        <v>8.5394078175378856E-96</v>
      </c>
      <c r="G258">
        <f t="shared" ca="1" si="35"/>
        <v>6.7812764830562847E-71</v>
      </c>
      <c r="I258" s="16">
        <f t="shared" ca="1" si="38"/>
        <v>-2.4681114259920346E-96</v>
      </c>
      <c r="M258">
        <f t="shared" ca="1" si="39"/>
        <v>1.2415984232476214</v>
      </c>
      <c r="N258">
        <f t="shared" ca="1" si="41"/>
        <v>1.1312284214508739</v>
      </c>
      <c r="O258">
        <f t="shared" ca="1" si="41"/>
        <v>0.8687721218574167</v>
      </c>
      <c r="P258">
        <f t="shared" ca="1" si="41"/>
        <v>1.2270017583087052</v>
      </c>
      <c r="Q258">
        <f t="shared" ca="1" si="41"/>
        <v>1.0034393456992885</v>
      </c>
      <c r="R258">
        <f t="shared" ca="1" si="41"/>
        <v>0.9593594587916745</v>
      </c>
      <c r="S258">
        <f t="shared" ca="1" si="41"/>
        <v>1.1921074073424733</v>
      </c>
      <c r="T258">
        <f t="shared" ca="1" si="41"/>
        <v>0.85642998122512637</v>
      </c>
      <c r="U258">
        <f t="shared" ca="1" si="41"/>
        <v>1.1074521660040229</v>
      </c>
      <c r="V258">
        <f t="shared" ca="1" si="41"/>
        <v>0.96922746840400253</v>
      </c>
    </row>
    <row r="259" spans="2:22" x14ac:dyDescent="0.25">
      <c r="B259">
        <f t="shared" si="36"/>
        <v>7260</v>
      </c>
      <c r="C259">
        <f t="shared" ca="1" si="34"/>
        <v>4.3254257011337845E-96</v>
      </c>
      <c r="D259">
        <f t="shared" ca="1" si="37"/>
        <v>1.0553527441672221</v>
      </c>
      <c r="E259" s="14">
        <f t="shared" ca="1" si="32"/>
        <v>4.5648498833829702E-96</v>
      </c>
      <c r="G259">
        <f t="shared" ca="1" si="35"/>
        <v>2.7345794503053098E-71</v>
      </c>
      <c r="I259" s="16">
        <f t="shared" ca="1" si="38"/>
        <v>2.3942418224918574E-97</v>
      </c>
      <c r="M259">
        <f t="shared" ca="1" si="39"/>
        <v>0.76377301049612456</v>
      </c>
      <c r="N259">
        <f t="shared" ca="1" si="41"/>
        <v>1.0042186670411859</v>
      </c>
      <c r="O259">
        <f t="shared" ca="1" si="41"/>
        <v>0.99731726862577175</v>
      </c>
      <c r="P259">
        <f t="shared" ca="1" si="41"/>
        <v>0.84705416875059258</v>
      </c>
      <c r="Q259">
        <f t="shared" ca="1" si="41"/>
        <v>1.2356355900566784</v>
      </c>
      <c r="R259">
        <f t="shared" ca="1" si="41"/>
        <v>0.92595106506721969</v>
      </c>
      <c r="S259">
        <f t="shared" ca="1" si="41"/>
        <v>0.80310983589658891</v>
      </c>
      <c r="T259">
        <f t="shared" ca="1" si="41"/>
        <v>0.84493603630899083</v>
      </c>
      <c r="U259">
        <f t="shared" ca="1" si="41"/>
        <v>1.145020977943354</v>
      </c>
      <c r="V259">
        <f t="shared" ca="1" si="41"/>
        <v>0.86091495023391618</v>
      </c>
    </row>
    <row r="260" spans="2:22" x14ac:dyDescent="0.25">
      <c r="B260">
        <f t="shared" si="36"/>
        <v>7290</v>
      </c>
      <c r="C260">
        <f t="shared" ca="1" si="34"/>
        <v>1.6997232196245907E-96</v>
      </c>
      <c r="D260">
        <f t="shared" ca="1" si="37"/>
        <v>1.0103751893598054</v>
      </c>
      <c r="E260" s="14">
        <f t="shared" ref="E260:E267" ca="1" si="42">C260*D260</f>
        <v>1.717358169887454E-96</v>
      </c>
      <c r="G260">
        <f t="shared" ca="1" si="35"/>
        <v>1.1025182663861357E-71</v>
      </c>
      <c r="I260" s="16">
        <f t="shared" ca="1" si="38"/>
        <v>1.7634950262863318E-98</v>
      </c>
      <c r="M260">
        <f t="shared" ca="1" si="39"/>
        <v>0.76951326881252302</v>
      </c>
      <c r="N260">
        <f t="shared" ca="1" si="41"/>
        <v>0.83549531535985433</v>
      </c>
      <c r="O260">
        <f t="shared" ca="1" si="41"/>
        <v>1.1501706656062902</v>
      </c>
      <c r="P260">
        <f t="shared" ca="1" si="41"/>
        <v>1.1964288829130414</v>
      </c>
      <c r="Q260">
        <f t="shared" ca="1" si="41"/>
        <v>0.91052287573875645</v>
      </c>
      <c r="R260">
        <f t="shared" ca="1" si="41"/>
        <v>0.83570499899972317</v>
      </c>
      <c r="S260">
        <f t="shared" ca="1" si="41"/>
        <v>1.0186341913169514</v>
      </c>
      <c r="T260">
        <f t="shared" ca="1" si="41"/>
        <v>1.1661550077960714</v>
      </c>
      <c r="U260">
        <f t="shared" ca="1" si="41"/>
        <v>1.1943702228189481</v>
      </c>
      <c r="V260">
        <f t="shared" ca="1" si="41"/>
        <v>0.94835425578459587</v>
      </c>
    </row>
    <row r="261" spans="2:22" x14ac:dyDescent="0.25">
      <c r="B261">
        <f t="shared" si="36"/>
        <v>7320</v>
      </c>
      <c r="C261">
        <f t="shared" ca="1" si="34"/>
        <v>6.6793996457350964E-97</v>
      </c>
      <c r="D261">
        <f t="shared" ca="1" si="37"/>
        <v>1.2029914788070208</v>
      </c>
      <c r="E261" s="14">
        <f t="shared" ca="1" si="42"/>
        <v>8.0352608573659544E-97</v>
      </c>
      <c r="G261">
        <f t="shared" ca="1" si="35"/>
        <v>4.4442480150996786E-72</v>
      </c>
      <c r="I261" s="16">
        <f t="shared" ca="1" si="38"/>
        <v>1.355861211630858E-97</v>
      </c>
      <c r="M261">
        <f t="shared" ca="1" si="39"/>
        <v>1.1530427774931784</v>
      </c>
      <c r="N261">
        <f t="shared" ca="1" si="41"/>
        <v>1.0235792512578723</v>
      </c>
      <c r="O261">
        <f t="shared" ca="1" si="41"/>
        <v>0.96900981803225694</v>
      </c>
      <c r="P261">
        <f t="shared" ca="1" si="41"/>
        <v>0.9190262014657975</v>
      </c>
      <c r="Q261">
        <f t="shared" ca="1" si="41"/>
        <v>0.81767222567965625</v>
      </c>
      <c r="R261">
        <f t="shared" ca="1" si="41"/>
        <v>1.0937051495309937</v>
      </c>
      <c r="S261">
        <f t="shared" ca="1" si="41"/>
        <v>0.76051054121598805</v>
      </c>
      <c r="T261">
        <f t="shared" ca="1" si="41"/>
        <v>0.79993017179115378</v>
      </c>
      <c r="U261">
        <f t="shared" ca="1" si="41"/>
        <v>0.86139986970839733</v>
      </c>
      <c r="V261">
        <f t="shared" ca="1" si="41"/>
        <v>1.2108394397522559</v>
      </c>
    </row>
    <row r="262" spans="2:22" x14ac:dyDescent="0.25">
      <c r="B262">
        <f t="shared" si="36"/>
        <v>7350</v>
      </c>
      <c r="C262">
        <f t="shared" ca="1" si="34"/>
        <v>2.624861823268378E-97</v>
      </c>
      <c r="D262">
        <f t="shared" ca="1" si="37"/>
        <v>1.1264981180085225</v>
      </c>
      <c r="E262" s="14">
        <f t="shared" ca="1" si="42"/>
        <v>2.9569019039442466E-97</v>
      </c>
      <c r="G262">
        <f t="shared" ca="1" si="35"/>
        <v>1.7911382180136655E-72</v>
      </c>
      <c r="I262" s="16">
        <f t="shared" ca="1" si="38"/>
        <v>3.3204008067586865E-98</v>
      </c>
      <c r="M262">
        <f t="shared" ca="1" si="39"/>
        <v>1.0868196122556353</v>
      </c>
      <c r="N262">
        <f t="shared" ca="1" si="41"/>
        <v>0.89445031448552692</v>
      </c>
      <c r="O262">
        <f t="shared" ca="1" si="41"/>
        <v>1.1670560939759493</v>
      </c>
      <c r="P262">
        <f t="shared" ca="1" si="41"/>
        <v>1.0528916664203414</v>
      </c>
      <c r="Q262">
        <f t="shared" ca="1" si="41"/>
        <v>0.87271526145809708</v>
      </c>
      <c r="R262">
        <f t="shared" ca="1" si="41"/>
        <v>1.0410741101507588</v>
      </c>
      <c r="S262">
        <f t="shared" ca="1" si="41"/>
        <v>0.89506512527310456</v>
      </c>
      <c r="T262">
        <f t="shared" ca="1" si="41"/>
        <v>0.83685437594749579</v>
      </c>
      <c r="U262">
        <f t="shared" ca="1" si="41"/>
        <v>1.0053059492936094</v>
      </c>
      <c r="V262">
        <f t="shared" ca="1" si="41"/>
        <v>1.2217410864020875</v>
      </c>
    </row>
    <row r="263" spans="2:22" x14ac:dyDescent="0.25">
      <c r="B263">
        <f t="shared" si="36"/>
        <v>7380</v>
      </c>
      <c r="C263">
        <f t="shared" ca="1" si="34"/>
        <v>1.031537887786429E-97</v>
      </c>
      <c r="D263">
        <f t="shared" ca="1" si="37"/>
        <v>0.76149820445811789</v>
      </c>
      <c r="E263" s="14">
        <f t="shared" ca="1" si="42"/>
        <v>7.8551424937988527E-98</v>
      </c>
      <c r="G263">
        <f t="shared" ca="1" si="35"/>
        <v>7.2173753176118761E-73</v>
      </c>
      <c r="I263" s="16">
        <f t="shared" ca="1" si="38"/>
        <v>-2.4602363840654378E-98</v>
      </c>
      <c r="M263">
        <f t="shared" ca="1" si="39"/>
        <v>1.1816952098265034</v>
      </c>
      <c r="N263">
        <f t="shared" ref="N263:V267" ca="1" si="43">(0.75+0.5*RAND())</f>
        <v>0.92131259466230919</v>
      </c>
      <c r="O263">
        <f t="shared" ca="1" si="43"/>
        <v>1.0829012680588967</v>
      </c>
      <c r="P263">
        <f t="shared" ca="1" si="43"/>
        <v>1.0570735154027104</v>
      </c>
      <c r="Q263">
        <f t="shared" ca="1" si="43"/>
        <v>1.0476913958755969</v>
      </c>
      <c r="R263">
        <f t="shared" ca="1" si="43"/>
        <v>1.1449594122920963</v>
      </c>
      <c r="S263">
        <f t="shared" ca="1" si="43"/>
        <v>1.0292577269951793</v>
      </c>
      <c r="T263">
        <f t="shared" ca="1" si="43"/>
        <v>0.88729078472701439</v>
      </c>
      <c r="U263">
        <f t="shared" ca="1" si="43"/>
        <v>0.95159638731277607</v>
      </c>
      <c r="V263">
        <f t="shared" ca="1" si="43"/>
        <v>1.2290575466062645</v>
      </c>
    </row>
    <row r="264" spans="2:22" x14ac:dyDescent="0.25">
      <c r="B264">
        <f t="shared" si="36"/>
        <v>7410</v>
      </c>
      <c r="C264">
        <f t="shared" ca="1" si="34"/>
        <v>4.0539050063441447E-98</v>
      </c>
      <c r="D264">
        <f t="shared" ca="1" si="37"/>
        <v>1.1982223728043739</v>
      </c>
      <c r="E264" s="14">
        <f t="shared" ca="1" si="42"/>
        <v>4.8574796758252116E-98</v>
      </c>
      <c r="G264">
        <f t="shared" ca="1" si="35"/>
        <v>2.9077019890734141E-73</v>
      </c>
      <c r="I264" s="16">
        <f t="shared" ca="1" si="38"/>
        <v>8.0357466948106689E-99</v>
      </c>
      <c r="M264">
        <f t="shared" ca="1" si="39"/>
        <v>0.95418077289530978</v>
      </c>
      <c r="N264">
        <f t="shared" ca="1" si="43"/>
        <v>1.0724020909830854</v>
      </c>
      <c r="O264">
        <f t="shared" ca="1" si="43"/>
        <v>1.0695492410665406</v>
      </c>
      <c r="P264">
        <f t="shared" ca="1" si="43"/>
        <v>1.0135832790028509</v>
      </c>
      <c r="Q264">
        <f t="shared" ca="1" si="43"/>
        <v>0.76741820059354615</v>
      </c>
      <c r="R264">
        <f t="shared" ca="1" si="43"/>
        <v>0.83203531231709105</v>
      </c>
      <c r="S264">
        <f t="shared" ca="1" si="43"/>
        <v>1.2438593369251825</v>
      </c>
      <c r="T264">
        <f t="shared" ca="1" si="43"/>
        <v>1.0867995803731483</v>
      </c>
      <c r="U264">
        <f t="shared" ca="1" si="43"/>
        <v>1.1959109477060839</v>
      </c>
      <c r="V264">
        <f t="shared" ca="1" si="43"/>
        <v>0.83848023047187081</v>
      </c>
    </row>
    <row r="265" spans="2:22" x14ac:dyDescent="0.25">
      <c r="B265">
        <f t="shared" si="36"/>
        <v>7440</v>
      </c>
      <c r="C265">
        <f t="shared" ca="1" si="34"/>
        <v>1.5932045009328325E-98</v>
      </c>
      <c r="D265">
        <f t="shared" ca="1" si="37"/>
        <v>0.81430773517975408</v>
      </c>
      <c r="E265" s="14">
        <f t="shared" ca="1" si="42"/>
        <v>1.2973587488328052E-98</v>
      </c>
      <c r="G265">
        <f t="shared" ca="1" si="35"/>
        <v>1.1712293098802971E-73</v>
      </c>
      <c r="I265" s="16">
        <f t="shared" ca="1" si="38"/>
        <v>-2.9584575210002726E-99</v>
      </c>
      <c r="M265">
        <f t="shared" ca="1" si="39"/>
        <v>1.1548997467220168</v>
      </c>
      <c r="N265">
        <f t="shared" ca="1" si="43"/>
        <v>0.82322695984883421</v>
      </c>
      <c r="O265">
        <f t="shared" ca="1" si="43"/>
        <v>1.2149711689053806</v>
      </c>
      <c r="P265">
        <f t="shared" ca="1" si="43"/>
        <v>0.75473864868482798</v>
      </c>
      <c r="Q265">
        <f t="shared" ca="1" si="43"/>
        <v>0.94356485855623595</v>
      </c>
      <c r="R265">
        <f t="shared" ca="1" si="43"/>
        <v>1.0611415875348065</v>
      </c>
      <c r="S265">
        <f t="shared" ca="1" si="43"/>
        <v>0.77834168685572747</v>
      </c>
      <c r="T265">
        <f t="shared" ca="1" si="43"/>
        <v>1.1207064625873839</v>
      </c>
      <c r="U265">
        <f t="shared" ca="1" si="43"/>
        <v>0.75933796627747052</v>
      </c>
      <c r="V265">
        <f t="shared" ca="1" si="43"/>
        <v>1.2135037145644825</v>
      </c>
    </row>
    <row r="266" spans="2:22" x14ac:dyDescent="0.25">
      <c r="B266">
        <f t="shared" si="36"/>
        <v>7470</v>
      </c>
      <c r="C266">
        <f t="shared" ca="1" si="34"/>
        <v>6.2615086098079333E-99</v>
      </c>
      <c r="D266">
        <f t="shared" ca="1" si="37"/>
        <v>0.92880594469295219</v>
      </c>
      <c r="E266" s="14">
        <f t="shared" ca="1" si="42"/>
        <v>5.8157264195357115E-99</v>
      </c>
      <c r="G266">
        <f t="shared" ca="1" si="35"/>
        <v>4.7168971785380519E-74</v>
      </c>
      <c r="I266" s="16">
        <f t="shared" ca="1" si="38"/>
        <v>-4.4578219027222175E-100</v>
      </c>
      <c r="M266">
        <f t="shared" ca="1" si="39"/>
        <v>0.78192474039795812</v>
      </c>
      <c r="N266">
        <f t="shared" ca="1" si="43"/>
        <v>0.98168598101991589</v>
      </c>
      <c r="O266">
        <f t="shared" ca="1" si="43"/>
        <v>0.95511523345999383</v>
      </c>
      <c r="P266">
        <f t="shared" ca="1" si="43"/>
        <v>1.1067789682064872</v>
      </c>
      <c r="Q266">
        <f t="shared" ca="1" si="43"/>
        <v>1.0538167484155618</v>
      </c>
      <c r="R266">
        <f t="shared" ca="1" si="43"/>
        <v>1.0273576319814635</v>
      </c>
      <c r="S266">
        <f t="shared" ca="1" si="43"/>
        <v>1.1756100850496465</v>
      </c>
      <c r="T266">
        <f t="shared" ca="1" si="43"/>
        <v>1.0236866988942068</v>
      </c>
      <c r="U266">
        <f t="shared" ca="1" si="43"/>
        <v>0.82304207120267381</v>
      </c>
      <c r="V266">
        <f t="shared" ca="1" si="43"/>
        <v>0.86554621324631631</v>
      </c>
    </row>
    <row r="267" spans="2:22" x14ac:dyDescent="0.25">
      <c r="B267">
        <f t="shared" si="36"/>
        <v>7500</v>
      </c>
      <c r="C267">
        <f t="shared" ca="1" si="34"/>
        <v>2.4609107788975164E-99</v>
      </c>
      <c r="D267">
        <f t="shared" ca="1" si="37"/>
        <v>1.1394716278671944</v>
      </c>
      <c r="E267" s="14">
        <f t="shared" ca="1" si="42"/>
        <v>2.8041380112662782E-99</v>
      </c>
      <c r="G267">
        <f t="shared" ca="1" si="35"/>
        <v>1.8993032562941609E-74</v>
      </c>
      <c r="I267" s="16">
        <f t="shared" ca="1" si="38"/>
        <v>3.4322723236876179E-100</v>
      </c>
      <c r="M267">
        <f t="shared" ca="1" si="39"/>
        <v>1.2475261113248284</v>
      </c>
      <c r="N267">
        <f t="shared" ca="1" si="43"/>
        <v>0.80203216942965705</v>
      </c>
      <c r="O267">
        <f t="shared" ca="1" si="43"/>
        <v>1.0705221472578443</v>
      </c>
      <c r="P267">
        <f t="shared" ca="1" si="43"/>
        <v>1.1996697052749634</v>
      </c>
      <c r="Q267">
        <f t="shared" ca="1" si="43"/>
        <v>1.1962414691263241</v>
      </c>
      <c r="R267">
        <f t="shared" ca="1" si="43"/>
        <v>0.90368202909891437</v>
      </c>
      <c r="S267">
        <f t="shared" ca="1" si="43"/>
        <v>0.9560462506565055</v>
      </c>
      <c r="T267">
        <f t="shared" ca="1" si="43"/>
        <v>1.1113758208471565</v>
      </c>
      <c r="U267">
        <f t="shared" ca="1" si="43"/>
        <v>1.1039175008706392</v>
      </c>
      <c r="V267">
        <f t="shared" ca="1" si="43"/>
        <v>1.053800781801459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4E160-E9B8-4B2E-A96E-C9DB76CAA169}">
  <dimension ref="B2:I267"/>
  <sheetViews>
    <sheetView workbookViewId="0">
      <selection activeCell="G17" sqref="G17"/>
    </sheetView>
  </sheetViews>
  <sheetFormatPr defaultRowHeight="15" x14ac:dyDescent="0.25"/>
  <cols>
    <col min="5" max="5" width="11.85546875" bestFit="1" customWidth="1"/>
  </cols>
  <sheetData>
    <row r="2" spans="2:7" x14ac:dyDescent="0.25">
      <c r="B2" t="s">
        <v>45</v>
      </c>
      <c r="C2" t="s">
        <v>44</v>
      </c>
      <c r="D2" t="s">
        <v>43</v>
      </c>
    </row>
    <row r="3" spans="2:7" x14ac:dyDescent="0.25">
      <c r="E3">
        <v>1</v>
      </c>
      <c r="F3" t="s">
        <v>6</v>
      </c>
    </row>
    <row r="4" spans="2:7" x14ac:dyDescent="0.25">
      <c r="E4">
        <v>50</v>
      </c>
      <c r="F4" t="s">
        <v>7</v>
      </c>
    </row>
    <row r="5" spans="2:7" x14ac:dyDescent="0.25">
      <c r="E5">
        <v>100</v>
      </c>
      <c r="F5" t="s">
        <v>8</v>
      </c>
    </row>
    <row r="6" spans="2:7" x14ac:dyDescent="0.25">
      <c r="B6">
        <v>1.05</v>
      </c>
      <c r="C6">
        <v>2.5</v>
      </c>
      <c r="D6">
        <f ca="1">RAND()</f>
        <v>0.40061187215352145</v>
      </c>
      <c r="E6">
        <v>2.2999999999999998</v>
      </c>
      <c r="F6" t="s">
        <v>9</v>
      </c>
    </row>
    <row r="7" spans="2:7" x14ac:dyDescent="0.25">
      <c r="B7">
        <v>10</v>
      </c>
      <c r="C7">
        <v>100</v>
      </c>
      <c r="D7">
        <f ca="1">RAND()</f>
        <v>0.18541014673109435</v>
      </c>
      <c r="E7">
        <v>48.5</v>
      </c>
      <c r="F7" t="s">
        <v>10</v>
      </c>
    </row>
    <row r="8" spans="2:7" x14ac:dyDescent="0.25">
      <c r="B8">
        <v>1.05</v>
      </c>
      <c r="C8">
        <v>4</v>
      </c>
      <c r="D8">
        <f ca="1">RAND()</f>
        <v>0.60300253189274899</v>
      </c>
      <c r="E8">
        <v>2.4</v>
      </c>
      <c r="F8" t="s">
        <v>11</v>
      </c>
    </row>
    <row r="9" spans="2:7" x14ac:dyDescent="0.25">
      <c r="B9">
        <v>5.0000000000000001E-4</v>
      </c>
      <c r="C9">
        <v>0.01</v>
      </c>
      <c r="D9">
        <f ca="1">RAND()</f>
        <v>0.5039646540968804</v>
      </c>
      <c r="E9">
        <v>1.5E-3</v>
      </c>
      <c r="F9" t="s">
        <v>12</v>
      </c>
    </row>
    <row r="10" spans="2:7" x14ac:dyDescent="0.25">
      <c r="E10">
        <v>250</v>
      </c>
      <c r="F10" t="s">
        <v>13</v>
      </c>
    </row>
    <row r="11" spans="2:7" x14ac:dyDescent="0.25">
      <c r="E11">
        <v>2000</v>
      </c>
      <c r="F11" t="s">
        <v>14</v>
      </c>
    </row>
    <row r="12" spans="2:7" x14ac:dyDescent="0.25">
      <c r="E12">
        <v>30</v>
      </c>
      <c r="F12" t="s">
        <v>15</v>
      </c>
    </row>
    <row r="16" spans="2:7" x14ac:dyDescent="0.25">
      <c r="B16" t="s">
        <v>16</v>
      </c>
      <c r="C16" t="s">
        <v>17</v>
      </c>
      <c r="D16" t="s">
        <v>50</v>
      </c>
      <c r="E16" s="6" t="s">
        <v>49</v>
      </c>
      <c r="G16" t="s">
        <v>18</v>
      </c>
    </row>
    <row r="17" spans="2:9" x14ac:dyDescent="0.25">
      <c r="B17">
        <v>0</v>
      </c>
      <c r="C17">
        <f t="shared" ref="C17:C80" si="0">IF($B17&lt;=E$5,0,+E$3*E$4*E$10*E$6^0.5/(2*(PI()*E$7*($B17-E$5)^3)^0.5)*EXP(-((E$6*E$10-E$8*($B17-E$5))^2)/(4*E$6*E$7*($B17-E$5)))*EXP(-E$9*($B17-E$5)))</f>
        <v>0</v>
      </c>
      <c r="D17">
        <f ca="1">0.75+0.5*RAND()</f>
        <v>1.1039064533300036</v>
      </c>
      <c r="E17" s="14">
        <f t="shared" ref="E17:E80" ca="1" si="1">C17*D17</f>
        <v>0</v>
      </c>
      <c r="G17">
        <f t="shared" ref="G17:G80" si="2">IF($B17&lt;=E$5,0,+E$3*E$4*E$11*E$6^0.5/(2*(PI()*E$7*($B17-E$5)^3)^0.5)*EXP(-((E$6*E$11-E$8*($B17-E$5))^2)/(4*E$6*E$7*($B17-E$5)))*EXP(-E$9*($B17-E$5)))</f>
        <v>0</v>
      </c>
      <c r="I17" s="16">
        <f ca="1">E17-C17</f>
        <v>0</v>
      </c>
    </row>
    <row r="18" spans="2:9" x14ac:dyDescent="0.25">
      <c r="B18">
        <f t="shared" ref="B18:B81" si="3">B17+$E$12</f>
        <v>30</v>
      </c>
      <c r="C18">
        <f t="shared" si="0"/>
        <v>0</v>
      </c>
      <c r="D18">
        <f t="shared" ref="D18:D81" ca="1" si="4">0.75+0.5*RAND()</f>
        <v>0.88883506523239442</v>
      </c>
      <c r="E18" s="14">
        <f t="shared" ca="1" si="1"/>
        <v>0</v>
      </c>
      <c r="G18">
        <f t="shared" si="2"/>
        <v>0</v>
      </c>
      <c r="I18" s="16">
        <f t="shared" ref="I18:I81" ca="1" si="5">E18-C18</f>
        <v>0</v>
      </c>
    </row>
    <row r="19" spans="2:9" x14ac:dyDescent="0.25">
      <c r="B19">
        <f t="shared" si="3"/>
        <v>60</v>
      </c>
      <c r="C19">
        <f t="shared" si="0"/>
        <v>0</v>
      </c>
      <c r="D19">
        <f t="shared" ca="1" si="4"/>
        <v>0.96833321292079699</v>
      </c>
      <c r="E19" s="14">
        <f t="shared" ca="1" si="1"/>
        <v>0</v>
      </c>
      <c r="G19">
        <f t="shared" si="2"/>
        <v>0</v>
      </c>
      <c r="I19" s="16">
        <f t="shared" ca="1" si="5"/>
        <v>0</v>
      </c>
    </row>
    <row r="20" spans="2:9" x14ac:dyDescent="0.25">
      <c r="B20">
        <f t="shared" si="3"/>
        <v>90</v>
      </c>
      <c r="C20">
        <f t="shared" si="0"/>
        <v>0</v>
      </c>
      <c r="D20">
        <f t="shared" ca="1" si="4"/>
        <v>0.81075339751611208</v>
      </c>
      <c r="E20" s="14">
        <f t="shared" ca="1" si="1"/>
        <v>0</v>
      </c>
      <c r="G20">
        <f t="shared" si="2"/>
        <v>0</v>
      </c>
      <c r="I20" s="16">
        <f t="shared" ca="1" si="5"/>
        <v>0</v>
      </c>
    </row>
    <row r="21" spans="2:9" x14ac:dyDescent="0.25">
      <c r="B21">
        <f t="shared" si="3"/>
        <v>120</v>
      </c>
      <c r="C21">
        <f t="shared" si="0"/>
        <v>2.5397610728048824E-13</v>
      </c>
      <c r="D21">
        <f t="shared" ca="1" si="4"/>
        <v>1.0571400949150145</v>
      </c>
      <c r="E21" s="14">
        <f t="shared" ca="1" si="1"/>
        <v>2.6848832615664123E-13</v>
      </c>
      <c r="G21">
        <f t="shared" si="2"/>
        <v>0</v>
      </c>
      <c r="I21" s="16">
        <f t="shared" ca="1" si="5"/>
        <v>1.4512218876152994E-14</v>
      </c>
    </row>
    <row r="22" spans="2:9" x14ac:dyDescent="0.25">
      <c r="B22">
        <f t="shared" si="3"/>
        <v>150</v>
      </c>
      <c r="C22">
        <f t="shared" si="0"/>
        <v>1.8803900654406201E-4</v>
      </c>
      <c r="D22">
        <f t="shared" ca="1" si="4"/>
        <v>0.82496183360892195</v>
      </c>
      <c r="E22" s="14">
        <f t="shared" ca="1" si="1"/>
        <v>1.5512500362858947E-4</v>
      </c>
      <c r="G22">
        <f t="shared" si="2"/>
        <v>0</v>
      </c>
      <c r="I22" s="16">
        <f t="shared" ca="1" si="5"/>
        <v>-3.2914002915472541E-5</v>
      </c>
    </row>
    <row r="23" spans="2:9" x14ac:dyDescent="0.25">
      <c r="B23">
        <f t="shared" si="3"/>
        <v>180</v>
      </c>
      <c r="C23">
        <f t="shared" si="0"/>
        <v>1.5626431048230673E-2</v>
      </c>
      <c r="D23">
        <f t="shared" ca="1" si="4"/>
        <v>0.9684446414806861</v>
      </c>
      <c r="E23" s="14">
        <f t="shared" ca="1" si="1"/>
        <v>1.5133333414126416E-2</v>
      </c>
      <c r="G23">
        <f t="shared" si="2"/>
        <v>3.0296229516378395E-236</v>
      </c>
      <c r="I23" s="16">
        <f t="shared" ca="1" si="5"/>
        <v>-4.9309763410425658E-4</v>
      </c>
    </row>
    <row r="24" spans="2:9" x14ac:dyDescent="0.25">
      <c r="B24">
        <f t="shared" si="3"/>
        <v>210</v>
      </c>
      <c r="C24">
        <f t="shared" si="0"/>
        <v>7.865561133111354E-2</v>
      </c>
      <c r="D24">
        <f t="shared" ca="1" si="4"/>
        <v>0.82594824421121849</v>
      </c>
      <c r="E24" s="14">
        <f t="shared" ca="1" si="1"/>
        <v>6.496546407629325E-2</v>
      </c>
      <c r="G24">
        <f t="shared" si="2"/>
        <v>1.9852790096261143E-166</v>
      </c>
      <c r="I24" s="16">
        <f t="shared" ca="1" si="5"/>
        <v>-1.369014725482029E-2</v>
      </c>
    </row>
    <row r="25" spans="2:9" x14ac:dyDescent="0.25">
      <c r="B25">
        <f t="shared" si="3"/>
        <v>240</v>
      </c>
      <c r="C25">
        <f t="shared" si="0"/>
        <v>0.15058563601525018</v>
      </c>
      <c r="D25">
        <f t="shared" ca="1" si="4"/>
        <v>0.83246391990433399</v>
      </c>
      <c r="E25" s="14">
        <f t="shared" ca="1" si="1"/>
        <v>0.12535710883854242</v>
      </c>
      <c r="G25">
        <f t="shared" si="2"/>
        <v>1.1855269212759763E-126</v>
      </c>
      <c r="I25" s="16">
        <f t="shared" ca="1" si="5"/>
        <v>-2.522852717670776E-2</v>
      </c>
    </row>
    <row r="26" spans="2:9" x14ac:dyDescent="0.25">
      <c r="B26">
        <f t="shared" si="3"/>
        <v>270</v>
      </c>
      <c r="C26">
        <f t="shared" si="0"/>
        <v>0.18586772262949794</v>
      </c>
      <c r="D26">
        <f t="shared" ca="1" si="4"/>
        <v>1.2147704589952204</v>
      </c>
      <c r="E26" s="14">
        <f t="shared" ca="1" si="1"/>
        <v>0.22578661873103154</v>
      </c>
      <c r="G26">
        <f t="shared" si="2"/>
        <v>5.2516568690367417E-101</v>
      </c>
      <c r="I26" s="16">
        <f t="shared" ca="1" si="5"/>
        <v>3.9918896101533596E-2</v>
      </c>
    </row>
    <row r="27" spans="2:9" x14ac:dyDescent="0.25">
      <c r="B27">
        <f t="shared" si="3"/>
        <v>300</v>
      </c>
      <c r="C27">
        <f t="shared" si="0"/>
        <v>0.18177904516669244</v>
      </c>
      <c r="D27">
        <f t="shared" ca="1" si="4"/>
        <v>1.0255195524542444</v>
      </c>
      <c r="E27" s="14">
        <f t="shared" ca="1" si="1"/>
        <v>0.18641796504490632</v>
      </c>
      <c r="G27">
        <f t="shared" si="2"/>
        <v>3.9729337860862718E-83</v>
      </c>
      <c r="I27" s="16">
        <f t="shared" ca="1" si="5"/>
        <v>4.6389198782138819E-3</v>
      </c>
    </row>
    <row r="28" spans="2:9" x14ac:dyDescent="0.25">
      <c r="B28">
        <f t="shared" si="3"/>
        <v>330</v>
      </c>
      <c r="C28">
        <f t="shared" si="0"/>
        <v>0.15510869647453307</v>
      </c>
      <c r="D28">
        <f t="shared" ca="1" si="4"/>
        <v>0.87303083172551732</v>
      </c>
      <c r="E28" s="14">
        <f t="shared" ca="1" si="1"/>
        <v>0.13541467429102241</v>
      </c>
      <c r="G28">
        <f t="shared" si="2"/>
        <v>5.6509318309775575E-70</v>
      </c>
      <c r="I28" s="16">
        <f t="shared" ca="1" si="5"/>
        <v>-1.9694022183510657E-2</v>
      </c>
    </row>
    <row r="29" spans="2:9" x14ac:dyDescent="0.25">
      <c r="B29">
        <f t="shared" si="3"/>
        <v>360</v>
      </c>
      <c r="C29">
        <f t="shared" si="0"/>
        <v>0.12147168129802678</v>
      </c>
      <c r="D29">
        <f t="shared" ca="1" si="4"/>
        <v>1.1039913637950549</v>
      </c>
      <c r="E29" s="14">
        <f t="shared" ca="1" si="1"/>
        <v>0.13410368709868686</v>
      </c>
      <c r="G29">
        <f t="shared" si="2"/>
        <v>6.5563766424935046E-60</v>
      </c>
      <c r="I29" s="16">
        <f t="shared" ca="1" si="5"/>
        <v>1.2632005800660082E-2</v>
      </c>
    </row>
    <row r="30" spans="2:9" x14ac:dyDescent="0.25">
      <c r="B30">
        <f t="shared" si="3"/>
        <v>390</v>
      </c>
      <c r="C30">
        <f t="shared" si="0"/>
        <v>8.9876034111444306E-2</v>
      </c>
      <c r="D30">
        <f t="shared" ca="1" si="4"/>
        <v>0.78691946095562382</v>
      </c>
      <c r="E30" s="14">
        <f t="shared" ca="1" si="1"/>
        <v>7.0725200315807008E-2</v>
      </c>
      <c r="G30">
        <f t="shared" si="2"/>
        <v>5.6526735468355903E-52</v>
      </c>
      <c r="I30" s="16">
        <f t="shared" ca="1" si="5"/>
        <v>-1.9150833795637298E-2</v>
      </c>
    </row>
    <row r="31" spans="2:9" x14ac:dyDescent="0.25">
      <c r="B31">
        <f t="shared" si="3"/>
        <v>420</v>
      </c>
      <c r="C31">
        <f t="shared" si="0"/>
        <v>6.3946172755950451E-2</v>
      </c>
      <c r="D31">
        <f t="shared" ca="1" si="4"/>
        <v>0.87111078502382222</v>
      </c>
      <c r="E31" s="14">
        <f t="shared" ca="1" si="1"/>
        <v>5.5704200748704948E-2</v>
      </c>
      <c r="G31">
        <f t="shared" si="2"/>
        <v>1.4400970061991779E-45</v>
      </c>
      <c r="I31" s="16">
        <f t="shared" ca="1" si="5"/>
        <v>-8.241972007245503E-3</v>
      </c>
    </row>
    <row r="32" spans="2:9" x14ac:dyDescent="0.25">
      <c r="B32">
        <f t="shared" si="3"/>
        <v>450</v>
      </c>
      <c r="C32">
        <f t="shared" si="0"/>
        <v>4.4248867521862821E-2</v>
      </c>
      <c r="D32">
        <f t="shared" ca="1" si="4"/>
        <v>1.2460783662258426</v>
      </c>
      <c r="E32" s="14">
        <f t="shared" ca="1" si="1"/>
        <v>5.5137556548986569E-2</v>
      </c>
      <c r="G32">
        <f t="shared" si="2"/>
        <v>2.6847837192613176E-40</v>
      </c>
      <c r="I32" s="16">
        <f t="shared" ca="1" si="5"/>
        <v>1.0888689027123748E-2</v>
      </c>
    </row>
    <row r="33" spans="2:9" x14ac:dyDescent="0.25">
      <c r="B33">
        <f t="shared" si="3"/>
        <v>480</v>
      </c>
      <c r="C33">
        <f t="shared" si="0"/>
        <v>3.0004295507650987E-2</v>
      </c>
      <c r="D33">
        <f t="shared" ca="1" si="4"/>
        <v>1.0368681433019313</v>
      </c>
      <c r="E33" s="14">
        <f t="shared" ca="1" si="1"/>
        <v>3.1110498174100557E-2</v>
      </c>
      <c r="G33">
        <f t="shared" si="2"/>
        <v>6.8105819880667427E-36</v>
      </c>
      <c r="I33" s="16">
        <f t="shared" ca="1" si="5"/>
        <v>1.1062026664495697E-3</v>
      </c>
    </row>
    <row r="34" spans="2:9" x14ac:dyDescent="0.25">
      <c r="B34">
        <f t="shared" si="3"/>
        <v>510</v>
      </c>
      <c r="C34">
        <f t="shared" si="0"/>
        <v>2.0040803471105418E-2</v>
      </c>
      <c r="D34">
        <f t="shared" ca="1" si="4"/>
        <v>1.2031664575406149</v>
      </c>
      <c r="E34" s="14">
        <f t="shared" ca="1" si="1"/>
        <v>2.4112422518597566E-2</v>
      </c>
      <c r="G34">
        <f t="shared" si="2"/>
        <v>3.6449450392310195E-32</v>
      </c>
      <c r="I34" s="16">
        <f t="shared" ca="1" si="5"/>
        <v>4.0716190474921476E-3</v>
      </c>
    </row>
    <row r="35" spans="2:9" x14ac:dyDescent="0.25">
      <c r="B35">
        <f t="shared" si="3"/>
        <v>540</v>
      </c>
      <c r="C35">
        <f t="shared" si="0"/>
        <v>1.3234095222405172E-2</v>
      </c>
      <c r="D35">
        <f t="shared" ca="1" si="4"/>
        <v>0.76019267115270206</v>
      </c>
      <c r="E35" s="14">
        <f t="shared" ca="1" si="1"/>
        <v>1.0060462197409401E-2</v>
      </c>
      <c r="G35">
        <f t="shared" si="2"/>
        <v>5.6612483942455265E-29</v>
      </c>
      <c r="I35" s="16">
        <f t="shared" ca="1" si="5"/>
        <v>-3.1736330249957714E-3</v>
      </c>
    </row>
    <row r="36" spans="2:9" x14ac:dyDescent="0.25">
      <c r="B36">
        <f t="shared" si="3"/>
        <v>570</v>
      </c>
      <c r="C36">
        <f t="shared" si="0"/>
        <v>8.6631760962580535E-3</v>
      </c>
      <c r="D36">
        <f t="shared" ca="1" si="4"/>
        <v>0.79134402459482112</v>
      </c>
      <c r="E36" s="14">
        <f t="shared" ca="1" si="1"/>
        <v>6.8555526377864998E-3</v>
      </c>
      <c r="G36">
        <f t="shared" si="2"/>
        <v>3.2354920289764624E-26</v>
      </c>
      <c r="I36" s="16">
        <f t="shared" ca="1" si="5"/>
        <v>-1.8076234584715536E-3</v>
      </c>
    </row>
    <row r="37" spans="2:9" x14ac:dyDescent="0.25">
      <c r="B37">
        <f t="shared" si="3"/>
        <v>600</v>
      </c>
      <c r="C37">
        <f t="shared" si="0"/>
        <v>5.6327125821043931E-3</v>
      </c>
      <c r="D37">
        <f t="shared" ca="1" si="4"/>
        <v>0.8730641646415207</v>
      </c>
      <c r="E37" s="14">
        <f t="shared" ca="1" si="1"/>
        <v>4.9177195051607553E-3</v>
      </c>
      <c r="G37">
        <f t="shared" si="2"/>
        <v>8.1489300752745849E-24</v>
      </c>
      <c r="I37" s="16">
        <f t="shared" ca="1" si="5"/>
        <v>-7.149930769436378E-4</v>
      </c>
    </row>
    <row r="38" spans="2:9" x14ac:dyDescent="0.25">
      <c r="B38">
        <f t="shared" si="3"/>
        <v>630</v>
      </c>
      <c r="C38">
        <f t="shared" si="0"/>
        <v>3.6429797097962619E-3</v>
      </c>
      <c r="D38">
        <f t="shared" ca="1" si="4"/>
        <v>0.76169071161028179</v>
      </c>
      <c r="E38" s="14">
        <f t="shared" ca="1" si="1"/>
        <v>2.7748238075365325E-3</v>
      </c>
      <c r="G38">
        <f t="shared" si="2"/>
        <v>1.0398360387509087E-21</v>
      </c>
      <c r="I38" s="16">
        <f t="shared" ca="1" si="5"/>
        <v>-8.681559022597294E-4</v>
      </c>
    </row>
    <row r="39" spans="2:9" x14ac:dyDescent="0.25">
      <c r="B39">
        <f t="shared" si="3"/>
        <v>660</v>
      </c>
      <c r="C39">
        <f t="shared" si="0"/>
        <v>2.346298166751561E-3</v>
      </c>
      <c r="D39">
        <f t="shared" ca="1" si="4"/>
        <v>0.7628111459677116</v>
      </c>
      <c r="E39" s="14">
        <f t="shared" ca="1" si="1"/>
        <v>1.7897823933616991E-3</v>
      </c>
      <c r="G39">
        <f t="shared" si="2"/>
        <v>7.5008445459531189E-20</v>
      </c>
      <c r="I39" s="16">
        <f t="shared" ca="1" si="5"/>
        <v>-5.5651577338986197E-4</v>
      </c>
    </row>
    <row r="40" spans="2:9" x14ac:dyDescent="0.25">
      <c r="B40">
        <f t="shared" si="3"/>
        <v>690</v>
      </c>
      <c r="C40">
        <f t="shared" si="0"/>
        <v>1.5061701975842541E-3</v>
      </c>
      <c r="D40">
        <f t="shared" ca="1" si="4"/>
        <v>1.1465446067521374</v>
      </c>
      <c r="E40" s="14">
        <f t="shared" ca="1" si="1"/>
        <v>1.7268913168910277E-3</v>
      </c>
      <c r="G40">
        <f t="shared" si="2"/>
        <v>3.3375265331014513E-18</v>
      </c>
      <c r="I40" s="16">
        <f t="shared" ca="1" si="5"/>
        <v>2.2072111930677356E-4</v>
      </c>
    </row>
    <row r="41" spans="2:9" x14ac:dyDescent="0.25">
      <c r="B41">
        <f t="shared" si="3"/>
        <v>720</v>
      </c>
      <c r="C41">
        <f t="shared" si="0"/>
        <v>9.643255479878022E-4</v>
      </c>
      <c r="D41">
        <f t="shared" ca="1" si="4"/>
        <v>0.93962440975946582</v>
      </c>
      <c r="E41" s="14">
        <f t="shared" ca="1" si="1"/>
        <v>9.0610382384401212E-4</v>
      </c>
      <c r="G41">
        <f t="shared" si="2"/>
        <v>9.8277439464609086E-17</v>
      </c>
      <c r="I41" s="16">
        <f t="shared" ca="1" si="5"/>
        <v>-5.8221724143790081E-5</v>
      </c>
    </row>
    <row r="42" spans="2:9" x14ac:dyDescent="0.25">
      <c r="B42">
        <f t="shared" si="3"/>
        <v>750</v>
      </c>
      <c r="C42">
        <f t="shared" si="0"/>
        <v>6.1611836051193121E-4</v>
      </c>
      <c r="D42">
        <f t="shared" ca="1" si="4"/>
        <v>1.0052599791661991</v>
      </c>
      <c r="E42" s="14">
        <f t="shared" ca="1" si="1"/>
        <v>6.1935913025213676E-4</v>
      </c>
      <c r="G42">
        <f t="shared" si="2"/>
        <v>2.028129528002079E-15</v>
      </c>
      <c r="I42" s="16">
        <f t="shared" ca="1" si="5"/>
        <v>3.2407697402055515E-6</v>
      </c>
    </row>
    <row r="43" spans="2:9" x14ac:dyDescent="0.25">
      <c r="B43">
        <f t="shared" si="3"/>
        <v>780</v>
      </c>
      <c r="C43">
        <f t="shared" si="0"/>
        <v>3.9298870525877438E-4</v>
      </c>
      <c r="D43">
        <f t="shared" ca="1" si="4"/>
        <v>0.84812136183590836</v>
      </c>
      <c r="E43" s="14">
        <f t="shared" ca="1" si="1"/>
        <v>3.3330211589020211E-4</v>
      </c>
      <c r="G43">
        <f t="shared" si="2"/>
        <v>3.0750214900066306E-14</v>
      </c>
      <c r="I43" s="16">
        <f t="shared" ca="1" si="5"/>
        <v>-5.9686589368572267E-5</v>
      </c>
    </row>
    <row r="44" spans="2:9" x14ac:dyDescent="0.25">
      <c r="B44">
        <f t="shared" si="3"/>
        <v>810</v>
      </c>
      <c r="C44">
        <f t="shared" si="0"/>
        <v>2.5033373329473352E-4</v>
      </c>
      <c r="D44">
        <f t="shared" ca="1" si="4"/>
        <v>0.94542735213145246</v>
      </c>
      <c r="E44" s="14">
        <f t="shared" ca="1" si="1"/>
        <v>2.3667235861802113E-4</v>
      </c>
      <c r="G44">
        <f t="shared" si="2"/>
        <v>3.562371711593216E-13</v>
      </c>
      <c r="I44" s="16">
        <f t="shared" ca="1" si="5"/>
        <v>-1.3661374676712389E-5</v>
      </c>
    </row>
    <row r="45" spans="2:9" x14ac:dyDescent="0.25">
      <c r="B45">
        <f t="shared" si="3"/>
        <v>840</v>
      </c>
      <c r="C45">
        <f t="shared" si="0"/>
        <v>1.5929475600018252E-4</v>
      </c>
      <c r="D45">
        <f t="shared" ca="1" si="4"/>
        <v>1.2287386068093917</v>
      </c>
      <c r="E45" s="14">
        <f t="shared" ca="1" si="1"/>
        <v>1.9573161655970627E-4</v>
      </c>
      <c r="G45">
        <f t="shared" si="2"/>
        <v>3.258600138010931E-12</v>
      </c>
      <c r="I45" s="16">
        <f t="shared" ca="1" si="5"/>
        <v>3.6436860559523748E-5</v>
      </c>
    </row>
    <row r="46" spans="2:9" x14ac:dyDescent="0.25">
      <c r="B46">
        <f t="shared" si="3"/>
        <v>870</v>
      </c>
      <c r="C46">
        <f t="shared" si="0"/>
        <v>1.0127991563839982E-4</v>
      </c>
      <c r="D46">
        <f t="shared" ca="1" si="4"/>
        <v>1.0739693607920604</v>
      </c>
      <c r="E46" s="14">
        <f t="shared" ca="1" si="1"/>
        <v>1.0877152625924605E-4</v>
      </c>
      <c r="G46">
        <f t="shared" si="2"/>
        <v>2.4196876214821197E-11</v>
      </c>
      <c r="I46" s="16">
        <f t="shared" ca="1" si="5"/>
        <v>7.4916106208462312E-6</v>
      </c>
    </row>
    <row r="47" spans="2:9" x14ac:dyDescent="0.25">
      <c r="B47">
        <f t="shared" si="3"/>
        <v>900</v>
      </c>
      <c r="C47">
        <f t="shared" si="0"/>
        <v>6.4352300423082973E-5</v>
      </c>
      <c r="D47">
        <f t="shared" ca="1" si="4"/>
        <v>1.2417537490174904</v>
      </c>
      <c r="E47" s="14">
        <f t="shared" ca="1" si="1"/>
        <v>7.9909710308263119E-5</v>
      </c>
      <c r="G47">
        <f t="shared" si="2"/>
        <v>1.4933133547815624E-10</v>
      </c>
      <c r="I47" s="16">
        <f t="shared" ca="1" si="5"/>
        <v>1.5557409885180146E-5</v>
      </c>
    </row>
    <row r="48" spans="2:9" x14ac:dyDescent="0.25">
      <c r="B48">
        <f t="shared" si="3"/>
        <v>930</v>
      </c>
      <c r="C48">
        <f t="shared" si="0"/>
        <v>4.0868493006618862E-5</v>
      </c>
      <c r="D48">
        <f t="shared" ca="1" si="4"/>
        <v>0.82226126191354454</v>
      </c>
      <c r="E48" s="14">
        <f t="shared" ca="1" si="1"/>
        <v>3.3604578632127299E-5</v>
      </c>
      <c r="G48">
        <f t="shared" si="2"/>
        <v>7.8154076075761756E-10</v>
      </c>
      <c r="I48" s="16">
        <f t="shared" ca="1" si="5"/>
        <v>-7.2639143744915636E-6</v>
      </c>
    </row>
    <row r="49" spans="2:9" x14ac:dyDescent="0.25">
      <c r="B49">
        <f t="shared" si="3"/>
        <v>960</v>
      </c>
      <c r="C49">
        <f t="shared" si="0"/>
        <v>2.5944805593510663E-5</v>
      </c>
      <c r="D49">
        <f t="shared" ca="1" si="4"/>
        <v>0.92030100365321332</v>
      </c>
      <c r="E49" s="14">
        <f t="shared" ca="1" si="1"/>
        <v>2.3877030627295366E-5</v>
      </c>
      <c r="G49">
        <f t="shared" si="2"/>
        <v>3.5292648879321303E-9</v>
      </c>
      <c r="I49" s="16">
        <f t="shared" ca="1" si="5"/>
        <v>-2.0677749662152971E-6</v>
      </c>
    </row>
    <row r="50" spans="2:9" x14ac:dyDescent="0.25">
      <c r="B50">
        <f t="shared" si="3"/>
        <v>990</v>
      </c>
      <c r="C50">
        <f t="shared" si="0"/>
        <v>1.6466209242285256E-5</v>
      </c>
      <c r="D50">
        <f t="shared" ca="1" si="4"/>
        <v>0.93386452351889759</v>
      </c>
      <c r="E50" s="14">
        <f t="shared" ca="1" si="1"/>
        <v>1.5377208648209189E-5</v>
      </c>
      <c r="G50">
        <f t="shared" si="2"/>
        <v>1.3959032310585971E-8</v>
      </c>
      <c r="I50" s="16">
        <f t="shared" ca="1" si="5"/>
        <v>-1.0890005940760673E-6</v>
      </c>
    </row>
    <row r="51" spans="2:9" x14ac:dyDescent="0.25">
      <c r="B51">
        <f t="shared" si="3"/>
        <v>1020</v>
      </c>
      <c r="C51">
        <f t="shared" si="0"/>
        <v>1.0448521598583236E-5</v>
      </c>
      <c r="D51">
        <f t="shared" ca="1" si="4"/>
        <v>1.069114578319927</v>
      </c>
      <c r="E51" s="14">
        <f t="shared" ca="1" si="1"/>
        <v>1.1170666762935965E-5</v>
      </c>
      <c r="G51">
        <f t="shared" si="2"/>
        <v>4.8991509420624146E-8</v>
      </c>
      <c r="I51" s="16">
        <f t="shared" ca="1" si="5"/>
        <v>7.2214516435272927E-7</v>
      </c>
    </row>
    <row r="52" spans="2:9" x14ac:dyDescent="0.25">
      <c r="B52">
        <f t="shared" si="3"/>
        <v>1050</v>
      </c>
      <c r="C52">
        <f t="shared" si="0"/>
        <v>6.6292509255873775E-6</v>
      </c>
      <c r="D52">
        <f t="shared" ca="1" si="4"/>
        <v>1.1335873843724968</v>
      </c>
      <c r="E52" s="14">
        <f t="shared" ca="1" si="1"/>
        <v>7.5148352170855493E-6</v>
      </c>
      <c r="G52">
        <f t="shared" si="2"/>
        <v>1.5431948693988304E-7</v>
      </c>
      <c r="I52" s="16">
        <f t="shared" ca="1" si="5"/>
        <v>8.8558429149817175E-7</v>
      </c>
    </row>
    <row r="53" spans="2:9" x14ac:dyDescent="0.25">
      <c r="B53">
        <f t="shared" si="3"/>
        <v>1080</v>
      </c>
      <c r="C53">
        <f t="shared" si="0"/>
        <v>4.2057916466449343E-6</v>
      </c>
      <c r="D53">
        <f t="shared" ca="1" si="4"/>
        <v>1.1559648427245581</v>
      </c>
      <c r="E53" s="14">
        <f t="shared" ca="1" si="1"/>
        <v>4.8617472793461718E-6</v>
      </c>
      <c r="G53">
        <f t="shared" si="2"/>
        <v>4.4064502733301474E-7</v>
      </c>
      <c r="I53" s="16">
        <f t="shared" ca="1" si="5"/>
        <v>6.5595563270123755E-7</v>
      </c>
    </row>
    <row r="54" spans="2:9" x14ac:dyDescent="0.25">
      <c r="B54">
        <f t="shared" si="3"/>
        <v>1110</v>
      </c>
      <c r="C54">
        <f t="shared" si="0"/>
        <v>2.6682455443960982E-6</v>
      </c>
      <c r="D54">
        <f t="shared" ca="1" si="4"/>
        <v>1.0371781313664197</v>
      </c>
      <c r="E54" s="14">
        <f t="shared" ca="1" si="1"/>
        <v>2.7674459277635204E-6</v>
      </c>
      <c r="G54">
        <f t="shared" si="2"/>
        <v>1.150648618632142E-6</v>
      </c>
      <c r="I54" s="16">
        <f t="shared" ca="1" si="5"/>
        <v>9.9200383367422194E-8</v>
      </c>
    </row>
    <row r="55" spans="2:9" x14ac:dyDescent="0.25">
      <c r="B55">
        <f t="shared" si="3"/>
        <v>1140</v>
      </c>
      <c r="C55">
        <f t="shared" si="0"/>
        <v>1.6928408238764515E-6</v>
      </c>
      <c r="D55">
        <f t="shared" ca="1" si="4"/>
        <v>0.79105210916926572</v>
      </c>
      <c r="E55" s="14">
        <f t="shared" ca="1" si="1"/>
        <v>1.3391253042153045E-6</v>
      </c>
      <c r="G55">
        <f t="shared" si="2"/>
        <v>2.7692255634933312E-6</v>
      </c>
      <c r="I55" s="16">
        <f t="shared" ca="1" si="5"/>
        <v>-3.5371551966114708E-7</v>
      </c>
    </row>
    <row r="56" spans="2:9" x14ac:dyDescent="0.25">
      <c r="B56">
        <f t="shared" si="3"/>
        <v>1170</v>
      </c>
      <c r="C56">
        <f t="shared" si="0"/>
        <v>1.0740719354717617E-6</v>
      </c>
      <c r="D56">
        <f t="shared" ca="1" si="4"/>
        <v>1.2245290067575862</v>
      </c>
      <c r="E56" s="14">
        <f t="shared" ca="1" si="1"/>
        <v>1.3152322403294346E-6</v>
      </c>
      <c r="G56">
        <f t="shared" si="2"/>
        <v>6.1848924316519613E-6</v>
      </c>
      <c r="I56" s="16">
        <f t="shared" ca="1" si="5"/>
        <v>2.4116030485767286E-7</v>
      </c>
    </row>
    <row r="57" spans="2:9" x14ac:dyDescent="0.25">
      <c r="B57">
        <f t="shared" si="3"/>
        <v>1200</v>
      </c>
      <c r="C57">
        <f t="shared" si="0"/>
        <v>6.8153741309101733E-7</v>
      </c>
      <c r="D57">
        <f t="shared" ca="1" si="4"/>
        <v>0.84446099917735618</v>
      </c>
      <c r="E57" s="14">
        <f t="shared" ca="1" si="1"/>
        <v>5.7553176483559108E-7</v>
      </c>
      <c r="G57">
        <f t="shared" si="2"/>
        <v>1.2898312057221003E-5</v>
      </c>
      <c r="I57" s="16">
        <f t="shared" ca="1" si="5"/>
        <v>-1.0600564825542625E-7</v>
      </c>
    </row>
    <row r="58" spans="2:9" x14ac:dyDescent="0.25">
      <c r="B58">
        <f t="shared" si="3"/>
        <v>1230</v>
      </c>
      <c r="C58">
        <f t="shared" si="0"/>
        <v>4.3250908833080514E-7</v>
      </c>
      <c r="D58">
        <f t="shared" ca="1" si="4"/>
        <v>0.93255929453523989</v>
      </c>
      <c r="E58" s="14">
        <f t="shared" ca="1" si="1"/>
        <v>4.033403702938554E-7</v>
      </c>
      <c r="G58">
        <f t="shared" si="2"/>
        <v>2.5254865345669167E-5</v>
      </c>
      <c r="I58" s="16">
        <f t="shared" ca="1" si="5"/>
        <v>-2.9168718036949745E-8</v>
      </c>
    </row>
    <row r="59" spans="2:9" x14ac:dyDescent="0.25">
      <c r="B59">
        <f t="shared" si="3"/>
        <v>1260</v>
      </c>
      <c r="C59">
        <f t="shared" si="0"/>
        <v>2.7451012230719816E-7</v>
      </c>
      <c r="D59">
        <f t="shared" ca="1" si="4"/>
        <v>1.1328956855378816</v>
      </c>
      <c r="E59" s="14">
        <f t="shared" ca="1" si="1"/>
        <v>3.1099133319830097E-7</v>
      </c>
      <c r="G59">
        <f t="shared" si="2"/>
        <v>4.6655823541048642E-5</v>
      </c>
      <c r="I59" s="16">
        <f t="shared" ca="1" si="5"/>
        <v>3.6481210891102816E-8</v>
      </c>
    </row>
    <row r="60" spans="2:9" x14ac:dyDescent="0.25">
      <c r="B60">
        <f t="shared" si="3"/>
        <v>1290</v>
      </c>
      <c r="C60">
        <f t="shared" si="0"/>
        <v>1.7425530257634862E-7</v>
      </c>
      <c r="D60">
        <f t="shared" ca="1" si="4"/>
        <v>0.82183007884756032</v>
      </c>
      <c r="E60" s="14">
        <f t="shared" ca="1" si="1"/>
        <v>1.4320824905592606E-7</v>
      </c>
      <c r="G60">
        <f t="shared" si="2"/>
        <v>8.168387556135585E-5</v>
      </c>
      <c r="I60" s="16">
        <f t="shared" ca="1" si="5"/>
        <v>-3.1047053520422555E-8</v>
      </c>
    </row>
    <row r="61" spans="2:9" x14ac:dyDescent="0.25">
      <c r="B61">
        <f t="shared" si="3"/>
        <v>1320</v>
      </c>
      <c r="C61">
        <f t="shared" si="0"/>
        <v>1.1063278465364001E-7</v>
      </c>
      <c r="D61">
        <f t="shared" ca="1" si="4"/>
        <v>1.157400488932488</v>
      </c>
      <c r="E61" s="14">
        <f t="shared" ca="1" si="1"/>
        <v>1.280464390500856E-7</v>
      </c>
      <c r="G61">
        <f t="shared" si="2"/>
        <v>1.3607176574416481E-4</v>
      </c>
      <c r="I61" s="16">
        <f t="shared" ca="1" si="5"/>
        <v>1.7413654396445594E-8</v>
      </c>
    </row>
    <row r="62" spans="2:9" x14ac:dyDescent="0.25">
      <c r="B62">
        <f t="shared" si="3"/>
        <v>1350</v>
      </c>
      <c r="C62">
        <f t="shared" si="0"/>
        <v>7.025164982095636E-8</v>
      </c>
      <c r="D62">
        <f t="shared" ca="1" si="4"/>
        <v>1.2098428671670125</v>
      </c>
      <c r="E62" s="14">
        <f t="shared" ca="1" si="1"/>
        <v>8.4993457442598778E-8</v>
      </c>
      <c r="G62">
        <f t="shared" si="2"/>
        <v>2.1645405396600832E-4</v>
      </c>
      <c r="I62" s="16">
        <f t="shared" ca="1" si="5"/>
        <v>1.4741807621642419E-8</v>
      </c>
    </row>
    <row r="63" spans="2:9" x14ac:dyDescent="0.25">
      <c r="B63">
        <f t="shared" si="3"/>
        <v>1380</v>
      </c>
      <c r="C63">
        <f t="shared" si="0"/>
        <v>4.4617764371846769E-8</v>
      </c>
      <c r="D63">
        <f t="shared" ca="1" si="4"/>
        <v>0.80703000302522865</v>
      </c>
      <c r="E63" s="14">
        <f t="shared" ca="1" si="1"/>
        <v>3.6007874515990435E-8</v>
      </c>
      <c r="G63">
        <f t="shared" si="2"/>
        <v>3.2987324957316401E-4</v>
      </c>
      <c r="I63" s="16">
        <f t="shared" ca="1" si="5"/>
        <v>-8.609889855856334E-9</v>
      </c>
    </row>
    <row r="64" spans="2:9" x14ac:dyDescent="0.25">
      <c r="B64">
        <f t="shared" si="3"/>
        <v>1410</v>
      </c>
      <c r="C64">
        <f t="shared" si="0"/>
        <v>2.834266421567136E-8</v>
      </c>
      <c r="D64">
        <f t="shared" ca="1" si="4"/>
        <v>1.2448822174145568</v>
      </c>
      <c r="E64" s="14">
        <f t="shared" ca="1" si="1"/>
        <v>3.5283278676241176E-8</v>
      </c>
      <c r="G64">
        <f t="shared" si="2"/>
        <v>4.8305827114933315E-4</v>
      </c>
      <c r="I64" s="16">
        <f t="shared" ca="1" si="5"/>
        <v>6.9406144605698159E-9</v>
      </c>
    </row>
    <row r="65" spans="2:9" x14ac:dyDescent="0.25">
      <c r="B65">
        <f t="shared" si="3"/>
        <v>1440</v>
      </c>
      <c r="C65">
        <f t="shared" si="0"/>
        <v>1.8007668038423117E-8</v>
      </c>
      <c r="D65">
        <f t="shared" ca="1" si="4"/>
        <v>1.1215293430003621</v>
      </c>
      <c r="E65" s="14">
        <f t="shared" ca="1" si="1"/>
        <v>2.0196128104101298E-8</v>
      </c>
      <c r="G65">
        <f t="shared" si="2"/>
        <v>6.8154527454090887E-4</v>
      </c>
      <c r="I65" s="16">
        <f t="shared" ca="1" si="5"/>
        <v>2.1884600656781809E-9</v>
      </c>
    </row>
    <row r="66" spans="2:9" x14ac:dyDescent="0.25">
      <c r="B66">
        <f t="shared" si="3"/>
        <v>1470</v>
      </c>
      <c r="C66">
        <f t="shared" si="0"/>
        <v>1.1443530212915205E-8</v>
      </c>
      <c r="D66">
        <f t="shared" ca="1" si="4"/>
        <v>1.1504916232495848</v>
      </c>
      <c r="E66" s="14">
        <f t="shared" ca="1" si="1"/>
        <v>1.3165685650362481E-8</v>
      </c>
      <c r="G66">
        <f t="shared" si="2"/>
        <v>9.2875551036475661E-4</v>
      </c>
      <c r="I66" s="16">
        <f t="shared" ca="1" si="5"/>
        <v>1.7221554374472757E-9</v>
      </c>
    </row>
    <row r="67" spans="2:9" x14ac:dyDescent="0.25">
      <c r="B67">
        <f t="shared" si="3"/>
        <v>1500</v>
      </c>
      <c r="C67">
        <f t="shared" si="0"/>
        <v>7.2736037588798738E-9</v>
      </c>
      <c r="D67">
        <f t="shared" ca="1" si="4"/>
        <v>1.1501793617422096</v>
      </c>
      <c r="E67" s="14">
        <f t="shared" ca="1" si="1"/>
        <v>8.365948928954189E-9</v>
      </c>
      <c r="G67">
        <f t="shared" si="2"/>
        <v>1.2251701868549974E-3</v>
      </c>
      <c r="I67" s="16">
        <f t="shared" ca="1" si="5"/>
        <v>1.0923451700743152E-9</v>
      </c>
    </row>
    <row r="68" spans="2:9" x14ac:dyDescent="0.25">
      <c r="B68">
        <f t="shared" si="3"/>
        <v>1530</v>
      </c>
      <c r="C68">
        <f t="shared" si="0"/>
        <v>4.6241004961666196E-9</v>
      </c>
      <c r="D68">
        <f t="shared" ca="1" si="4"/>
        <v>1.1158847746908487</v>
      </c>
      <c r="E68" s="14">
        <f t="shared" ca="1" si="1"/>
        <v>5.1599633403127301E-9</v>
      </c>
      <c r="G68">
        <f t="shared" si="2"/>
        <v>1.5677410241857709E-3</v>
      </c>
      <c r="I68" s="16">
        <f t="shared" ca="1" si="5"/>
        <v>5.3586284414611056E-10</v>
      </c>
    </row>
    <row r="69" spans="2:9" x14ac:dyDescent="0.25">
      <c r="B69">
        <f t="shared" si="3"/>
        <v>1560</v>
      </c>
      <c r="C69">
        <f t="shared" si="0"/>
        <v>2.9403125067399195E-9</v>
      </c>
      <c r="D69">
        <f t="shared" ca="1" si="4"/>
        <v>0.86569296195167467</v>
      </c>
      <c r="E69" s="14">
        <f t="shared" ca="1" si="1"/>
        <v>2.5454078430232344E-9</v>
      </c>
      <c r="G69">
        <f t="shared" si="2"/>
        <v>1.9496465446435544E-3</v>
      </c>
      <c r="I69" s="16">
        <f t="shared" ca="1" si="5"/>
        <v>-3.9490466371668506E-10</v>
      </c>
    </row>
    <row r="70" spans="2:9" x14ac:dyDescent="0.25">
      <c r="B70">
        <f t="shared" si="3"/>
        <v>1590</v>
      </c>
      <c r="C70">
        <f t="shared" si="0"/>
        <v>1.8700302136406691E-9</v>
      </c>
      <c r="D70">
        <f t="shared" ca="1" si="4"/>
        <v>0.77875343960945131</v>
      </c>
      <c r="E70" s="14">
        <f t="shared" ca="1" si="1"/>
        <v>1.4562924610462682E-9</v>
      </c>
      <c r="G70">
        <f t="shared" si="2"/>
        <v>2.3604539488445192E-3</v>
      </c>
      <c r="I70" s="16">
        <f t="shared" ca="1" si="5"/>
        <v>-4.1373775259440088E-10</v>
      </c>
    </row>
    <row r="71" spans="2:9" x14ac:dyDescent="0.25">
      <c r="B71">
        <f t="shared" si="3"/>
        <v>1620</v>
      </c>
      <c r="C71">
        <f t="shared" si="0"/>
        <v>1.1895774334871505E-9</v>
      </c>
      <c r="D71">
        <f t="shared" ca="1" si="4"/>
        <v>0.86338192632755029</v>
      </c>
      <c r="E71" s="14">
        <f t="shared" ca="1" si="1"/>
        <v>1.0270596560399195E-9</v>
      </c>
      <c r="G71">
        <f t="shared" si="2"/>
        <v>2.7866851939350838E-3</v>
      </c>
      <c r="I71" s="16">
        <f t="shared" ca="1" si="5"/>
        <v>-1.625177774472311E-10</v>
      </c>
    </row>
    <row r="72" spans="2:9" x14ac:dyDescent="0.25">
      <c r="B72">
        <f t="shared" si="3"/>
        <v>1650</v>
      </c>
      <c r="C72">
        <f t="shared" si="0"/>
        <v>7.5687753981769258E-10</v>
      </c>
      <c r="D72">
        <f t="shared" ca="1" si="4"/>
        <v>0.7702807124033958</v>
      </c>
      <c r="E72" s="14">
        <f t="shared" ca="1" si="1"/>
        <v>5.8300817057290183E-10</v>
      </c>
      <c r="G72">
        <f t="shared" si="2"/>
        <v>3.2127259272499561E-3</v>
      </c>
      <c r="I72" s="16">
        <f t="shared" ca="1" si="5"/>
        <v>-1.7386936924479075E-10</v>
      </c>
    </row>
    <row r="73" spans="2:9" x14ac:dyDescent="0.25">
      <c r="B73">
        <f t="shared" si="3"/>
        <v>1680</v>
      </c>
      <c r="C73">
        <f t="shared" si="0"/>
        <v>4.8166711140037439E-10</v>
      </c>
      <c r="D73">
        <f t="shared" ca="1" si="4"/>
        <v>1.1223425664660789</v>
      </c>
      <c r="E73" s="14">
        <f t="shared" ca="1" si="1"/>
        <v>5.4059550199139895E-10</v>
      </c>
      <c r="G73">
        <f t="shared" si="2"/>
        <v>3.6219683196502235E-3</v>
      </c>
      <c r="I73" s="16">
        <f t="shared" ca="1" si="5"/>
        <v>5.8928390591024566E-11</v>
      </c>
    </row>
    <row r="74" spans="2:9" x14ac:dyDescent="0.25">
      <c r="B74">
        <f t="shared" si="3"/>
        <v>1710</v>
      </c>
      <c r="C74">
        <f t="shared" si="0"/>
        <v>3.065888521796809E-10</v>
      </c>
      <c r="D74">
        <f t="shared" ca="1" si="4"/>
        <v>1.1430182319349627</v>
      </c>
      <c r="E74" s="14">
        <f t="shared" ca="1" si="1"/>
        <v>3.5043664774938848E-10</v>
      </c>
      <c r="G74">
        <f t="shared" si="2"/>
        <v>3.998051119873774E-3</v>
      </c>
      <c r="I74" s="16">
        <f t="shared" ca="1" si="5"/>
        <v>4.3847795569707576E-11</v>
      </c>
    </row>
    <row r="75" spans="2:9" x14ac:dyDescent="0.25">
      <c r="B75">
        <f t="shared" si="3"/>
        <v>1740</v>
      </c>
      <c r="C75">
        <f t="shared" si="0"/>
        <v>1.9518799562911753E-10</v>
      </c>
      <c r="D75">
        <f t="shared" ca="1" si="4"/>
        <v>1.215233733085475</v>
      </c>
      <c r="E75" s="14">
        <f t="shared" ca="1" si="1"/>
        <v>2.3719903658184386E-10</v>
      </c>
      <c r="G75">
        <f t="shared" si="2"/>
        <v>4.3260552672830539E-3</v>
      </c>
      <c r="I75" s="16">
        <f t="shared" ca="1" si="5"/>
        <v>4.2011040952726336E-11</v>
      </c>
    </row>
    <row r="76" spans="2:9" x14ac:dyDescent="0.25">
      <c r="B76">
        <f t="shared" si="3"/>
        <v>1770</v>
      </c>
      <c r="C76">
        <f t="shared" si="0"/>
        <v>1.2429009170719752E-10</v>
      </c>
      <c r="D76">
        <f t="shared" ca="1" si="4"/>
        <v>0.97075647976857438</v>
      </c>
      <c r="E76" s="14">
        <f t="shared" ca="1" si="1"/>
        <v>1.2065541189579234E-10</v>
      </c>
      <c r="G76">
        <f t="shared" si="2"/>
        <v>4.5935294398245854E-3</v>
      </c>
      <c r="I76" s="16">
        <f t="shared" ca="1" si="5"/>
        <v>-3.6346798114051775E-12</v>
      </c>
    </row>
    <row r="77" spans="2:9" x14ac:dyDescent="0.25">
      <c r="B77">
        <f t="shared" si="3"/>
        <v>1800</v>
      </c>
      <c r="C77">
        <f t="shared" si="0"/>
        <v>7.9159995770263586E-11</v>
      </c>
      <c r="D77">
        <f t="shared" ca="1" si="4"/>
        <v>0.77789743478239703</v>
      </c>
      <c r="E77" s="14">
        <f t="shared" ca="1" si="1"/>
        <v>6.1578357647073444E-11</v>
      </c>
      <c r="G77">
        <f t="shared" si="2"/>
        <v>4.7912517758649659E-3</v>
      </c>
      <c r="I77" s="16">
        <f t="shared" ca="1" si="5"/>
        <v>-1.7581638123190142E-11</v>
      </c>
    </row>
    <row r="78" spans="2:9" x14ac:dyDescent="0.25">
      <c r="B78">
        <f t="shared" si="3"/>
        <v>1830</v>
      </c>
      <c r="C78">
        <f t="shared" si="0"/>
        <v>5.0426634205064183E-11</v>
      </c>
      <c r="D78">
        <f t="shared" ca="1" si="4"/>
        <v>0.94209414524424051</v>
      </c>
      <c r="E78" s="14">
        <f t="shared" ca="1" si="1"/>
        <v>4.7506636848963925E-11</v>
      </c>
      <c r="G78">
        <f t="shared" si="2"/>
        <v>4.9136746073316822E-3</v>
      </c>
      <c r="I78" s="16">
        <f t="shared" ca="1" si="5"/>
        <v>-2.9199973561002581E-12</v>
      </c>
    </row>
    <row r="79" spans="2:9" x14ac:dyDescent="0.25">
      <c r="B79">
        <f t="shared" si="3"/>
        <v>1860</v>
      </c>
      <c r="C79">
        <f t="shared" si="0"/>
        <v>3.2129074817683065E-11</v>
      </c>
      <c r="D79">
        <f t="shared" ca="1" si="4"/>
        <v>1.1500990138010203</v>
      </c>
      <c r="E79" s="14">
        <f t="shared" ca="1" si="1"/>
        <v>3.6951617262156492E-11</v>
      </c>
      <c r="G79">
        <f t="shared" si="2"/>
        <v>4.9590410585282508E-3</v>
      </c>
      <c r="I79" s="16">
        <f t="shared" ca="1" si="5"/>
        <v>4.822542444473427E-12</v>
      </c>
    </row>
    <row r="80" spans="2:9" x14ac:dyDescent="0.25">
      <c r="B80">
        <f t="shared" si="3"/>
        <v>1890</v>
      </c>
      <c r="C80">
        <f t="shared" si="0"/>
        <v>2.0474791154043129E-11</v>
      </c>
      <c r="D80">
        <f t="shared" ca="1" si="4"/>
        <v>1.0233655435037401</v>
      </c>
      <c r="E80" s="14">
        <f t="shared" ca="1" si="1"/>
        <v>2.0953195777482918E-11</v>
      </c>
      <c r="G80">
        <f t="shared" si="2"/>
        <v>4.9291995876546832E-3</v>
      </c>
      <c r="I80" s="16">
        <f t="shared" ca="1" si="5"/>
        <v>4.7840462343978904E-13</v>
      </c>
    </row>
    <row r="81" spans="2:9" x14ac:dyDescent="0.25">
      <c r="B81">
        <f t="shared" si="3"/>
        <v>1920</v>
      </c>
      <c r="C81">
        <f t="shared" ref="C81:C144" si="6">IF($B81&lt;=E$5,0,+E$3*E$4*E$10*E$6^0.5/(2*(PI()*E$7*($B81-E$5)^3)^0.5)*EXP(-((E$6*E$10-E$8*($B81-E$5))^2)/(4*E$6*E$7*($B81-E$5)))*EXP(-E$9*($B81-E$5)))</f>
        <v>1.3050367037294329E-11</v>
      </c>
      <c r="D81">
        <f t="shared" ca="1" si="4"/>
        <v>1.1699669144525315</v>
      </c>
      <c r="E81" s="14">
        <f t="shared" ref="E81:E144" ca="1" si="7">C81*D81</f>
        <v>1.5268497655096272E-11</v>
      </c>
      <c r="G81">
        <f t="shared" ref="G81:G144" si="8">IF($B81&lt;=E$5,0,+E$3*E$4*E$11*E$6^0.5/(2*(PI()*E$7*($B81-E$5)^3)^0.5)*EXP(-((E$6*E$11-E$8*($B81-E$5))^2)/(4*E$6*E$7*($B81-E$5)))*EXP(-E$9*($B81-E$5)))</f>
        <v>4.8291706990581957E-3</v>
      </c>
      <c r="I81" s="16">
        <f t="shared" ca="1" si="5"/>
        <v>2.2181306178019429E-12</v>
      </c>
    </row>
    <row r="82" spans="2:9" x14ac:dyDescent="0.25">
      <c r="B82">
        <f t="shared" ref="B82:B145" si="9">B81+$E$12</f>
        <v>1950</v>
      </c>
      <c r="C82">
        <f t="shared" si="6"/>
        <v>8.3196850732199478E-12</v>
      </c>
      <c r="D82">
        <f t="shared" ref="D82:D145" ca="1" si="10">0.75+0.5*RAND()</f>
        <v>1.0185997677235705</v>
      </c>
      <c r="E82" s="14">
        <f t="shared" ca="1" si="7"/>
        <v>8.4744292831150952E-12</v>
      </c>
      <c r="G82">
        <f t="shared" si="8"/>
        <v>4.6665370736480903E-3</v>
      </c>
      <c r="I82" s="16">
        <f t="shared" ref="I82:I145" ca="1" si="11">E82-C82</f>
        <v>1.5474420989514748E-13</v>
      </c>
    </row>
    <row r="83" spans="2:9" x14ac:dyDescent="0.25">
      <c r="B83">
        <f t="shared" si="9"/>
        <v>1980</v>
      </c>
      <c r="C83">
        <f t="shared" si="6"/>
        <v>5.3048226450601225E-12</v>
      </c>
      <c r="D83">
        <f t="shared" ca="1" si="10"/>
        <v>1.1127955577929769</v>
      </c>
      <c r="E83" s="14">
        <f t="shared" ca="1" si="7"/>
        <v>5.9031830743024945E-12</v>
      </c>
      <c r="G83">
        <f t="shared" si="8"/>
        <v>4.4507342342170204E-3</v>
      </c>
      <c r="I83" s="16">
        <f t="shared" ca="1" si="11"/>
        <v>5.98360429242372E-13</v>
      </c>
    </row>
    <row r="84" spans="2:9" x14ac:dyDescent="0.25">
      <c r="B84">
        <f t="shared" si="9"/>
        <v>2010</v>
      </c>
      <c r="C84">
        <f t="shared" si="6"/>
        <v>3.3830900518122185E-12</v>
      </c>
      <c r="D84">
        <f t="shared" ca="1" si="10"/>
        <v>1.098644705781445</v>
      </c>
      <c r="E84" s="14">
        <f t="shared" ca="1" si="7"/>
        <v>3.7168139746053683E-12</v>
      </c>
      <c r="G84">
        <f t="shared" si="8"/>
        <v>4.1923151254086933E-3</v>
      </c>
      <c r="I84" s="16">
        <f t="shared" ca="1" si="11"/>
        <v>3.3372392279314974E-13</v>
      </c>
    </row>
    <row r="85" spans="2:9" x14ac:dyDescent="0.25">
      <c r="B85">
        <f t="shared" si="9"/>
        <v>2040</v>
      </c>
      <c r="C85">
        <f t="shared" si="6"/>
        <v>2.1579124905222109E-12</v>
      </c>
      <c r="D85">
        <f t="shared" ca="1" si="10"/>
        <v>0.80325330337506839</v>
      </c>
      <c r="E85" s="14">
        <f t="shared" ca="1" si="7"/>
        <v>1.7333503364062868E-12</v>
      </c>
      <c r="G85">
        <f t="shared" si="8"/>
        <v>3.902251138256031E-3</v>
      </c>
      <c r="I85" s="16">
        <f t="shared" ca="1" si="11"/>
        <v>-4.245621541159241E-13</v>
      </c>
    </row>
    <row r="86" spans="2:9" x14ac:dyDescent="0.25">
      <c r="B86">
        <f t="shared" si="9"/>
        <v>2070</v>
      </c>
      <c r="C86">
        <f t="shared" si="6"/>
        <v>1.3766722128205881E-12</v>
      </c>
      <c r="D86">
        <f t="shared" ca="1" si="10"/>
        <v>0.77978704936514398</v>
      </c>
      <c r="E86" s="14">
        <f t="shared" ca="1" si="7"/>
        <v>1.0735111627783499E-12</v>
      </c>
      <c r="G86">
        <f t="shared" si="8"/>
        <v>3.5913169882457975E-3</v>
      </c>
      <c r="I86" s="16">
        <f t="shared" ca="1" si="11"/>
        <v>-3.0316105004223821E-13</v>
      </c>
    </row>
    <row r="87" spans="2:9" x14ac:dyDescent="0.25">
      <c r="B87">
        <f t="shared" si="9"/>
        <v>2100</v>
      </c>
      <c r="C87">
        <f t="shared" si="6"/>
        <v>8.7842072266033046E-13</v>
      </c>
      <c r="D87">
        <f t="shared" ca="1" si="10"/>
        <v>0.77478319989602262</v>
      </c>
      <c r="E87" s="14">
        <f t="shared" ca="1" si="7"/>
        <v>6.8058561835774749E-13</v>
      </c>
      <c r="G87">
        <f t="shared" si="8"/>
        <v>3.2695901618944412E-3</v>
      </c>
      <c r="I87" s="16">
        <f t="shared" ca="1" si="11"/>
        <v>-1.9783510430258298E-13</v>
      </c>
    </row>
    <row r="88" spans="2:9" x14ac:dyDescent="0.25">
      <c r="B88">
        <f t="shared" si="9"/>
        <v>2130</v>
      </c>
      <c r="C88">
        <f t="shared" si="6"/>
        <v>5.605944159452578E-13</v>
      </c>
      <c r="D88">
        <f t="shared" ca="1" si="10"/>
        <v>1.154402258180061</v>
      </c>
      <c r="E88" s="14">
        <f t="shared" ca="1" si="7"/>
        <v>6.4715145969033803E-13</v>
      </c>
      <c r="G88">
        <f t="shared" si="8"/>
        <v>2.9460796014280336E-3</v>
      </c>
      <c r="I88" s="16">
        <f t="shared" ca="1" si="11"/>
        <v>8.6557043745080231E-14</v>
      </c>
    </row>
    <row r="89" spans="2:9" x14ac:dyDescent="0.25">
      <c r="B89">
        <f t="shared" si="9"/>
        <v>2160</v>
      </c>
      <c r="C89">
        <f t="shared" si="6"/>
        <v>3.5782278704241123E-13</v>
      </c>
      <c r="D89">
        <f t="shared" ca="1" si="10"/>
        <v>1.1776509908024855</v>
      </c>
      <c r="E89" s="14">
        <f t="shared" ca="1" si="7"/>
        <v>4.2139035969220235E-13</v>
      </c>
      <c r="G89">
        <f t="shared" si="8"/>
        <v>2.6284844769001968E-3</v>
      </c>
      <c r="I89" s="16">
        <f t="shared" ca="1" si="11"/>
        <v>6.3567572649791123E-14</v>
      </c>
    </row>
    <row r="90" spans="2:9" x14ac:dyDescent="0.25">
      <c r="B90">
        <f t="shared" si="9"/>
        <v>2190</v>
      </c>
      <c r="C90">
        <f t="shared" si="6"/>
        <v>2.284331455977143E-13</v>
      </c>
      <c r="D90">
        <f t="shared" ca="1" si="10"/>
        <v>0.89111267566045782</v>
      </c>
      <c r="E90" s="14">
        <f t="shared" ca="1" si="7"/>
        <v>2.0355967158311412E-13</v>
      </c>
      <c r="G90">
        <f t="shared" si="8"/>
        <v>2.323073203878472E-3</v>
      </c>
      <c r="I90" s="16">
        <f t="shared" ca="1" si="11"/>
        <v>-2.4873474014600179E-14</v>
      </c>
    </row>
    <row r="91" spans="2:9" x14ac:dyDescent="0.25">
      <c r="B91">
        <f t="shared" si="9"/>
        <v>2220</v>
      </c>
      <c r="C91">
        <f t="shared" si="6"/>
        <v>1.4585489894737643E-13</v>
      </c>
      <c r="D91">
        <f t="shared" ca="1" si="10"/>
        <v>1.1751636001459387</v>
      </c>
      <c r="E91" s="14">
        <f t="shared" ca="1" si="7"/>
        <v>1.7140336814592097E-13</v>
      </c>
      <c r="G91">
        <f t="shared" si="8"/>
        <v>2.0346656080047001E-3</v>
      </c>
      <c r="I91" s="16">
        <f t="shared" ca="1" si="11"/>
        <v>2.5548469198544545E-14</v>
      </c>
    </row>
    <row r="92" spans="2:9" x14ac:dyDescent="0.25">
      <c r="B92">
        <f t="shared" si="9"/>
        <v>2250</v>
      </c>
      <c r="C92">
        <f t="shared" si="6"/>
        <v>9.3143505665454776E-14</v>
      </c>
      <c r="D92">
        <f t="shared" ca="1" si="10"/>
        <v>1.0977862529981008</v>
      </c>
      <c r="E92" s="14">
        <f t="shared" ca="1" si="7"/>
        <v>1.0225166007558697E-13</v>
      </c>
      <c r="G92">
        <f t="shared" si="8"/>
        <v>1.7666971549797762E-3</v>
      </c>
      <c r="I92" s="16">
        <f t="shared" ca="1" si="11"/>
        <v>9.1081544101321952E-15</v>
      </c>
    </row>
    <row r="93" spans="2:9" x14ac:dyDescent="0.25">
      <c r="B93">
        <f t="shared" si="9"/>
        <v>2280</v>
      </c>
      <c r="C93">
        <f t="shared" si="6"/>
        <v>5.9491194801639285E-14</v>
      </c>
      <c r="D93">
        <f t="shared" ca="1" si="10"/>
        <v>0.86011395681540925</v>
      </c>
      <c r="E93" s="14">
        <f t="shared" ca="1" si="7"/>
        <v>5.1169206956514272E-14</v>
      </c>
      <c r="G93">
        <f t="shared" si="8"/>
        <v>1.5213429840092755E-3</v>
      </c>
      <c r="I93" s="16">
        <f t="shared" ca="1" si="11"/>
        <v>-8.3219878451250129E-15</v>
      </c>
    </row>
    <row r="94" spans="2:9" x14ac:dyDescent="0.25">
      <c r="B94">
        <f t="shared" si="9"/>
        <v>2310</v>
      </c>
      <c r="C94">
        <f t="shared" si="6"/>
        <v>3.8003208312534554E-14</v>
      </c>
      <c r="D94">
        <f t="shared" ca="1" si="10"/>
        <v>0.84964717297092518</v>
      </c>
      <c r="E94" s="14">
        <f t="shared" ca="1" si="7"/>
        <v>3.2289318506570145E-14</v>
      </c>
      <c r="G94">
        <f t="shared" si="8"/>
        <v>1.299680467990961E-3</v>
      </c>
      <c r="I94" s="16">
        <f t="shared" ca="1" si="11"/>
        <v>-5.7138898059644088E-15</v>
      </c>
    </row>
    <row r="95" spans="2:9" x14ac:dyDescent="0.25">
      <c r="B95">
        <f t="shared" si="9"/>
        <v>2340</v>
      </c>
      <c r="C95">
        <f t="shared" si="6"/>
        <v>2.42803091501149E-14</v>
      </c>
      <c r="D95">
        <f t="shared" ca="1" si="10"/>
        <v>1.1814933757818418</v>
      </c>
      <c r="E95" s="14">
        <f t="shared" ca="1" si="7"/>
        <v>2.8687024422795993E-14</v>
      </c>
      <c r="G95">
        <f t="shared" si="8"/>
        <v>1.1018714954593417E-3</v>
      </c>
      <c r="I95" s="16">
        <f t="shared" ca="1" si="11"/>
        <v>4.4067152726810921E-15</v>
      </c>
    </row>
    <row r="96" spans="2:9" x14ac:dyDescent="0.25">
      <c r="B96">
        <f t="shared" si="9"/>
        <v>2370</v>
      </c>
      <c r="C96">
        <f t="shared" si="6"/>
        <v>1.5515060536716173E-14</v>
      </c>
      <c r="D96">
        <f t="shared" ca="1" si="10"/>
        <v>1.1193105261533185</v>
      </c>
      <c r="E96" s="14">
        <f t="shared" ca="1" si="7"/>
        <v>1.7366170572652368E-14</v>
      </c>
      <c r="G96">
        <f t="shared" si="8"/>
        <v>9.2734899425276685E-4</v>
      </c>
      <c r="I96" s="16">
        <f t="shared" ca="1" si="11"/>
        <v>1.8511100359361943E-15</v>
      </c>
    </row>
    <row r="97" spans="2:9" x14ac:dyDescent="0.25">
      <c r="B97">
        <f t="shared" si="9"/>
        <v>2400</v>
      </c>
      <c r="C97">
        <f t="shared" si="6"/>
        <v>9.9155543109493901E-15</v>
      </c>
      <c r="D97">
        <f t="shared" ca="1" si="10"/>
        <v>1.0206401560338569</v>
      </c>
      <c r="E97" s="14">
        <f t="shared" ca="1" si="7"/>
        <v>1.0120212899089568E-14</v>
      </c>
      <c r="G97">
        <f t="shared" si="8"/>
        <v>7.7499586280935738E-4</v>
      </c>
      <c r="I97" s="16">
        <f t="shared" ca="1" si="11"/>
        <v>2.046585881401775E-16</v>
      </c>
    </row>
    <row r="98" spans="2:9" x14ac:dyDescent="0.25">
      <c r="B98">
        <f t="shared" si="9"/>
        <v>2430</v>
      </c>
      <c r="C98">
        <f t="shared" si="6"/>
        <v>6.3378761100247011E-15</v>
      </c>
      <c r="D98">
        <f t="shared" ca="1" si="10"/>
        <v>1.0138835693654511</v>
      </c>
      <c r="E98" s="14">
        <f t="shared" ca="1" si="7"/>
        <v>6.4258684526278644E-15</v>
      </c>
      <c r="G98">
        <f t="shared" si="8"/>
        <v>6.4330803631238776E-4</v>
      </c>
      <c r="I98" s="16">
        <f t="shared" ca="1" si="11"/>
        <v>8.7992342603163332E-17</v>
      </c>
    </row>
    <row r="99" spans="2:9" x14ac:dyDescent="0.25">
      <c r="B99">
        <f t="shared" si="9"/>
        <v>2460</v>
      </c>
      <c r="C99">
        <f t="shared" si="6"/>
        <v>4.0516572383176079E-15</v>
      </c>
      <c r="D99">
        <f t="shared" ca="1" si="10"/>
        <v>0.82657457320400851</v>
      </c>
      <c r="E99" s="14">
        <f t="shared" ca="1" si="7"/>
        <v>3.3489968525313087E-15</v>
      </c>
      <c r="G99">
        <f t="shared" si="8"/>
        <v>5.3053661538988311E-4</v>
      </c>
      <c r="I99" s="16">
        <f t="shared" ca="1" si="11"/>
        <v>-7.0266038578629927E-16</v>
      </c>
    </row>
    <row r="100" spans="2:9" x14ac:dyDescent="0.25">
      <c r="B100">
        <f t="shared" si="9"/>
        <v>2490</v>
      </c>
      <c r="C100">
        <f t="shared" si="6"/>
        <v>2.5904955501185944E-15</v>
      </c>
      <c r="D100">
        <f t="shared" ca="1" si="10"/>
        <v>1.2446195874062977</v>
      </c>
      <c r="E100" s="14">
        <f t="shared" ca="1" si="7"/>
        <v>3.2241815027664551E-15</v>
      </c>
      <c r="G100">
        <f t="shared" si="8"/>
        <v>4.3480666535833092E-4</v>
      </c>
      <c r="I100" s="16">
        <f t="shared" ca="1" si="11"/>
        <v>6.3368595264786072E-16</v>
      </c>
    </row>
    <row r="101" spans="2:9" x14ac:dyDescent="0.25">
      <c r="B101">
        <f t="shared" si="9"/>
        <v>2520</v>
      </c>
      <c r="C101">
        <f t="shared" si="6"/>
        <v>1.6565067750526144E-15</v>
      </c>
      <c r="D101">
        <f t="shared" ca="1" si="10"/>
        <v>1.1874061495814825</v>
      </c>
      <c r="E101" s="14">
        <f t="shared" ca="1" si="7"/>
        <v>1.9669463315208639E-15</v>
      </c>
      <c r="G101">
        <f t="shared" si="8"/>
        <v>3.5421239034181238E-4</v>
      </c>
      <c r="I101" s="16">
        <f t="shared" ca="1" si="11"/>
        <v>3.1043955646824947E-16</v>
      </c>
    </row>
    <row r="102" spans="2:9" x14ac:dyDescent="0.25">
      <c r="B102">
        <f t="shared" si="9"/>
        <v>2550</v>
      </c>
      <c r="C102">
        <f t="shared" si="6"/>
        <v>1.05940696750946E-15</v>
      </c>
      <c r="D102">
        <f t="shared" ca="1" si="10"/>
        <v>1.0330272336503854</v>
      </c>
      <c r="E102" s="14">
        <f t="shared" ca="1" si="7"/>
        <v>1.0943962489562413E-15</v>
      </c>
      <c r="G102">
        <f t="shared" si="8"/>
        <v>2.8688990647176969E-4</v>
      </c>
      <c r="I102" s="16">
        <f t="shared" ca="1" si="11"/>
        <v>3.4989281446781288E-17</v>
      </c>
    </row>
    <row r="103" spans="2:9" x14ac:dyDescent="0.25">
      <c r="B103">
        <f t="shared" si="9"/>
        <v>2580</v>
      </c>
      <c r="C103">
        <f t="shared" si="6"/>
        <v>6.7762703135076236E-16</v>
      </c>
      <c r="D103">
        <f t="shared" ca="1" si="10"/>
        <v>1.1627624410773092</v>
      </c>
      <c r="E103" s="14">
        <f t="shared" ca="1" si="7"/>
        <v>7.8791926111338273E-16</v>
      </c>
      <c r="G103">
        <f t="shared" si="8"/>
        <v>2.3106983677070343E-4</v>
      </c>
      <c r="I103" s="16">
        <f t="shared" ca="1" si="11"/>
        <v>1.1029222976262037E-16</v>
      </c>
    </row>
    <row r="104" spans="2:9" x14ac:dyDescent="0.25">
      <c r="B104">
        <f t="shared" si="9"/>
        <v>2610</v>
      </c>
      <c r="C104">
        <f t="shared" si="6"/>
        <v>4.3348689418229177E-16</v>
      </c>
      <c r="D104">
        <f t="shared" ca="1" si="10"/>
        <v>0.90942152372108809</v>
      </c>
      <c r="E104" s="14">
        <f t="shared" ca="1" si="7"/>
        <v>3.9422231182038184E-16</v>
      </c>
      <c r="G104">
        <f t="shared" si="8"/>
        <v>1.851125091503948E-4</v>
      </c>
      <c r="I104" s="16">
        <f t="shared" ca="1" si="11"/>
        <v>-3.9264582361909932E-17</v>
      </c>
    </row>
    <row r="105" spans="2:9" x14ac:dyDescent="0.25">
      <c r="B105">
        <f t="shared" si="9"/>
        <v>2640</v>
      </c>
      <c r="C105">
        <f t="shared" si="6"/>
        <v>2.7734328418968586E-16</v>
      </c>
      <c r="D105">
        <f t="shared" ca="1" si="10"/>
        <v>0.97670563725343484</v>
      </c>
      <c r="E105" s="14">
        <f t="shared" ca="1" si="7"/>
        <v>2.7088274912244763E-16</v>
      </c>
      <c r="G105">
        <f t="shared" si="8"/>
        <v>1.4752875070157373E-4</v>
      </c>
      <c r="I105" s="16">
        <f t="shared" ca="1" si="11"/>
        <v>-6.4605350672382267E-18</v>
      </c>
    </row>
    <row r="106" spans="2:9" x14ac:dyDescent="0.25">
      <c r="B106">
        <f t="shared" si="9"/>
        <v>2670</v>
      </c>
      <c r="C106">
        <f t="shared" si="6"/>
        <v>1.774658796759479E-16</v>
      </c>
      <c r="D106">
        <f t="shared" ca="1" si="10"/>
        <v>1.196678467328337</v>
      </c>
      <c r="E106" s="14">
        <f t="shared" ca="1" si="7"/>
        <v>2.1236959689368842E-16</v>
      </c>
      <c r="G106">
        <f t="shared" si="8"/>
        <v>1.1698922738472157E-4</v>
      </c>
      <c r="I106" s="16">
        <f t="shared" ca="1" si="11"/>
        <v>3.4903717217740521E-17</v>
      </c>
    </row>
    <row r="107" spans="2:9" x14ac:dyDescent="0.25">
      <c r="B107">
        <f t="shared" si="9"/>
        <v>2700</v>
      </c>
      <c r="C107">
        <f t="shared" si="6"/>
        <v>1.1357080981031235E-16</v>
      </c>
      <c r="D107">
        <f t="shared" ca="1" si="10"/>
        <v>1.0255546958119126</v>
      </c>
      <c r="E107" s="14">
        <f t="shared" ca="1" si="7"/>
        <v>1.1647307730812747E-16</v>
      </c>
      <c r="G107">
        <f t="shared" si="8"/>
        <v>9.2325060753562562E-5</v>
      </c>
      <c r="I107" s="16">
        <f t="shared" ca="1" si="11"/>
        <v>2.9022674978151203E-18</v>
      </c>
    </row>
    <row r="108" spans="2:9" x14ac:dyDescent="0.25">
      <c r="B108">
        <f t="shared" si="9"/>
        <v>2730</v>
      </c>
      <c r="C108">
        <f t="shared" si="6"/>
        <v>7.268961255317328E-17</v>
      </c>
      <c r="D108">
        <f t="shared" ca="1" si="10"/>
        <v>0.83357142842696619</v>
      </c>
      <c r="E108" s="14">
        <f t="shared" ca="1" si="7"/>
        <v>6.059198416775139E-17</v>
      </c>
      <c r="G108">
        <f t="shared" si="8"/>
        <v>7.2522131822588877E-5</v>
      </c>
      <c r="I108" s="16">
        <f t="shared" ca="1" si="11"/>
        <v>-1.209762838542189E-17</v>
      </c>
    </row>
    <row r="109" spans="2:9" x14ac:dyDescent="0.25">
      <c r="B109">
        <f t="shared" si="9"/>
        <v>2760</v>
      </c>
      <c r="C109">
        <f t="shared" si="6"/>
        <v>4.6529770265656638E-17</v>
      </c>
      <c r="D109">
        <f t="shared" ca="1" si="10"/>
        <v>0.9113040585209613</v>
      </c>
      <c r="E109" s="14">
        <f t="shared" ca="1" si="7"/>
        <v>4.2402768485140842E-17</v>
      </c>
      <c r="G109">
        <f t="shared" si="8"/>
        <v>5.6711111449436288E-5</v>
      </c>
      <c r="I109" s="16">
        <f t="shared" ca="1" si="11"/>
        <v>-4.127001780515796E-18</v>
      </c>
    </row>
    <row r="110" spans="2:9" x14ac:dyDescent="0.25">
      <c r="B110">
        <f t="shared" si="9"/>
        <v>2790</v>
      </c>
      <c r="C110">
        <f t="shared" si="6"/>
        <v>2.9788014004934656E-17</v>
      </c>
      <c r="D110">
        <f t="shared" ca="1" si="10"/>
        <v>0.80038739980432405</v>
      </c>
      <c r="E110" s="14">
        <f t="shared" ca="1" si="7"/>
        <v>2.3841951074744439E-17</v>
      </c>
      <c r="G110">
        <f t="shared" si="8"/>
        <v>4.415487725772394E-5</v>
      </c>
      <c r="I110" s="16">
        <f t="shared" ca="1" si="11"/>
        <v>-5.946062930190217E-18</v>
      </c>
    </row>
    <row r="111" spans="2:9" x14ac:dyDescent="0.25">
      <c r="B111">
        <f t="shared" si="9"/>
        <v>2820</v>
      </c>
      <c r="C111">
        <f t="shared" si="6"/>
        <v>1.9072317047562568E-17</v>
      </c>
      <c r="D111">
        <f t="shared" ca="1" si="10"/>
        <v>0.94694598517273376</v>
      </c>
      <c r="E111" s="14">
        <f t="shared" ca="1" si="7"/>
        <v>1.806045405613086E-17</v>
      </c>
      <c r="G111">
        <f t="shared" si="8"/>
        <v>3.4234617080472764E-5</v>
      </c>
      <c r="I111" s="16">
        <f t="shared" ca="1" si="11"/>
        <v>-1.0118629914317083E-18</v>
      </c>
    </row>
    <row r="112" spans="2:9" x14ac:dyDescent="0.25">
      <c r="B112">
        <f t="shared" si="9"/>
        <v>2850</v>
      </c>
      <c r="C112">
        <f t="shared" si="6"/>
        <v>1.2212816431110627E-17</v>
      </c>
      <c r="D112">
        <f t="shared" ca="1" si="10"/>
        <v>0.93827055443134577</v>
      </c>
      <c r="E112" s="14">
        <f t="shared" ca="1" si="7"/>
        <v>1.1458926043986417E-17</v>
      </c>
      <c r="G112">
        <f t="shared" si="8"/>
        <v>2.6435595440390486E-5</v>
      </c>
      <c r="I112" s="16">
        <f t="shared" ca="1" si="11"/>
        <v>-7.5389038712420988E-19</v>
      </c>
    </row>
    <row r="113" spans="2:9" x14ac:dyDescent="0.25">
      <c r="B113">
        <f t="shared" si="9"/>
        <v>2880</v>
      </c>
      <c r="C113">
        <f t="shared" si="6"/>
        <v>7.8212807740629122E-18</v>
      </c>
      <c r="D113">
        <f t="shared" ca="1" si="10"/>
        <v>1.1004856384770962</v>
      </c>
      <c r="E113" s="14">
        <f t="shared" ca="1" si="7"/>
        <v>8.6072071663532617E-18</v>
      </c>
      <c r="G113">
        <f t="shared" si="8"/>
        <v>2.0333281631901732E-5</v>
      </c>
      <c r="I113" s="16">
        <f t="shared" ca="1" si="11"/>
        <v>7.8592639229034945E-19</v>
      </c>
    </row>
    <row r="114" spans="2:9" x14ac:dyDescent="0.25">
      <c r="B114">
        <f t="shared" si="9"/>
        <v>2910</v>
      </c>
      <c r="C114">
        <f t="shared" si="6"/>
        <v>5.0094359450421629E-18</v>
      </c>
      <c r="D114">
        <f t="shared" ca="1" si="10"/>
        <v>0.75107008082655657</v>
      </c>
      <c r="E114" s="14">
        <f t="shared" ca="1" si="7"/>
        <v>3.7624374601382748E-18</v>
      </c>
      <c r="G114">
        <f t="shared" si="8"/>
        <v>1.5580308287617771E-5</v>
      </c>
      <c r="I114" s="16">
        <f t="shared" ca="1" si="11"/>
        <v>-1.2469984849038881E-18</v>
      </c>
    </row>
    <row r="115" spans="2:9" x14ac:dyDescent="0.25">
      <c r="B115">
        <f t="shared" si="9"/>
        <v>2940</v>
      </c>
      <c r="C115">
        <f t="shared" si="6"/>
        <v>3.208838983908013E-18</v>
      </c>
      <c r="D115">
        <f t="shared" ca="1" si="10"/>
        <v>0.82543914549668596</v>
      </c>
      <c r="E115" s="14">
        <f t="shared" ca="1" si="7"/>
        <v>2.6487013089134842E-18</v>
      </c>
      <c r="G115">
        <f t="shared" si="8"/>
        <v>1.1894546401871709E-5</v>
      </c>
      <c r="I115" s="16">
        <f t="shared" ca="1" si="11"/>
        <v>-5.6013767499452877E-19</v>
      </c>
    </row>
    <row r="116" spans="2:9" x14ac:dyDescent="0.25">
      <c r="B116">
        <f t="shared" si="9"/>
        <v>2970</v>
      </c>
      <c r="C116">
        <f t="shared" si="6"/>
        <v>2.0556748731024539E-18</v>
      </c>
      <c r="D116">
        <f t="shared" ca="1" si="10"/>
        <v>0.87890019622033311</v>
      </c>
      <c r="E116" s="14">
        <f t="shared" ca="1" si="7"/>
        <v>1.8067330493349553E-18</v>
      </c>
      <c r="G116">
        <f t="shared" si="8"/>
        <v>9.0484424803459634E-6</v>
      </c>
      <c r="I116" s="16">
        <f t="shared" ca="1" si="11"/>
        <v>-2.4894182376749866E-19</v>
      </c>
    </row>
    <row r="117" spans="2:9" x14ac:dyDescent="0.25">
      <c r="B117">
        <f t="shared" si="9"/>
        <v>3000</v>
      </c>
      <c r="C117">
        <f t="shared" si="6"/>
        <v>1.3170662086664771E-18</v>
      </c>
      <c r="D117">
        <f t="shared" ca="1" si="10"/>
        <v>0.99311760145486572</v>
      </c>
      <c r="E117" s="14">
        <f t="shared" ca="1" si="7"/>
        <v>1.3080016341081055E-18</v>
      </c>
      <c r="G117">
        <f t="shared" si="8"/>
        <v>6.8596601879244715E-6</v>
      </c>
      <c r="I117" s="16">
        <f t="shared" ca="1" si="11"/>
        <v>-9.0645745583716807E-21</v>
      </c>
    </row>
    <row r="118" spans="2:9" x14ac:dyDescent="0.25">
      <c r="B118">
        <f t="shared" si="9"/>
        <v>3030</v>
      </c>
      <c r="C118">
        <f t="shared" si="6"/>
        <v>8.439306357326603E-19</v>
      </c>
      <c r="D118">
        <f t="shared" ca="1" si="10"/>
        <v>0.83877828800737553</v>
      </c>
      <c r="E118" s="14">
        <f t="shared" ca="1" si="7"/>
        <v>7.0787069383681687E-19</v>
      </c>
      <c r="G118">
        <f t="shared" si="8"/>
        <v>5.1829964487604145E-6</v>
      </c>
      <c r="I118" s="16">
        <f t="shared" ca="1" si="11"/>
        <v>-1.3605994189584343E-19</v>
      </c>
    </row>
    <row r="119" spans="2:9" x14ac:dyDescent="0.25">
      <c r="B119">
        <f t="shared" si="9"/>
        <v>3060</v>
      </c>
      <c r="C119">
        <f t="shared" si="6"/>
        <v>5.4081803366895082E-19</v>
      </c>
      <c r="D119">
        <f t="shared" ca="1" si="10"/>
        <v>0.88586202049646734</v>
      </c>
      <c r="E119" s="14">
        <f t="shared" ca="1" si="7"/>
        <v>4.7909015602690332E-19</v>
      </c>
      <c r="G119">
        <f t="shared" si="8"/>
        <v>3.9034943786868409E-6</v>
      </c>
      <c r="I119" s="16">
        <f t="shared" ca="1" si="11"/>
        <v>-6.1727877642047508E-20</v>
      </c>
    </row>
    <row r="120" spans="2:9" x14ac:dyDescent="0.25">
      <c r="B120">
        <f t="shared" si="9"/>
        <v>3090</v>
      </c>
      <c r="C120">
        <f t="shared" si="6"/>
        <v>3.466092589115629E-19</v>
      </c>
      <c r="D120">
        <f t="shared" ca="1" si="10"/>
        <v>1.111758993704967</v>
      </c>
      <c r="E120" s="14">
        <f t="shared" ca="1" si="7"/>
        <v>3.8534596089634352E-19</v>
      </c>
      <c r="G120">
        <f t="shared" si="8"/>
        <v>2.9306471500081519E-6</v>
      </c>
      <c r="I120" s="16">
        <f t="shared" ca="1" si="11"/>
        <v>3.8736701984780623E-20</v>
      </c>
    </row>
    <row r="121" spans="2:9" x14ac:dyDescent="0.25">
      <c r="B121">
        <f t="shared" si="9"/>
        <v>3120</v>
      </c>
      <c r="C121">
        <f t="shared" si="6"/>
        <v>2.2216368325349272E-19</v>
      </c>
      <c r="D121">
        <f t="shared" ca="1" si="10"/>
        <v>1.0357658656922069</v>
      </c>
      <c r="E121" s="14">
        <f t="shared" ca="1" si="7"/>
        <v>2.3010955971042311E-19</v>
      </c>
      <c r="G121">
        <f t="shared" si="8"/>
        <v>2.1935730487053422E-6</v>
      </c>
      <c r="I121" s="16">
        <f t="shared" ca="1" si="11"/>
        <v>7.945876456930388E-21</v>
      </c>
    </row>
    <row r="122" spans="2:9" x14ac:dyDescent="0.25">
      <c r="B122">
        <f t="shared" si="9"/>
        <v>3150</v>
      </c>
      <c r="C122">
        <f t="shared" si="6"/>
        <v>1.4241286692211078E-19</v>
      </c>
      <c r="D122">
        <f t="shared" ca="1" si="10"/>
        <v>0.76845851521699127</v>
      </c>
      <c r="E122" s="14">
        <f t="shared" ca="1" si="7"/>
        <v>1.0943838026276022E-19</v>
      </c>
      <c r="G122">
        <f t="shared" si="8"/>
        <v>1.6370385111970027E-6</v>
      </c>
      <c r="I122" s="16">
        <f t="shared" ca="1" si="11"/>
        <v>-3.2974486659350561E-20</v>
      </c>
    </row>
    <row r="123" spans="2:9" x14ac:dyDescent="0.25">
      <c r="B123">
        <f t="shared" si="9"/>
        <v>3180</v>
      </c>
      <c r="C123">
        <f t="shared" si="6"/>
        <v>9.1299416704605887E-20</v>
      </c>
      <c r="D123">
        <f t="shared" ca="1" si="10"/>
        <v>0.86941235559113805</v>
      </c>
      <c r="E123" s="14">
        <f t="shared" ca="1" si="7"/>
        <v>7.9376840941248302E-20</v>
      </c>
      <c r="G123">
        <f t="shared" si="8"/>
        <v>1.2182095260004655E-6</v>
      </c>
      <c r="I123" s="16">
        <f t="shared" ca="1" si="11"/>
        <v>-1.1922575763357585E-20</v>
      </c>
    </row>
    <row r="124" spans="2:9" x14ac:dyDescent="0.25">
      <c r="B124">
        <f t="shared" si="9"/>
        <v>3210</v>
      </c>
      <c r="C124">
        <f t="shared" si="6"/>
        <v>5.8536770247633811E-20</v>
      </c>
      <c r="D124">
        <f t="shared" ca="1" si="10"/>
        <v>1.1403746775848185</v>
      </c>
      <c r="E124" s="14">
        <f t="shared" ca="1" si="7"/>
        <v>6.6753850498001998E-20</v>
      </c>
      <c r="G124">
        <f t="shared" si="8"/>
        <v>9.040198773839226E-7</v>
      </c>
      <c r="I124" s="16">
        <f t="shared" ca="1" si="11"/>
        <v>8.217080250368187E-21</v>
      </c>
    </row>
    <row r="125" spans="2:9" x14ac:dyDescent="0.25">
      <c r="B125">
        <f t="shared" si="9"/>
        <v>3240</v>
      </c>
      <c r="C125">
        <f t="shared" si="6"/>
        <v>3.7534520498221026E-20</v>
      </c>
      <c r="D125">
        <f t="shared" ca="1" si="10"/>
        <v>1.1692785090850637</v>
      </c>
      <c r="E125" s="14">
        <f t="shared" ca="1" si="7"/>
        <v>4.3888308167382642E-20</v>
      </c>
      <c r="G125">
        <f t="shared" si="8"/>
        <v>6.6905534606955124E-7</v>
      </c>
      <c r="I125" s="16">
        <f t="shared" ca="1" si="11"/>
        <v>6.3537876691616168E-21</v>
      </c>
    </row>
    <row r="126" spans="2:9" x14ac:dyDescent="0.25">
      <c r="B126">
        <f t="shared" si="9"/>
        <v>3270</v>
      </c>
      <c r="C126">
        <f t="shared" si="6"/>
        <v>2.4069869921386509E-20</v>
      </c>
      <c r="D126">
        <f t="shared" ca="1" si="10"/>
        <v>0.78399258343836831</v>
      </c>
      <c r="E126" s="14">
        <f t="shared" ca="1" si="7"/>
        <v>1.8870599502693284E-20</v>
      </c>
      <c r="G126">
        <f t="shared" si="8"/>
        <v>4.9386474898772117E-7</v>
      </c>
      <c r="I126" s="16">
        <f t="shared" ca="1" si="11"/>
        <v>-5.1992704186932251E-21</v>
      </c>
    </row>
    <row r="127" spans="2:9" x14ac:dyDescent="0.25">
      <c r="B127">
        <f t="shared" si="9"/>
        <v>3300</v>
      </c>
      <c r="C127">
        <f t="shared" si="6"/>
        <v>1.5436782175917383E-20</v>
      </c>
      <c r="D127">
        <f t="shared" ca="1" si="10"/>
        <v>1.0291643183848831</v>
      </c>
      <c r="E127" s="14">
        <f t="shared" ca="1" si="7"/>
        <v>1.5886985406133927E-20</v>
      </c>
      <c r="G127">
        <f t="shared" si="8"/>
        <v>3.6362060871539186E-7</v>
      </c>
      <c r="I127" s="16">
        <f t="shared" ca="1" si="11"/>
        <v>4.5020323021654411E-22</v>
      </c>
    </row>
    <row r="128" spans="2:9" x14ac:dyDescent="0.25">
      <c r="B128">
        <f t="shared" si="9"/>
        <v>3330</v>
      </c>
      <c r="C128">
        <f t="shared" si="6"/>
        <v>9.9010074689414302E-21</v>
      </c>
      <c r="D128">
        <f t="shared" ca="1" si="10"/>
        <v>1.1784310234196473</v>
      </c>
      <c r="E128" s="14">
        <f t="shared" ca="1" si="7"/>
        <v>1.1667654364510222E-20</v>
      </c>
      <c r="G128">
        <f t="shared" si="8"/>
        <v>2.6706364360448294E-7</v>
      </c>
      <c r="I128" s="16">
        <f t="shared" ca="1" si="11"/>
        <v>1.7666468955687913E-21</v>
      </c>
    </row>
    <row r="129" spans="2:9" x14ac:dyDescent="0.25">
      <c r="B129">
        <f t="shared" si="9"/>
        <v>3360</v>
      </c>
      <c r="C129">
        <f t="shared" si="6"/>
        <v>6.3509838592489289E-21</v>
      </c>
      <c r="D129">
        <f t="shared" ca="1" si="10"/>
        <v>0.95805468335271327</v>
      </c>
      <c r="E129" s="14">
        <f t="shared" ca="1" si="7"/>
        <v>6.0845898302509254E-21</v>
      </c>
      <c r="G129">
        <f t="shared" si="8"/>
        <v>1.9567576784125516E-7</v>
      </c>
      <c r="I129" s="16">
        <f t="shared" ca="1" si="11"/>
        <v>-2.6639402899800354E-22</v>
      </c>
    </row>
    <row r="130" spans="2:9" x14ac:dyDescent="0.25">
      <c r="B130">
        <f t="shared" si="9"/>
        <v>3390</v>
      </c>
      <c r="C130">
        <f t="shared" si="6"/>
        <v>4.0741881309858916E-21</v>
      </c>
      <c r="D130">
        <f t="shared" ca="1" si="10"/>
        <v>1.2193955381617736</v>
      </c>
      <c r="E130" s="14">
        <f t="shared" ca="1" si="7"/>
        <v>4.9680468285558515E-21</v>
      </c>
      <c r="G130">
        <f t="shared" si="8"/>
        <v>1.4303568068250539E-7</v>
      </c>
      <c r="I130" s="16">
        <f t="shared" ca="1" si="11"/>
        <v>8.9385869756995986E-22</v>
      </c>
    </row>
    <row r="131" spans="2:9" x14ac:dyDescent="0.25">
      <c r="B131">
        <f t="shared" si="9"/>
        <v>3420</v>
      </c>
      <c r="C131">
        <f t="shared" si="6"/>
        <v>2.6138403056379867E-21</v>
      </c>
      <c r="D131">
        <f t="shared" ca="1" si="10"/>
        <v>1.0522908546545393</v>
      </c>
      <c r="E131" s="14">
        <f t="shared" ca="1" si="7"/>
        <v>2.7505202491502791E-21</v>
      </c>
      <c r="G131">
        <f t="shared" si="8"/>
        <v>1.0431933220321821E-7</v>
      </c>
      <c r="I131" s="16">
        <f t="shared" ca="1" si="11"/>
        <v>1.3667994351229244E-22</v>
      </c>
    </row>
    <row r="132" spans="2:9" x14ac:dyDescent="0.25">
      <c r="B132">
        <f t="shared" si="9"/>
        <v>3450</v>
      </c>
      <c r="C132">
        <f t="shared" si="6"/>
        <v>1.6770823383837345E-21</v>
      </c>
      <c r="D132">
        <f t="shared" ca="1" si="10"/>
        <v>0.86034110052497126</v>
      </c>
      <c r="E132" s="14">
        <f t="shared" ca="1" si="7"/>
        <v>1.4428628646760543E-21</v>
      </c>
      <c r="G132">
        <f t="shared" si="8"/>
        <v>7.5914594326620098E-8</v>
      </c>
      <c r="I132" s="16">
        <f t="shared" ca="1" si="11"/>
        <v>-2.3421947370768016E-22</v>
      </c>
    </row>
    <row r="133" spans="2:9" x14ac:dyDescent="0.25">
      <c r="B133">
        <f t="shared" si="9"/>
        <v>3480</v>
      </c>
      <c r="C133">
        <f t="shared" si="6"/>
        <v>1.0761345047855326E-21</v>
      </c>
      <c r="D133">
        <f t="shared" ca="1" si="10"/>
        <v>1.0704998699022044</v>
      </c>
      <c r="E133" s="14">
        <f t="shared" ca="1" si="7"/>
        <v>1.1520018473701859E-21</v>
      </c>
      <c r="G133">
        <f t="shared" si="8"/>
        <v>5.5125411860360661E-8</v>
      </c>
      <c r="I133" s="16">
        <f t="shared" ca="1" si="11"/>
        <v>7.5867342584653259E-23</v>
      </c>
    </row>
    <row r="134" spans="2:9" x14ac:dyDescent="0.25">
      <c r="B134">
        <f t="shared" si="9"/>
        <v>3510</v>
      </c>
      <c r="C134">
        <f t="shared" si="6"/>
        <v>6.905816717836699E-22</v>
      </c>
      <c r="D134">
        <f t="shared" ca="1" si="10"/>
        <v>1.0914435163243343</v>
      </c>
      <c r="E134" s="14">
        <f t="shared" ca="1" si="7"/>
        <v>7.5373088816070605E-22</v>
      </c>
      <c r="G134">
        <f t="shared" si="8"/>
        <v>3.9945661489995418E-8</v>
      </c>
      <c r="I134" s="16">
        <f t="shared" ca="1" si="11"/>
        <v>6.3149216377036152E-23</v>
      </c>
    </row>
    <row r="135" spans="2:9" x14ac:dyDescent="0.25">
      <c r="B135">
        <f t="shared" si="9"/>
        <v>3540</v>
      </c>
      <c r="C135">
        <f t="shared" si="6"/>
        <v>4.4319959243674773E-22</v>
      </c>
      <c r="D135">
        <f t="shared" ca="1" si="10"/>
        <v>0.98187594605525397</v>
      </c>
      <c r="E135" s="14">
        <f t="shared" ca="1" si="7"/>
        <v>4.3516701911513466E-22</v>
      </c>
      <c r="G135">
        <f t="shared" si="8"/>
        <v>2.8887024272399086E-8</v>
      </c>
      <c r="I135" s="16">
        <f t="shared" ca="1" si="11"/>
        <v>-8.0325733216130696E-24</v>
      </c>
    </row>
    <row r="136" spans="2:9" x14ac:dyDescent="0.25">
      <c r="B136">
        <f t="shared" si="9"/>
        <v>3570</v>
      </c>
      <c r="C136">
        <f t="shared" si="6"/>
        <v>2.844585378197928E-22</v>
      </c>
      <c r="D136">
        <f t="shared" ca="1" si="10"/>
        <v>1.1932185113254763</v>
      </c>
      <c r="E136" s="14">
        <f t="shared" ca="1" si="7"/>
        <v>3.3942119303115484E-22</v>
      </c>
      <c r="G136">
        <f t="shared" si="8"/>
        <v>2.0848498817694729E-8</v>
      </c>
      <c r="I136" s="16">
        <f t="shared" ca="1" si="11"/>
        <v>5.4962655211362039E-23</v>
      </c>
    </row>
    <row r="137" spans="2:9" x14ac:dyDescent="0.25">
      <c r="B137">
        <f t="shared" si="9"/>
        <v>3600</v>
      </c>
      <c r="C137">
        <f t="shared" si="6"/>
        <v>1.825885012229289E-22</v>
      </c>
      <c r="D137">
        <f t="shared" ca="1" si="10"/>
        <v>0.93386445845074295</v>
      </c>
      <c r="E137" s="14">
        <f t="shared" ca="1" si="7"/>
        <v>1.7051291181388331E-22</v>
      </c>
      <c r="G137">
        <f t="shared" si="8"/>
        <v>1.5017862810638934E-8</v>
      </c>
      <c r="I137" s="16">
        <f t="shared" ca="1" si="11"/>
        <v>-1.2075589409045584E-23</v>
      </c>
    </row>
    <row r="138" spans="2:9" x14ac:dyDescent="0.25">
      <c r="B138">
        <f t="shared" si="9"/>
        <v>3630</v>
      </c>
      <c r="C138">
        <f t="shared" si="6"/>
        <v>1.17209341442943E-22</v>
      </c>
      <c r="D138">
        <f t="shared" ca="1" si="10"/>
        <v>1.066342459896412</v>
      </c>
      <c r="E138" s="14">
        <f t="shared" ca="1" si="7"/>
        <v>1.2498529747710629E-22</v>
      </c>
      <c r="G138">
        <f t="shared" si="8"/>
        <v>1.0797535197190973E-8</v>
      </c>
      <c r="I138" s="16">
        <f t="shared" ca="1" si="11"/>
        <v>7.7759560341632954E-24</v>
      </c>
    </row>
    <row r="139" spans="2:9" x14ac:dyDescent="0.25">
      <c r="B139">
        <f t="shared" si="9"/>
        <v>3660</v>
      </c>
      <c r="C139">
        <f t="shared" si="6"/>
        <v>7.5246258643942996E-23</v>
      </c>
      <c r="D139">
        <f t="shared" ca="1" si="10"/>
        <v>0.92775109575228532</v>
      </c>
      <c r="E139" s="14">
        <f t="shared" ca="1" si="7"/>
        <v>6.980979890817799E-23</v>
      </c>
      <c r="G139">
        <f t="shared" si="8"/>
        <v>7.7489940432663008E-9</v>
      </c>
      <c r="I139" s="16">
        <f t="shared" ca="1" si="11"/>
        <v>-5.4364597357650062E-24</v>
      </c>
    </row>
    <row r="140" spans="2:9" x14ac:dyDescent="0.25">
      <c r="B140">
        <f t="shared" si="9"/>
        <v>3690</v>
      </c>
      <c r="C140">
        <f t="shared" si="6"/>
        <v>4.8310442992674245E-23</v>
      </c>
      <c r="D140">
        <f t="shared" ca="1" si="10"/>
        <v>0.80763589827782134</v>
      </c>
      <c r="E140" s="14">
        <f t="shared" ca="1" si="7"/>
        <v>3.9017248022587946E-23</v>
      </c>
      <c r="G140">
        <f t="shared" si="8"/>
        <v>5.5512472217962949E-9</v>
      </c>
      <c r="I140" s="16">
        <f t="shared" ca="1" si="11"/>
        <v>-9.2931949700862998E-24</v>
      </c>
    </row>
    <row r="141" spans="2:9" x14ac:dyDescent="0.25">
      <c r="B141">
        <f t="shared" si="9"/>
        <v>3720</v>
      </c>
      <c r="C141">
        <f t="shared" si="6"/>
        <v>3.1019164897655302E-23</v>
      </c>
      <c r="D141">
        <f t="shared" ca="1" si="10"/>
        <v>1.1469988159692623</v>
      </c>
      <c r="E141" s="14">
        <f t="shared" ca="1" si="7"/>
        <v>3.5578945409965936E-23</v>
      </c>
      <c r="G141">
        <f t="shared" si="8"/>
        <v>3.9699040774177527E-9</v>
      </c>
      <c r="I141" s="16">
        <f t="shared" ca="1" si="11"/>
        <v>4.5597805123106342E-24</v>
      </c>
    </row>
    <row r="142" spans="2:9" x14ac:dyDescent="0.25">
      <c r="B142">
        <f t="shared" si="9"/>
        <v>3750</v>
      </c>
      <c r="C142">
        <f t="shared" si="6"/>
        <v>1.9918274523569919E-23</v>
      </c>
      <c r="D142">
        <f t="shared" ca="1" si="10"/>
        <v>1.2152204619146818</v>
      </c>
      <c r="E142" s="14">
        <f t="shared" ca="1" si="7"/>
        <v>2.4205094767076077E-23</v>
      </c>
      <c r="G142">
        <f t="shared" si="8"/>
        <v>2.8342141848278333E-9</v>
      </c>
      <c r="I142" s="16">
        <f t="shared" ca="1" si="11"/>
        <v>4.2868202435061573E-24</v>
      </c>
    </row>
    <row r="143" spans="2:9" x14ac:dyDescent="0.25">
      <c r="B143">
        <f t="shared" si="9"/>
        <v>3780</v>
      </c>
      <c r="C143">
        <f t="shared" si="6"/>
        <v>1.2791027208372283E-23</v>
      </c>
      <c r="D143">
        <f t="shared" ca="1" si="10"/>
        <v>1.1594853291370124</v>
      </c>
      <c r="E143" s="14">
        <f t="shared" ca="1" si="7"/>
        <v>1.4831008392700017E-23</v>
      </c>
      <c r="G143">
        <f t="shared" si="8"/>
        <v>2.0200722929018717E-9</v>
      </c>
      <c r="I143" s="16">
        <f t="shared" ca="1" si="11"/>
        <v>2.0399811843277338E-24</v>
      </c>
    </row>
    <row r="144" spans="2:9" x14ac:dyDescent="0.25">
      <c r="B144">
        <f t="shared" si="9"/>
        <v>3810</v>
      </c>
      <c r="C144">
        <f t="shared" si="6"/>
        <v>8.2146828854174934E-24</v>
      </c>
      <c r="D144">
        <f t="shared" ca="1" si="10"/>
        <v>1.0129173086638334</v>
      </c>
      <c r="E144" s="14">
        <f t="shared" ca="1" si="7"/>
        <v>8.3207944798239407E-24</v>
      </c>
      <c r="G144">
        <f t="shared" si="8"/>
        <v>1.4374757533199684E-9</v>
      </c>
      <c r="I144" s="16">
        <f t="shared" ca="1" si="11"/>
        <v>1.061115944064473E-25</v>
      </c>
    </row>
    <row r="145" spans="2:9" x14ac:dyDescent="0.25">
      <c r="B145">
        <f t="shared" si="9"/>
        <v>3840</v>
      </c>
      <c r="C145">
        <f t="shared" ref="C145:C208" si="12">IF($B145&lt;=E$5,0,+E$3*E$4*E$10*E$6^0.5/(2*(PI()*E$7*($B145-E$5)^3)^0.5)*EXP(-((E$6*E$10-E$8*($B145-E$5))^2)/(4*E$6*E$7*($B145-E$5)))*EXP(-E$9*($B145-E$5)))</f>
        <v>5.2760321878803911E-24</v>
      </c>
      <c r="D145">
        <f t="shared" ca="1" si="10"/>
        <v>0.92579573681032634</v>
      </c>
      <c r="E145" s="14">
        <f t="shared" ref="E145:E208" ca="1" si="13">C145*D145</f>
        <v>4.8845281068137246E-24</v>
      </c>
      <c r="G145">
        <f t="shared" ref="G145:G208" si="14">IF($B145&lt;=E$5,0,+E$3*E$4*E$11*E$6^0.5/(2*(PI()*E$7*($B145-E$5)^3)^0.5)*EXP(-((E$6*E$11-E$8*($B145-E$5))^2)/(4*E$6*E$7*($B145-E$5)))*EXP(-E$9*($B145-E$5)))</f>
        <v>1.0212938573241871E-9</v>
      </c>
      <c r="I145" s="16">
        <f t="shared" ca="1" si="11"/>
        <v>-3.9150408106666651E-25</v>
      </c>
    </row>
    <row r="146" spans="2:9" x14ac:dyDescent="0.25">
      <c r="B146">
        <f t="shared" ref="B146:B209" si="15">B145+$E$12</f>
        <v>3870</v>
      </c>
      <c r="C146">
        <f t="shared" si="12"/>
        <v>3.3888700337531493E-24</v>
      </c>
      <c r="D146">
        <f t="shared" ref="D146:D209" ca="1" si="16">0.75+0.5*RAND()</f>
        <v>0.89183014810031447</v>
      </c>
      <c r="E146" s="14">
        <f t="shared" ca="1" si="13"/>
        <v>3.0222964640947889E-24</v>
      </c>
      <c r="G146">
        <f t="shared" si="14"/>
        <v>7.2449290866312815E-10</v>
      </c>
      <c r="I146" s="16">
        <f t="shared" ref="I146:I209" ca="1" si="17">E146-C146</f>
        <v>-3.6657356965836036E-25</v>
      </c>
    </row>
    <row r="147" spans="2:9" x14ac:dyDescent="0.25">
      <c r="B147">
        <f t="shared" si="15"/>
        <v>3900</v>
      </c>
      <c r="C147">
        <f t="shared" si="12"/>
        <v>2.1768716932869418E-24</v>
      </c>
      <c r="D147">
        <f t="shared" ca="1" si="16"/>
        <v>1.1326665844211117</v>
      </c>
      <c r="E147" s="14">
        <f t="shared" ca="1" si="13"/>
        <v>2.4656698255583223E-24</v>
      </c>
      <c r="G147">
        <f t="shared" si="14"/>
        <v>5.1317667161793326E-10</v>
      </c>
      <c r="I147" s="16">
        <f t="shared" ca="1" si="17"/>
        <v>2.8879813227138052E-25</v>
      </c>
    </row>
    <row r="148" spans="2:9" x14ac:dyDescent="0.25">
      <c r="B148">
        <f t="shared" si="15"/>
        <v>3930</v>
      </c>
      <c r="C148">
        <f t="shared" si="12"/>
        <v>1.3984302096362311E-24</v>
      </c>
      <c r="D148">
        <f t="shared" ca="1" si="16"/>
        <v>0.84649873361590888</v>
      </c>
      <c r="E148" s="14">
        <f t="shared" ca="1" si="13"/>
        <v>1.1837694015072995E-24</v>
      </c>
      <c r="G148">
        <f t="shared" si="14"/>
        <v>3.6296490061365838E-10</v>
      </c>
      <c r="I148" s="16">
        <f t="shared" ca="1" si="17"/>
        <v>-2.1466080812893153E-25</v>
      </c>
    </row>
    <row r="149" spans="2:9" x14ac:dyDescent="0.25">
      <c r="B149">
        <f t="shared" si="15"/>
        <v>3960</v>
      </c>
      <c r="C149">
        <f t="shared" si="12"/>
        <v>8.9841795248674975E-25</v>
      </c>
      <c r="D149">
        <f t="shared" ca="1" si="16"/>
        <v>0.81064633490301718</v>
      </c>
      <c r="E149" s="14">
        <f t="shared" ca="1" si="13"/>
        <v>7.2829922039445668E-25</v>
      </c>
      <c r="G149">
        <f t="shared" si="14"/>
        <v>2.5635537734862746E-10</v>
      </c>
      <c r="I149" s="16">
        <f t="shared" ca="1" si="17"/>
        <v>-1.7011873209229307E-25</v>
      </c>
    </row>
    <row r="150" spans="2:9" x14ac:dyDescent="0.25">
      <c r="B150">
        <f t="shared" si="15"/>
        <v>3990</v>
      </c>
      <c r="C150">
        <f t="shared" si="12"/>
        <v>5.772252555274854E-25</v>
      </c>
      <c r="D150">
        <f t="shared" ca="1" si="16"/>
        <v>0.93000424176706997</v>
      </c>
      <c r="E150" s="14">
        <f t="shared" ca="1" si="13"/>
        <v>5.3682193609564231E-25</v>
      </c>
      <c r="G150">
        <f t="shared" si="14"/>
        <v>1.8080688303311034E-10</v>
      </c>
      <c r="I150" s="16">
        <f t="shared" ca="1" si="17"/>
        <v>-4.0403319431843088E-26</v>
      </c>
    </row>
    <row r="151" spans="2:9" x14ac:dyDescent="0.25">
      <c r="B151">
        <f t="shared" si="15"/>
        <v>4020</v>
      </c>
      <c r="C151">
        <f t="shared" si="12"/>
        <v>3.7088659187980829E-25</v>
      </c>
      <c r="D151">
        <f t="shared" ca="1" si="16"/>
        <v>0.80274956023156108</v>
      </c>
      <c r="E151" s="14">
        <f t="shared" ca="1" si="13"/>
        <v>2.9772904852729858E-25</v>
      </c>
      <c r="G151">
        <f t="shared" si="14"/>
        <v>1.2734925492237954E-10</v>
      </c>
      <c r="I151" s="16">
        <f t="shared" ca="1" si="17"/>
        <v>-7.315754335250971E-26</v>
      </c>
    </row>
    <row r="152" spans="2:9" x14ac:dyDescent="0.25">
      <c r="B152">
        <f t="shared" si="15"/>
        <v>4050</v>
      </c>
      <c r="C152">
        <f t="shared" si="12"/>
        <v>2.3832273849001962E-25</v>
      </c>
      <c r="D152">
        <f t="shared" ca="1" si="16"/>
        <v>1.0396463156545133</v>
      </c>
      <c r="E152" s="14">
        <f t="shared" ca="1" si="13"/>
        <v>2.4777135700784296E-25</v>
      </c>
      <c r="G152">
        <f t="shared" si="14"/>
        <v>8.9577830181550444E-11</v>
      </c>
      <c r="I152" s="16">
        <f t="shared" ca="1" si="17"/>
        <v>9.4486185178233458E-27</v>
      </c>
    </row>
    <row r="153" spans="2:9" x14ac:dyDescent="0.25">
      <c r="B153">
        <f t="shared" si="15"/>
        <v>4080</v>
      </c>
      <c r="C153">
        <f t="shared" si="12"/>
        <v>1.5315035465779652E-25</v>
      </c>
      <c r="D153">
        <f t="shared" ca="1" si="16"/>
        <v>0.99567887586414061</v>
      </c>
      <c r="E153" s="14">
        <f t="shared" ca="1" si="13"/>
        <v>1.5248857296386928E-25</v>
      </c>
      <c r="G153">
        <f t="shared" si="14"/>
        <v>6.2927530652590837E-11</v>
      </c>
      <c r="I153" s="16">
        <f t="shared" ca="1" si="17"/>
        <v>-6.617816939272357E-28</v>
      </c>
    </row>
    <row r="154" spans="2:9" x14ac:dyDescent="0.25">
      <c r="B154">
        <f t="shared" si="15"/>
        <v>4110</v>
      </c>
      <c r="C154">
        <f t="shared" si="12"/>
        <v>9.8423398896466251E-26</v>
      </c>
      <c r="D154">
        <f t="shared" ca="1" si="16"/>
        <v>0.97387620973698974</v>
      </c>
      <c r="E154" s="14">
        <f t="shared" ca="1" si="13"/>
        <v>9.5852206666722372E-26</v>
      </c>
      <c r="G154">
        <f t="shared" si="14"/>
        <v>4.4149907659812799E-11</v>
      </c>
      <c r="I154" s="16">
        <f t="shared" ca="1" si="17"/>
        <v>-2.5711922297438793E-27</v>
      </c>
    </row>
    <row r="155" spans="2:9" x14ac:dyDescent="0.25">
      <c r="B155">
        <f t="shared" si="15"/>
        <v>4140</v>
      </c>
      <c r="C155">
        <f t="shared" si="12"/>
        <v>6.3256650052196497E-26</v>
      </c>
      <c r="D155">
        <f t="shared" ca="1" si="16"/>
        <v>0.90389081508175639</v>
      </c>
      <c r="E155" s="14">
        <f t="shared" ca="1" si="13"/>
        <v>5.7177104975021325E-26</v>
      </c>
      <c r="G155">
        <f t="shared" si="14"/>
        <v>3.0937158051166407E-11</v>
      </c>
      <c r="I155" s="16">
        <f t="shared" ca="1" si="17"/>
        <v>-6.079545077175172E-27</v>
      </c>
    </row>
    <row r="156" spans="2:9" x14ac:dyDescent="0.25">
      <c r="B156">
        <f t="shared" si="15"/>
        <v>4170</v>
      </c>
      <c r="C156">
        <f t="shared" si="12"/>
        <v>4.0657545484400936E-26</v>
      </c>
      <c r="D156">
        <f t="shared" ca="1" si="16"/>
        <v>0.76657087290344128</v>
      </c>
      <c r="E156" s="14">
        <f t="shared" ca="1" si="13"/>
        <v>3.1166890132088594E-26</v>
      </c>
      <c r="G156">
        <f t="shared" si="14"/>
        <v>2.1652333801407736E-11</v>
      </c>
      <c r="I156" s="16">
        <f t="shared" ca="1" si="17"/>
        <v>-9.4906553523123418E-27</v>
      </c>
    </row>
    <row r="157" spans="2:9" x14ac:dyDescent="0.25">
      <c r="B157">
        <f t="shared" si="15"/>
        <v>4200</v>
      </c>
      <c r="C157">
        <f t="shared" si="12"/>
        <v>2.6133821894374268E-26</v>
      </c>
      <c r="D157">
        <f t="shared" ca="1" si="16"/>
        <v>1.1792513096767194</v>
      </c>
      <c r="E157" s="14">
        <f t="shared" ca="1" si="13"/>
        <v>3.0818343695798979E-26</v>
      </c>
      <c r="G157">
        <f t="shared" si="14"/>
        <v>1.5136118073750506E-11</v>
      </c>
      <c r="I157" s="16">
        <f t="shared" ca="1" si="17"/>
        <v>4.6845218014247108E-27</v>
      </c>
    </row>
    <row r="158" spans="2:9" x14ac:dyDescent="0.25">
      <c r="B158">
        <f t="shared" si="15"/>
        <v>4230</v>
      </c>
      <c r="C158">
        <f t="shared" si="12"/>
        <v>1.6799299443726492E-26</v>
      </c>
      <c r="D158">
        <f t="shared" ca="1" si="16"/>
        <v>1.1235133645274828</v>
      </c>
      <c r="E158" s="14">
        <f t="shared" ca="1" si="13"/>
        <v>1.8874237439725822E-26</v>
      </c>
      <c r="G158">
        <f t="shared" si="14"/>
        <v>1.0568692515445141E-11</v>
      </c>
      <c r="I158" s="16">
        <f t="shared" ca="1" si="17"/>
        <v>2.0749379959993302E-27</v>
      </c>
    </row>
    <row r="159" spans="2:9" x14ac:dyDescent="0.25">
      <c r="B159">
        <f t="shared" si="15"/>
        <v>4260</v>
      </c>
      <c r="C159">
        <f t="shared" si="12"/>
        <v>1.0799547689187794E-26</v>
      </c>
      <c r="D159">
        <f t="shared" ca="1" si="16"/>
        <v>0.77970123979033268</v>
      </c>
      <c r="E159" s="14">
        <f t="shared" ca="1" si="13"/>
        <v>8.4204207224345448E-27</v>
      </c>
      <c r="G159">
        <f t="shared" si="14"/>
        <v>7.3711646812583861E-12</v>
      </c>
      <c r="I159" s="16">
        <f t="shared" ca="1" si="17"/>
        <v>-2.3791269667532492E-27</v>
      </c>
    </row>
    <row r="160" spans="2:9" x14ac:dyDescent="0.25">
      <c r="B160">
        <f t="shared" si="15"/>
        <v>4290</v>
      </c>
      <c r="C160">
        <f t="shared" si="12"/>
        <v>6.9429780982255446E-27</v>
      </c>
      <c r="D160">
        <f t="shared" ca="1" si="16"/>
        <v>0.75290649978077084</v>
      </c>
      <c r="E160" s="14">
        <f t="shared" ca="1" si="13"/>
        <v>5.2274133379895477E-27</v>
      </c>
      <c r="G160">
        <f t="shared" si="14"/>
        <v>5.1353479028606837E-12</v>
      </c>
      <c r="I160" s="16">
        <f t="shared" ca="1" si="17"/>
        <v>-1.7155647602359969E-27</v>
      </c>
    </row>
    <row r="161" spans="2:9" x14ac:dyDescent="0.25">
      <c r="B161">
        <f t="shared" si="15"/>
        <v>4320</v>
      </c>
      <c r="C161">
        <f t="shared" si="12"/>
        <v>4.4638700752984726E-27</v>
      </c>
      <c r="D161">
        <f t="shared" ca="1" si="16"/>
        <v>1.1114740919513668</v>
      </c>
      <c r="E161" s="14">
        <f t="shared" ca="1" si="13"/>
        <v>4.961475938531249E-27</v>
      </c>
      <c r="G161">
        <f t="shared" si="14"/>
        <v>3.5738229468219566E-12</v>
      </c>
      <c r="I161" s="16">
        <f t="shared" ca="1" si="17"/>
        <v>4.9760586323277639E-28</v>
      </c>
    </row>
    <row r="162" spans="2:9" x14ac:dyDescent="0.25">
      <c r="B162">
        <f t="shared" si="15"/>
        <v>4350</v>
      </c>
      <c r="C162">
        <f t="shared" si="12"/>
        <v>2.8701362322811103E-27</v>
      </c>
      <c r="D162">
        <f t="shared" ca="1" si="16"/>
        <v>1.0447279967541143</v>
      </c>
      <c r="E162" s="14">
        <f t="shared" ca="1" si="13"/>
        <v>2.9985116763624458E-27</v>
      </c>
      <c r="G162">
        <f t="shared" si="14"/>
        <v>2.4844816865115023E-12</v>
      </c>
      <c r="I162" s="16">
        <f t="shared" ca="1" si="17"/>
        <v>1.2837544408133554E-28</v>
      </c>
    </row>
    <row r="163" spans="2:9" x14ac:dyDescent="0.25">
      <c r="B163">
        <f t="shared" si="15"/>
        <v>4380</v>
      </c>
      <c r="C163">
        <f t="shared" si="12"/>
        <v>1.8455184486880208E-27</v>
      </c>
      <c r="D163">
        <f t="shared" ca="1" si="16"/>
        <v>0.9459558078377015</v>
      </c>
      <c r="E163" s="14">
        <f t="shared" ca="1" si="13"/>
        <v>1.7457788950080584E-27</v>
      </c>
      <c r="G163">
        <f t="shared" si="14"/>
        <v>1.7253931986316571E-12</v>
      </c>
      <c r="I163" s="16">
        <f t="shared" ca="1" si="17"/>
        <v>-9.9739553679962363E-29</v>
      </c>
    </row>
    <row r="164" spans="2:9" x14ac:dyDescent="0.25">
      <c r="B164">
        <f t="shared" si="15"/>
        <v>4410</v>
      </c>
      <c r="C164">
        <f t="shared" si="12"/>
        <v>1.1867490398368001E-27</v>
      </c>
      <c r="D164">
        <f t="shared" ca="1" si="16"/>
        <v>1.0269421754608521</v>
      </c>
      <c r="E164" s="14">
        <f t="shared" ca="1" si="13"/>
        <v>1.2187226406960809E-27</v>
      </c>
      <c r="G164">
        <f t="shared" si="14"/>
        <v>1.1970147721159172E-12</v>
      </c>
      <c r="I164" s="16">
        <f t="shared" ca="1" si="17"/>
        <v>3.1973600859280759E-29</v>
      </c>
    </row>
    <row r="165" spans="2:9" x14ac:dyDescent="0.25">
      <c r="B165">
        <f t="shared" si="15"/>
        <v>4440</v>
      </c>
      <c r="C165">
        <f t="shared" si="12"/>
        <v>7.6317426048451002E-28</v>
      </c>
      <c r="D165">
        <f t="shared" ca="1" si="16"/>
        <v>0.96551725268648059</v>
      </c>
      <c r="E165" s="14">
        <f t="shared" ca="1" si="13"/>
        <v>7.368579153040406E-28</v>
      </c>
      <c r="G165">
        <f t="shared" si="14"/>
        <v>8.2962044535416746E-13</v>
      </c>
      <c r="I165" s="16">
        <f t="shared" ca="1" si="17"/>
        <v>-2.6316345180469423E-29</v>
      </c>
    </row>
    <row r="166" spans="2:9" x14ac:dyDescent="0.25">
      <c r="B166">
        <f t="shared" si="15"/>
        <v>4470</v>
      </c>
      <c r="C166">
        <f t="shared" si="12"/>
        <v>4.9080907215585125E-28</v>
      </c>
      <c r="D166">
        <f t="shared" ca="1" si="16"/>
        <v>1.1569238724074697</v>
      </c>
      <c r="E166" s="14">
        <f t="shared" ca="1" si="13"/>
        <v>5.6782873237126463E-28</v>
      </c>
      <c r="G166">
        <f t="shared" si="14"/>
        <v>5.744298406059374E-13</v>
      </c>
      <c r="I166" s="16">
        <f t="shared" ca="1" si="17"/>
        <v>7.701966021541338E-29</v>
      </c>
    </row>
    <row r="167" spans="2:9" x14ac:dyDescent="0.25">
      <c r="B167">
        <f t="shared" si="15"/>
        <v>4500</v>
      </c>
      <c r="C167">
        <f t="shared" si="12"/>
        <v>3.1566411191597851E-28</v>
      </c>
      <c r="D167">
        <f t="shared" ca="1" si="16"/>
        <v>1.1087056302134777</v>
      </c>
      <c r="E167" s="14">
        <f t="shared" ca="1" si="13"/>
        <v>3.499785781375827E-28</v>
      </c>
      <c r="G167">
        <f t="shared" si="14"/>
        <v>3.9735712010409036E-13</v>
      </c>
      <c r="I167" s="16">
        <f t="shared" ca="1" si="17"/>
        <v>3.4314466221604195E-29</v>
      </c>
    </row>
    <row r="168" spans="2:9" x14ac:dyDescent="0.25">
      <c r="B168">
        <f t="shared" si="15"/>
        <v>4530</v>
      </c>
      <c r="C168">
        <f t="shared" si="12"/>
        <v>2.0303051752137585E-28</v>
      </c>
      <c r="D168">
        <f t="shared" ca="1" si="16"/>
        <v>0.82341425404767599</v>
      </c>
      <c r="E168" s="14">
        <f t="shared" ca="1" si="13"/>
        <v>1.671782221337773E-28</v>
      </c>
      <c r="G168">
        <f t="shared" si="14"/>
        <v>2.746123562910785E-13</v>
      </c>
      <c r="I168" s="16">
        <f t="shared" ca="1" si="17"/>
        <v>-3.5852295387598551E-29</v>
      </c>
    </row>
    <row r="169" spans="2:9" x14ac:dyDescent="0.25">
      <c r="B169">
        <f t="shared" si="15"/>
        <v>4560</v>
      </c>
      <c r="C169">
        <f t="shared" si="12"/>
        <v>1.3059322492608743E-28</v>
      </c>
      <c r="D169">
        <f t="shared" ca="1" si="16"/>
        <v>1.0322226912101784</v>
      </c>
      <c r="E169" s="14">
        <f t="shared" ca="1" si="13"/>
        <v>1.3480129008702211E-28</v>
      </c>
      <c r="G169">
        <f t="shared" si="14"/>
        <v>1.8961059097511482E-13</v>
      </c>
      <c r="I169" s="16">
        <f t="shared" ca="1" si="17"/>
        <v>4.2080651609346774E-30</v>
      </c>
    </row>
    <row r="170" spans="2:9" x14ac:dyDescent="0.25">
      <c r="B170">
        <f t="shared" si="15"/>
        <v>4590</v>
      </c>
      <c r="C170">
        <f t="shared" si="12"/>
        <v>8.4004570854938947E-29</v>
      </c>
      <c r="D170">
        <f t="shared" ca="1" si="16"/>
        <v>1.1417707666352814</v>
      </c>
      <c r="E170" s="14">
        <f t="shared" ca="1" si="13"/>
        <v>9.5913963265911457E-29</v>
      </c>
      <c r="G170">
        <f t="shared" si="14"/>
        <v>1.3080269684155684E-13</v>
      </c>
      <c r="I170" s="16">
        <f t="shared" ca="1" si="17"/>
        <v>1.190939241097251E-29</v>
      </c>
    </row>
    <row r="171" spans="2:9" x14ac:dyDescent="0.25">
      <c r="B171">
        <f t="shared" si="15"/>
        <v>4620</v>
      </c>
      <c r="C171">
        <f t="shared" si="12"/>
        <v>5.4039070665225472E-29</v>
      </c>
      <c r="D171">
        <f t="shared" ca="1" si="16"/>
        <v>1.0630359833393508</v>
      </c>
      <c r="E171" s="14">
        <f t="shared" ca="1" si="13"/>
        <v>5.7445476623352627E-29</v>
      </c>
      <c r="G171">
        <f t="shared" si="14"/>
        <v>9.0155104660157014E-14</v>
      </c>
      <c r="I171" s="16">
        <f t="shared" ca="1" si="17"/>
        <v>3.4064059581271546E-30</v>
      </c>
    </row>
    <row r="172" spans="2:9" x14ac:dyDescent="0.25">
      <c r="B172">
        <f t="shared" si="15"/>
        <v>4650</v>
      </c>
      <c r="C172">
        <f t="shared" si="12"/>
        <v>3.4764441029511457E-29</v>
      </c>
      <c r="D172">
        <f t="shared" ca="1" si="16"/>
        <v>1.1115381965434499</v>
      </c>
      <c r="E172" s="14">
        <f t="shared" ca="1" si="13"/>
        <v>3.864200408578428E-29</v>
      </c>
      <c r="G172">
        <f t="shared" si="14"/>
        <v>6.2085642437414542E-14</v>
      </c>
      <c r="I172" s="16">
        <f t="shared" ca="1" si="17"/>
        <v>3.8775630562728225E-30</v>
      </c>
    </row>
    <row r="173" spans="2:9" x14ac:dyDescent="0.25">
      <c r="B173">
        <f t="shared" si="15"/>
        <v>4680</v>
      </c>
      <c r="C173">
        <f t="shared" si="12"/>
        <v>2.2365818753522817E-29</v>
      </c>
      <c r="D173">
        <f t="shared" ca="1" si="16"/>
        <v>1.0935136451333627</v>
      </c>
      <c r="E173" s="14">
        <f t="shared" ca="1" si="13"/>
        <v>2.4457327991556857E-29</v>
      </c>
      <c r="G173">
        <f t="shared" si="14"/>
        <v>4.2719561142708191E-14</v>
      </c>
      <c r="I173" s="16">
        <f t="shared" ca="1" si="17"/>
        <v>2.0915092380340401E-30</v>
      </c>
    </row>
    <row r="174" spans="2:9" x14ac:dyDescent="0.25">
      <c r="B174">
        <f t="shared" si="15"/>
        <v>4710</v>
      </c>
      <c r="C174">
        <f t="shared" si="12"/>
        <v>1.4389850199536165E-29</v>
      </c>
      <c r="D174">
        <f t="shared" ca="1" si="16"/>
        <v>0.97313453532059258</v>
      </c>
      <c r="E174" s="14">
        <f t="shared" ca="1" si="13"/>
        <v>1.4003260187258563E-29</v>
      </c>
      <c r="G174">
        <f t="shared" si="14"/>
        <v>2.9370033726164082E-14</v>
      </c>
      <c r="I174" s="16">
        <f t="shared" ca="1" si="17"/>
        <v>-3.8659001227760189E-31</v>
      </c>
    </row>
    <row r="175" spans="2:9" x14ac:dyDescent="0.25">
      <c r="B175">
        <f t="shared" si="15"/>
        <v>4740</v>
      </c>
      <c r="C175">
        <f t="shared" si="12"/>
        <v>9.2586873792761153E-30</v>
      </c>
      <c r="D175">
        <f t="shared" ca="1" si="16"/>
        <v>1.0830512770824661</v>
      </c>
      <c r="E175" s="14">
        <f t="shared" ca="1" si="13"/>
        <v>1.0027633190232307E-29</v>
      </c>
      <c r="G175">
        <f t="shared" si="14"/>
        <v>2.017582442002352E-14</v>
      </c>
      <c r="I175" s="16">
        <f t="shared" ca="1" si="17"/>
        <v>7.6894581095619183E-31</v>
      </c>
    </row>
    <row r="176" spans="2:9" x14ac:dyDescent="0.25">
      <c r="B176">
        <f t="shared" si="15"/>
        <v>4770</v>
      </c>
      <c r="C176">
        <f t="shared" si="12"/>
        <v>5.9574993257031986E-30</v>
      </c>
      <c r="D176">
        <f t="shared" ca="1" si="16"/>
        <v>0.83955455441189253</v>
      </c>
      <c r="E176" s="14">
        <f t="shared" ca="1" si="13"/>
        <v>5.0016456917998994E-30</v>
      </c>
      <c r="G176">
        <f t="shared" si="14"/>
        <v>1.3848867281163072E-14</v>
      </c>
      <c r="I176" s="16">
        <f t="shared" ca="1" si="17"/>
        <v>-9.5585363390329916E-31</v>
      </c>
    </row>
    <row r="177" spans="2:9" x14ac:dyDescent="0.25">
      <c r="B177">
        <f t="shared" si="15"/>
        <v>4800</v>
      </c>
      <c r="C177">
        <f t="shared" si="12"/>
        <v>3.8335380633020172E-30</v>
      </c>
      <c r="D177">
        <f t="shared" ca="1" si="16"/>
        <v>1.228911724420503</v>
      </c>
      <c r="E177" s="14">
        <f t="shared" ca="1" si="13"/>
        <v>4.7110798720041171E-30</v>
      </c>
      <c r="G177">
        <f t="shared" si="14"/>
        <v>9.4986108057112265E-15</v>
      </c>
      <c r="I177" s="16">
        <f t="shared" ca="1" si="17"/>
        <v>8.7754180870209996E-31</v>
      </c>
    </row>
    <row r="178" spans="2:9" x14ac:dyDescent="0.25">
      <c r="B178">
        <f t="shared" si="15"/>
        <v>4830</v>
      </c>
      <c r="C178">
        <f t="shared" si="12"/>
        <v>2.4669282598764806E-30</v>
      </c>
      <c r="D178">
        <f t="shared" ca="1" si="16"/>
        <v>0.92818192171301961</v>
      </c>
      <c r="E178" s="14">
        <f t="shared" ca="1" si="13"/>
        <v>2.2897582129803073E-30</v>
      </c>
      <c r="G178">
        <f t="shared" si="14"/>
        <v>6.5099161390220892E-15</v>
      </c>
      <c r="I178" s="16">
        <f t="shared" ca="1" si="17"/>
        <v>-1.7717004689617326E-31</v>
      </c>
    </row>
    <row r="179" spans="2:9" x14ac:dyDescent="0.25">
      <c r="B179">
        <f t="shared" si="15"/>
        <v>4860</v>
      </c>
      <c r="C179">
        <f t="shared" si="12"/>
        <v>1.5875740546511656E-30</v>
      </c>
      <c r="D179">
        <f t="shared" ca="1" si="16"/>
        <v>1.190007822320404</v>
      </c>
      <c r="E179" s="14">
        <f t="shared" ca="1" si="13"/>
        <v>1.8892255435478077E-30</v>
      </c>
      <c r="G179">
        <f t="shared" si="14"/>
        <v>4.4582721012282661E-15</v>
      </c>
      <c r="I179" s="16">
        <f t="shared" ca="1" si="17"/>
        <v>3.0165148889664216E-31</v>
      </c>
    </row>
    <row r="180" spans="2:9" x14ac:dyDescent="0.25">
      <c r="B180">
        <f t="shared" si="15"/>
        <v>4890</v>
      </c>
      <c r="C180">
        <f t="shared" si="12"/>
        <v>1.0217201800949637E-30</v>
      </c>
      <c r="D180">
        <f t="shared" ca="1" si="16"/>
        <v>0.93200676813925121</v>
      </c>
      <c r="E180" s="14">
        <f t="shared" ca="1" si="13"/>
        <v>9.5225012299296075E-31</v>
      </c>
      <c r="G180">
        <f t="shared" si="14"/>
        <v>3.0509836339937498E-15</v>
      </c>
      <c r="I180" s="16">
        <f t="shared" ca="1" si="17"/>
        <v>-6.9470057102002955E-32</v>
      </c>
    </row>
    <row r="181" spans="2:9" x14ac:dyDescent="0.25">
      <c r="B181">
        <f t="shared" si="15"/>
        <v>4920</v>
      </c>
      <c r="C181">
        <f t="shared" si="12"/>
        <v>6.5758247860698513E-31</v>
      </c>
      <c r="D181">
        <f t="shared" ca="1" si="16"/>
        <v>0.88746536720305425</v>
      </c>
      <c r="E181" s="14">
        <f t="shared" ca="1" si="13"/>
        <v>5.8358167584324258E-31</v>
      </c>
      <c r="G181">
        <f t="shared" si="14"/>
        <v>2.0864184276861546E-15</v>
      </c>
      <c r="I181" s="16">
        <f t="shared" ca="1" si="17"/>
        <v>-7.4000802763742551E-32</v>
      </c>
    </row>
    <row r="182" spans="2:9" x14ac:dyDescent="0.25">
      <c r="B182">
        <f t="shared" si="15"/>
        <v>4950</v>
      </c>
      <c r="C182">
        <f t="shared" si="12"/>
        <v>4.2324180529232309E-31</v>
      </c>
      <c r="D182">
        <f t="shared" ca="1" si="16"/>
        <v>1.0489384326793854</v>
      </c>
      <c r="E182" s="14">
        <f t="shared" ca="1" si="13"/>
        <v>4.4395459588772293E-31</v>
      </c>
      <c r="G182">
        <f t="shared" si="14"/>
        <v>1.4257950719023415E-15</v>
      </c>
      <c r="I182" s="16">
        <f t="shared" ca="1" si="17"/>
        <v>2.0712790595399839E-32</v>
      </c>
    </row>
    <row r="183" spans="2:9" x14ac:dyDescent="0.25">
      <c r="B183">
        <f t="shared" si="15"/>
        <v>4980</v>
      </c>
      <c r="C183">
        <f t="shared" si="12"/>
        <v>2.7242485685190557E-31</v>
      </c>
      <c r="D183">
        <f t="shared" ca="1" si="16"/>
        <v>1.1707378885849835</v>
      </c>
      <c r="E183" s="14">
        <f t="shared" ca="1" si="13"/>
        <v>3.189381017088663E-31</v>
      </c>
      <c r="G183">
        <f t="shared" si="14"/>
        <v>9.7367220121336126E-16</v>
      </c>
      <c r="I183" s="16">
        <f t="shared" ca="1" si="17"/>
        <v>4.6513244856960734E-32</v>
      </c>
    </row>
    <row r="184" spans="2:9" x14ac:dyDescent="0.25">
      <c r="B184">
        <f t="shared" si="15"/>
        <v>5010</v>
      </c>
      <c r="C184">
        <f t="shared" si="12"/>
        <v>1.7535757862523197E-31</v>
      </c>
      <c r="D184">
        <f t="shared" ca="1" si="16"/>
        <v>1.2343197097728438</v>
      </c>
      <c r="E184" s="14">
        <f t="shared" ca="1" si="13"/>
        <v>2.1644731555516495E-31</v>
      </c>
      <c r="G184">
        <f t="shared" si="14"/>
        <v>6.6446796170983254E-16</v>
      </c>
      <c r="I184" s="16">
        <f t="shared" ca="1" si="17"/>
        <v>4.1089736929932981E-32</v>
      </c>
    </row>
    <row r="185" spans="2:9" x14ac:dyDescent="0.25">
      <c r="B185">
        <f t="shared" si="15"/>
        <v>5040</v>
      </c>
      <c r="C185">
        <f t="shared" si="12"/>
        <v>1.1288124090412198E-31</v>
      </c>
      <c r="D185">
        <f t="shared" ca="1" si="16"/>
        <v>0.91473924849027077</v>
      </c>
      <c r="E185" s="14">
        <f t="shared" ca="1" si="13"/>
        <v>1.0325690147328575E-31</v>
      </c>
      <c r="G185">
        <f t="shared" si="14"/>
        <v>4.5315465489347974E-16</v>
      </c>
      <c r="I185" s="16">
        <f t="shared" ca="1" si="17"/>
        <v>-9.6243394308362297E-33</v>
      </c>
    </row>
    <row r="186" spans="2:9" x14ac:dyDescent="0.25">
      <c r="B186">
        <f t="shared" si="15"/>
        <v>5070</v>
      </c>
      <c r="C186">
        <f t="shared" si="12"/>
        <v>7.2667167206830364E-32</v>
      </c>
      <c r="D186">
        <f t="shared" ca="1" si="16"/>
        <v>0.81485563302509423</v>
      </c>
      <c r="E186" s="14">
        <f t="shared" ca="1" si="13"/>
        <v>5.9213250534462126E-32</v>
      </c>
      <c r="G186">
        <f t="shared" si="14"/>
        <v>3.0884128269721544E-16</v>
      </c>
      <c r="I186" s="16">
        <f t="shared" ca="1" si="17"/>
        <v>-1.3453916672368237E-32</v>
      </c>
    </row>
    <row r="187" spans="2:9" x14ac:dyDescent="0.25">
      <c r="B187">
        <f t="shared" si="15"/>
        <v>5100</v>
      </c>
      <c r="C187">
        <f t="shared" si="12"/>
        <v>4.6781452670129541E-32</v>
      </c>
      <c r="D187">
        <f t="shared" ca="1" si="16"/>
        <v>1.2016382684477567</v>
      </c>
      <c r="E187" s="14">
        <f t="shared" ca="1" si="13"/>
        <v>5.6214383782005143E-32</v>
      </c>
      <c r="G187">
        <f t="shared" si="14"/>
        <v>2.1035168630204751E-16</v>
      </c>
      <c r="I187" s="16">
        <f t="shared" ca="1" si="17"/>
        <v>9.4329311118756028E-33</v>
      </c>
    </row>
    <row r="188" spans="2:9" x14ac:dyDescent="0.25">
      <c r="B188">
        <f t="shared" si="15"/>
        <v>5130</v>
      </c>
      <c r="C188">
        <f t="shared" si="12"/>
        <v>3.0118129398186536E-32</v>
      </c>
      <c r="D188">
        <f t="shared" ca="1" si="16"/>
        <v>0.86224476609930356</v>
      </c>
      <c r="E188" s="14">
        <f t="shared" ca="1" si="13"/>
        <v>2.5969199438287909E-32</v>
      </c>
      <c r="G188">
        <f t="shared" si="14"/>
        <v>1.4318038177868898E-16</v>
      </c>
      <c r="I188" s="16">
        <f t="shared" ca="1" si="17"/>
        <v>-4.1489299598986265E-33</v>
      </c>
    </row>
    <row r="189" spans="2:9" x14ac:dyDescent="0.25">
      <c r="B189">
        <f t="shared" si="15"/>
        <v>5160</v>
      </c>
      <c r="C189">
        <f t="shared" si="12"/>
        <v>1.9391031322155914E-32</v>
      </c>
      <c r="D189">
        <f t="shared" ca="1" si="16"/>
        <v>0.99411401238046315</v>
      </c>
      <c r="E189" s="14">
        <f t="shared" ca="1" si="13"/>
        <v>1.9276895951863654E-32</v>
      </c>
      <c r="G189">
        <f t="shared" si="14"/>
        <v>9.7398641247374474E-17</v>
      </c>
      <c r="I189" s="16">
        <f t="shared" ca="1" si="17"/>
        <v>-1.1413537029226076E-34</v>
      </c>
    </row>
    <row r="190" spans="2:9" x14ac:dyDescent="0.25">
      <c r="B190">
        <f t="shared" si="15"/>
        <v>5190</v>
      </c>
      <c r="C190">
        <f t="shared" si="12"/>
        <v>1.2485106436729862E-32</v>
      </c>
      <c r="D190">
        <f t="shared" ca="1" si="16"/>
        <v>0.9357408702692469</v>
      </c>
      <c r="E190" s="14">
        <f t="shared" ca="1" si="13"/>
        <v>1.1682824362509778E-32</v>
      </c>
      <c r="G190">
        <f t="shared" si="14"/>
        <v>6.6215402223727694E-17</v>
      </c>
      <c r="I190" s="16">
        <f t="shared" ca="1" si="17"/>
        <v>-8.0228207422008418E-34</v>
      </c>
    </row>
    <row r="191" spans="2:9" x14ac:dyDescent="0.25">
      <c r="B191">
        <f t="shared" si="15"/>
        <v>5220</v>
      </c>
      <c r="C191">
        <f t="shared" si="12"/>
        <v>8.0389962855401281E-33</v>
      </c>
      <c r="D191">
        <f t="shared" ca="1" si="16"/>
        <v>1.1701327676074347</v>
      </c>
      <c r="E191" s="14">
        <f t="shared" ca="1" si="13"/>
        <v>9.406692972384958E-33</v>
      </c>
      <c r="G191">
        <f t="shared" si="14"/>
        <v>4.4989031770221504E-17</v>
      </c>
      <c r="I191" s="16">
        <f t="shared" ca="1" si="17"/>
        <v>1.3676966868448298E-33</v>
      </c>
    </row>
    <row r="192" spans="2:9" x14ac:dyDescent="0.25">
      <c r="B192">
        <f t="shared" si="15"/>
        <v>5250</v>
      </c>
      <c r="C192">
        <f t="shared" si="12"/>
        <v>5.1764194084315889E-33</v>
      </c>
      <c r="D192">
        <f t="shared" ca="1" si="16"/>
        <v>1.0284047466775714</v>
      </c>
      <c r="E192" s="14">
        <f t="shared" ca="1" si="13"/>
        <v>5.3234542904249525E-33</v>
      </c>
      <c r="G192">
        <f t="shared" si="14"/>
        <v>3.0549240827013053E-17</v>
      </c>
      <c r="I192" s="16">
        <f t="shared" ca="1" si="17"/>
        <v>1.470348819933636E-34</v>
      </c>
    </row>
    <row r="193" spans="2:9" x14ac:dyDescent="0.25">
      <c r="B193">
        <f t="shared" si="15"/>
        <v>5280</v>
      </c>
      <c r="C193">
        <f t="shared" si="12"/>
        <v>3.3333042106938556E-33</v>
      </c>
      <c r="D193">
        <f t="shared" ca="1" si="16"/>
        <v>1.0706250438490463</v>
      </c>
      <c r="E193" s="14">
        <f t="shared" ca="1" si="13"/>
        <v>3.5687189667363202E-33</v>
      </c>
      <c r="G193">
        <f t="shared" si="14"/>
        <v>2.0732176018963144E-17</v>
      </c>
      <c r="I193" s="16">
        <f t="shared" ca="1" si="17"/>
        <v>2.3541475604246454E-34</v>
      </c>
    </row>
    <row r="194" spans="2:9" x14ac:dyDescent="0.25">
      <c r="B194">
        <f t="shared" si="15"/>
        <v>5310</v>
      </c>
      <c r="C194">
        <f t="shared" si="12"/>
        <v>2.1465357605465255E-33</v>
      </c>
      <c r="D194">
        <f t="shared" ca="1" si="16"/>
        <v>0.79190197723225375</v>
      </c>
      <c r="E194" s="14">
        <f t="shared" ca="1" si="13"/>
        <v>1.699845912976533E-33</v>
      </c>
      <c r="G194">
        <f t="shared" si="14"/>
        <v>1.4061915233130135E-17</v>
      </c>
      <c r="I194" s="16">
        <f t="shared" ca="1" si="17"/>
        <v>-4.4668984756999251E-34</v>
      </c>
    </row>
    <row r="195" spans="2:9" x14ac:dyDescent="0.25">
      <c r="B195">
        <f t="shared" si="15"/>
        <v>5340</v>
      </c>
      <c r="C195">
        <f t="shared" si="12"/>
        <v>1.3823525213185899E-33</v>
      </c>
      <c r="D195">
        <f t="shared" ca="1" si="16"/>
        <v>1.0549609476613684</v>
      </c>
      <c r="E195" s="14">
        <f t="shared" ca="1" si="13"/>
        <v>1.4583279258923415E-33</v>
      </c>
      <c r="G195">
        <f t="shared" si="14"/>
        <v>9.5324276368140495E-18</v>
      </c>
      <c r="I195" s="16">
        <f t="shared" ca="1" si="17"/>
        <v>7.5975404573751611E-35</v>
      </c>
    </row>
    <row r="196" spans="2:9" x14ac:dyDescent="0.25">
      <c r="B196">
        <f t="shared" si="15"/>
        <v>5370</v>
      </c>
      <c r="C196">
        <f t="shared" si="12"/>
        <v>8.9025991048809112E-34</v>
      </c>
      <c r="D196">
        <f t="shared" ca="1" si="16"/>
        <v>1.2235112499056029</v>
      </c>
      <c r="E196" s="14">
        <f t="shared" ca="1" si="13"/>
        <v>1.0892430158221346E-33</v>
      </c>
      <c r="G196">
        <f t="shared" si="14"/>
        <v>6.4584193716591423E-18</v>
      </c>
      <c r="I196" s="16">
        <f t="shared" ca="1" si="17"/>
        <v>1.9898310533404343E-34</v>
      </c>
    </row>
    <row r="197" spans="2:9" x14ac:dyDescent="0.25">
      <c r="B197">
        <f t="shared" si="15"/>
        <v>5400</v>
      </c>
      <c r="C197">
        <f t="shared" si="12"/>
        <v>5.7336605528515421E-34</v>
      </c>
      <c r="D197">
        <f t="shared" ca="1" si="16"/>
        <v>1.1359706338087223</v>
      </c>
      <c r="E197" s="14">
        <f t="shared" ca="1" si="13"/>
        <v>6.5132700122668354E-34</v>
      </c>
      <c r="G197">
        <f t="shared" si="14"/>
        <v>4.3733756619106076E-18</v>
      </c>
      <c r="I197" s="16">
        <f t="shared" ca="1" si="17"/>
        <v>7.7960945941529329E-35</v>
      </c>
    </row>
    <row r="198" spans="2:9" x14ac:dyDescent="0.25">
      <c r="B198">
        <f t="shared" si="15"/>
        <v>5430</v>
      </c>
      <c r="C198">
        <f t="shared" si="12"/>
        <v>3.6928708603530469E-34</v>
      </c>
      <c r="D198">
        <f t="shared" ca="1" si="16"/>
        <v>0.91107418353127945</v>
      </c>
      <c r="E198" s="14">
        <f t="shared" ca="1" si="13"/>
        <v>3.3644793039826058E-34</v>
      </c>
      <c r="G198">
        <f t="shared" si="14"/>
        <v>2.959914598577922E-18</v>
      </c>
      <c r="I198" s="16">
        <f t="shared" ca="1" si="17"/>
        <v>-3.2839155637044107E-35</v>
      </c>
    </row>
    <row r="199" spans="2:9" x14ac:dyDescent="0.25">
      <c r="B199">
        <f t="shared" si="15"/>
        <v>5460</v>
      </c>
      <c r="C199">
        <f t="shared" si="12"/>
        <v>2.3785543298372406E-34</v>
      </c>
      <c r="D199">
        <f t="shared" ca="1" si="16"/>
        <v>0.91578941340053466</v>
      </c>
      <c r="E199" s="14">
        <f t="shared" ca="1" si="13"/>
        <v>2.1782548744629483E-34</v>
      </c>
      <c r="G199">
        <f t="shared" si="14"/>
        <v>2.0022457472449426E-18</v>
      </c>
      <c r="I199" s="16">
        <f t="shared" ca="1" si="17"/>
        <v>-2.0029945537429225E-35</v>
      </c>
    </row>
    <row r="200" spans="2:9" x14ac:dyDescent="0.25">
      <c r="B200">
        <f t="shared" si="15"/>
        <v>5490</v>
      </c>
      <c r="C200">
        <f t="shared" si="12"/>
        <v>1.5320702416177665E-34</v>
      </c>
      <c r="D200">
        <f t="shared" ca="1" si="16"/>
        <v>1.0639654494732913</v>
      </c>
      <c r="E200" s="14">
        <f t="shared" ca="1" si="13"/>
        <v>1.6300698032475009E-34</v>
      </c>
      <c r="G200">
        <f t="shared" si="14"/>
        <v>1.3537399302663658E-18</v>
      </c>
      <c r="I200" s="16">
        <f t="shared" ca="1" si="17"/>
        <v>9.7999561629734363E-36</v>
      </c>
    </row>
    <row r="201" spans="2:9" x14ac:dyDescent="0.25">
      <c r="B201">
        <f t="shared" si="15"/>
        <v>5520</v>
      </c>
      <c r="C201">
        <f t="shared" si="12"/>
        <v>9.8687184817520579E-35</v>
      </c>
      <c r="D201">
        <f t="shared" ca="1" si="16"/>
        <v>1.0550592069161133</v>
      </c>
      <c r="E201" s="14">
        <f t="shared" ca="1" si="13"/>
        <v>1.0412082294635716E-34</v>
      </c>
      <c r="G201">
        <f t="shared" si="14"/>
        <v>9.1482185140036421E-19</v>
      </c>
      <c r="I201" s="16">
        <f t="shared" ca="1" si="17"/>
        <v>5.4336381288365772E-36</v>
      </c>
    </row>
    <row r="202" spans="2:9" x14ac:dyDescent="0.25">
      <c r="B202">
        <f t="shared" si="15"/>
        <v>5550</v>
      </c>
      <c r="C202">
        <f t="shared" si="12"/>
        <v>6.3571017672676061E-35</v>
      </c>
      <c r="D202">
        <f t="shared" ca="1" si="16"/>
        <v>0.90983953793990446</v>
      </c>
      <c r="E202" s="14">
        <f t="shared" ca="1" si="13"/>
        <v>5.7839425345677091E-35</v>
      </c>
      <c r="G202">
        <f t="shared" si="14"/>
        <v>6.1790959355023445E-19</v>
      </c>
      <c r="I202" s="16">
        <f t="shared" ca="1" si="17"/>
        <v>-5.7315923269989699E-36</v>
      </c>
    </row>
    <row r="203" spans="2:9" x14ac:dyDescent="0.25">
      <c r="B203">
        <f t="shared" si="15"/>
        <v>5580</v>
      </c>
      <c r="C203">
        <f t="shared" si="12"/>
        <v>4.0951869096574811E-35</v>
      </c>
      <c r="D203">
        <f t="shared" ca="1" si="16"/>
        <v>1.0552032660619455</v>
      </c>
      <c r="E203" s="14">
        <f t="shared" ca="1" si="13"/>
        <v>4.3212546022046996E-35</v>
      </c>
      <c r="G203">
        <f t="shared" si="14"/>
        <v>4.1716135495308314E-19</v>
      </c>
      <c r="I203" s="16">
        <f t="shared" ca="1" si="17"/>
        <v>2.2606769254721844E-36</v>
      </c>
    </row>
    <row r="204" spans="2:9" x14ac:dyDescent="0.25">
      <c r="B204">
        <f t="shared" si="15"/>
        <v>5610</v>
      </c>
      <c r="C204">
        <f t="shared" si="12"/>
        <v>2.6381792282635752E-35</v>
      </c>
      <c r="D204">
        <f t="shared" ca="1" si="16"/>
        <v>1.0545935118250713</v>
      </c>
      <c r="E204" s="14">
        <f t="shared" ca="1" si="13"/>
        <v>2.7822066971584403E-35</v>
      </c>
      <c r="G204">
        <f t="shared" si="14"/>
        <v>2.8149938401094581E-19</v>
      </c>
      <c r="I204" s="16">
        <f t="shared" ca="1" si="17"/>
        <v>1.4402746889486514E-36</v>
      </c>
    </row>
    <row r="205" spans="2:9" x14ac:dyDescent="0.25">
      <c r="B205">
        <f t="shared" si="15"/>
        <v>5640</v>
      </c>
      <c r="C205">
        <f t="shared" si="12"/>
        <v>1.6996156204808499E-35</v>
      </c>
      <c r="D205">
        <f t="shared" ca="1" si="16"/>
        <v>1.1687608282395645</v>
      </c>
      <c r="E205" s="14">
        <f t="shared" ca="1" si="13"/>
        <v>1.9864441602820994E-35</v>
      </c>
      <c r="G205">
        <f t="shared" si="14"/>
        <v>1.8986657843910467E-19</v>
      </c>
      <c r="I205" s="16">
        <f t="shared" ca="1" si="17"/>
        <v>2.868285398012495E-36</v>
      </c>
    </row>
    <row r="206" spans="2:9" x14ac:dyDescent="0.25">
      <c r="B206">
        <f t="shared" si="15"/>
        <v>5670</v>
      </c>
      <c r="C206">
        <f t="shared" si="12"/>
        <v>1.0949967432047038E-35</v>
      </c>
      <c r="D206">
        <f t="shared" ca="1" si="16"/>
        <v>1.1064580625389202</v>
      </c>
      <c r="E206" s="14">
        <f t="shared" ca="1" si="13"/>
        <v>1.211567974972704E-35</v>
      </c>
      <c r="G206">
        <f t="shared" si="14"/>
        <v>1.28003153005862E-19</v>
      </c>
      <c r="I206" s="16">
        <f t="shared" ca="1" si="17"/>
        <v>1.1657123176800023E-36</v>
      </c>
    </row>
    <row r="207" spans="2:9" x14ac:dyDescent="0.25">
      <c r="B207">
        <f t="shared" si="15"/>
        <v>5700</v>
      </c>
      <c r="C207">
        <f t="shared" si="12"/>
        <v>7.0548939044069156E-36</v>
      </c>
      <c r="D207">
        <f t="shared" ca="1" si="16"/>
        <v>0.97983826409370756</v>
      </c>
      <c r="E207" s="14">
        <f t="shared" ca="1" si="13"/>
        <v>6.9126549966593512E-36</v>
      </c>
      <c r="G207">
        <f t="shared" si="14"/>
        <v>8.6257561750142898E-20</v>
      </c>
      <c r="I207" s="16">
        <f t="shared" ca="1" si="17"/>
        <v>-1.4223890774756439E-37</v>
      </c>
    </row>
    <row r="208" spans="2:9" x14ac:dyDescent="0.25">
      <c r="B208">
        <f t="shared" si="15"/>
        <v>5730</v>
      </c>
      <c r="C208">
        <f t="shared" si="12"/>
        <v>4.5455196965066827E-36</v>
      </c>
      <c r="D208">
        <f t="shared" ca="1" si="16"/>
        <v>1.1449504404674209</v>
      </c>
      <c r="E208" s="14">
        <f t="shared" ca="1" si="13"/>
        <v>5.2043947786686638E-36</v>
      </c>
      <c r="G208">
        <f t="shared" si="14"/>
        <v>5.8100688993429338E-20</v>
      </c>
      <c r="I208" s="16">
        <f t="shared" ca="1" si="17"/>
        <v>6.5887508216198109E-37</v>
      </c>
    </row>
    <row r="209" spans="2:9" x14ac:dyDescent="0.25">
      <c r="B209">
        <f t="shared" si="15"/>
        <v>5760</v>
      </c>
      <c r="C209">
        <f t="shared" ref="C209:C267" si="18">IF($B209&lt;=E$5,0,+E$3*E$4*E$10*E$6^0.5/(2*(PI()*E$7*($B209-E$5)^3)^0.5)*EXP(-((E$6*E$10-E$8*($B209-E$5))^2)/(4*E$6*E$7*($B209-E$5)))*EXP(-E$9*($B209-E$5)))</f>
        <v>2.9288144072669273E-36</v>
      </c>
      <c r="D209">
        <f t="shared" ca="1" si="16"/>
        <v>1.1661454331757848</v>
      </c>
      <c r="E209" s="14">
        <f t="shared" ref="E209:E267" ca="1" si="19">C209*D209</f>
        <v>3.4154235456537702E-36</v>
      </c>
      <c r="G209">
        <f t="shared" ref="G209:G267" si="20">IF($B209&lt;=E$5,0,+E$3*E$4*E$11*E$6^0.5/(2*(PI()*E$7*($B209-E$5)^3)^0.5)*EXP(-((E$6*E$11-E$8*($B209-E$5))^2)/(4*E$6*E$7*($B209-E$5)))*EXP(-E$9*($B209-E$5)))</f>
        <v>3.9117954739718157E-20</v>
      </c>
      <c r="I209" s="16">
        <f t="shared" ca="1" si="17"/>
        <v>4.8660913838684287E-37</v>
      </c>
    </row>
    <row r="210" spans="2:9" x14ac:dyDescent="0.25">
      <c r="B210">
        <f t="shared" ref="B210:B267" si="21">B209+$E$12</f>
        <v>5790</v>
      </c>
      <c r="C210">
        <f t="shared" si="18"/>
        <v>1.887188439630587E-36</v>
      </c>
      <c r="D210">
        <f t="shared" ref="D210:D267" ca="1" si="22">0.75+0.5*RAND()</f>
        <v>0.79962122947424719</v>
      </c>
      <c r="E210" s="14">
        <f t="shared" ca="1" si="19"/>
        <v>1.5090359403469961E-36</v>
      </c>
      <c r="G210">
        <f t="shared" si="20"/>
        <v>2.632599776385529E-20</v>
      </c>
      <c r="I210" s="16">
        <f t="shared" ref="I210:I267" ca="1" si="23">E210-C210</f>
        <v>-3.7815249928359091E-37</v>
      </c>
    </row>
    <row r="211" spans="2:9" x14ac:dyDescent="0.25">
      <c r="B211">
        <f t="shared" si="21"/>
        <v>5820</v>
      </c>
      <c r="C211">
        <f t="shared" si="18"/>
        <v>1.2160562036786295E-36</v>
      </c>
      <c r="D211">
        <f t="shared" ca="1" si="22"/>
        <v>0.9373969234982692</v>
      </c>
      <c r="E211" s="14">
        <f t="shared" ca="1" si="19"/>
        <v>1.1399273441293319E-36</v>
      </c>
      <c r="G211">
        <f t="shared" si="20"/>
        <v>1.7709667513405597E-20</v>
      </c>
      <c r="I211" s="16">
        <f t="shared" ca="1" si="23"/>
        <v>-7.6128859549297651E-38</v>
      </c>
    </row>
    <row r="212" spans="2:9" x14ac:dyDescent="0.25">
      <c r="B212">
        <f t="shared" si="21"/>
        <v>5850</v>
      </c>
      <c r="C212">
        <f t="shared" si="18"/>
        <v>7.8362241874712858E-37</v>
      </c>
      <c r="D212">
        <f t="shared" ca="1" si="22"/>
        <v>0.75929563400625733</v>
      </c>
      <c r="E212" s="14">
        <f t="shared" ca="1" si="19"/>
        <v>5.9500108126411787E-37</v>
      </c>
      <c r="G212">
        <f t="shared" si="20"/>
        <v>1.1908465509088185E-20</v>
      </c>
      <c r="I212" s="16">
        <f t="shared" ca="1" si="23"/>
        <v>-1.8862133748301071E-37</v>
      </c>
    </row>
    <row r="213" spans="2:9" x14ac:dyDescent="0.25">
      <c r="B213">
        <f t="shared" si="21"/>
        <v>5880</v>
      </c>
      <c r="C213">
        <f t="shared" si="18"/>
        <v>5.0498065719917758E-37</v>
      </c>
      <c r="D213">
        <f t="shared" ca="1" si="22"/>
        <v>1.0461124353741891</v>
      </c>
      <c r="E213" s="14">
        <f t="shared" ca="1" si="19"/>
        <v>5.2826654511949016E-37</v>
      </c>
      <c r="G213">
        <f t="shared" si="20"/>
        <v>8.0043104468757308E-21</v>
      </c>
      <c r="I213" s="16">
        <f t="shared" ca="1" si="23"/>
        <v>2.3285887920312575E-38</v>
      </c>
    </row>
    <row r="214" spans="2:9" x14ac:dyDescent="0.25">
      <c r="B214">
        <f t="shared" si="21"/>
        <v>5910</v>
      </c>
      <c r="C214">
        <f t="shared" si="18"/>
        <v>3.2542969860068319E-37</v>
      </c>
      <c r="D214">
        <f t="shared" ca="1" si="22"/>
        <v>0.95380724454383636</v>
      </c>
      <c r="E214" s="14">
        <f t="shared" ca="1" si="19"/>
        <v>3.1039720411504881E-37</v>
      </c>
      <c r="G214">
        <f t="shared" si="20"/>
        <v>5.3779605061598702E-21</v>
      </c>
      <c r="I214" s="16">
        <f t="shared" ca="1" si="23"/>
        <v>-1.5032494485634386E-38</v>
      </c>
    </row>
    <row r="215" spans="2:9" x14ac:dyDescent="0.25">
      <c r="B215">
        <f t="shared" si="21"/>
        <v>5940</v>
      </c>
      <c r="C215">
        <f t="shared" si="18"/>
        <v>2.0972685292410115E-37</v>
      </c>
      <c r="D215">
        <f t="shared" ca="1" si="22"/>
        <v>0.94074117794696521</v>
      </c>
      <c r="E215" s="14">
        <f t="shared" ca="1" si="19"/>
        <v>1.9729868666692886E-37</v>
      </c>
      <c r="G215">
        <f t="shared" si="20"/>
        <v>3.6119325673261048E-21</v>
      </c>
      <c r="I215" s="16">
        <f t="shared" ca="1" si="23"/>
        <v>-1.2428166257172296E-38</v>
      </c>
    </row>
    <row r="216" spans="2:9" x14ac:dyDescent="0.25">
      <c r="B216">
        <f t="shared" si="21"/>
        <v>5970</v>
      </c>
      <c r="C216">
        <f t="shared" si="18"/>
        <v>1.3516528943924061E-37</v>
      </c>
      <c r="D216">
        <f t="shared" ca="1" si="22"/>
        <v>1.1120395955751312</v>
      </c>
      <c r="E216" s="14">
        <f t="shared" ca="1" si="19"/>
        <v>1.5030915380380868E-37</v>
      </c>
      <c r="G216">
        <f t="shared" si="20"/>
        <v>2.424893782104064E-21</v>
      </c>
      <c r="I216" s="16">
        <f t="shared" ca="1" si="23"/>
        <v>1.5143864364568067E-38</v>
      </c>
    </row>
    <row r="217" spans="2:9" x14ac:dyDescent="0.25">
      <c r="B217">
        <f t="shared" si="21"/>
        <v>6000</v>
      </c>
      <c r="C217">
        <f t="shared" si="18"/>
        <v>8.7114504174231973E-38</v>
      </c>
      <c r="D217">
        <f t="shared" ca="1" si="22"/>
        <v>1.0122662271952594</v>
      </c>
      <c r="E217" s="14">
        <f t="shared" ca="1" si="19"/>
        <v>8.8183070474435473E-38</v>
      </c>
      <c r="G217">
        <f t="shared" si="20"/>
        <v>1.627344615313519E-21</v>
      </c>
      <c r="I217" s="16">
        <f t="shared" ca="1" si="23"/>
        <v>1.0685663002034997E-39</v>
      </c>
    </row>
    <row r="218" spans="2:9" x14ac:dyDescent="0.25">
      <c r="B218">
        <f t="shared" si="21"/>
        <v>6030</v>
      </c>
      <c r="C218">
        <f t="shared" si="18"/>
        <v>5.6147417029971191E-38</v>
      </c>
      <c r="D218">
        <f t="shared" ca="1" si="22"/>
        <v>0.89155968493983595</v>
      </c>
      <c r="E218" s="14">
        <f t="shared" ca="1" si="19"/>
        <v>5.0058773437426692E-38</v>
      </c>
      <c r="G218">
        <f t="shared" si="20"/>
        <v>1.091698407724067E-21</v>
      </c>
      <c r="I218" s="16">
        <f t="shared" ca="1" si="23"/>
        <v>-6.0886435925444999E-39</v>
      </c>
    </row>
    <row r="219" spans="2:9" x14ac:dyDescent="0.25">
      <c r="B219">
        <f t="shared" si="21"/>
        <v>6060</v>
      </c>
      <c r="C219">
        <f t="shared" si="18"/>
        <v>3.6189533938752389E-38</v>
      </c>
      <c r="D219">
        <f t="shared" ca="1" si="22"/>
        <v>1.231777971407072</v>
      </c>
      <c r="E219" s="14">
        <f t="shared" ca="1" si="19"/>
        <v>4.4577470701243803E-38</v>
      </c>
      <c r="G219">
        <f t="shared" si="20"/>
        <v>7.3209040122320579E-22</v>
      </c>
      <c r="I219" s="16">
        <f t="shared" ca="1" si="23"/>
        <v>8.3879367624914138E-39</v>
      </c>
    </row>
    <row r="220" spans="2:9" x14ac:dyDescent="0.25">
      <c r="B220">
        <f t="shared" si="21"/>
        <v>6090</v>
      </c>
      <c r="C220">
        <f t="shared" si="18"/>
        <v>2.3326520802126937E-38</v>
      </c>
      <c r="D220">
        <f t="shared" ca="1" si="22"/>
        <v>1.0045915380468373</v>
      </c>
      <c r="E220" s="14">
        <f t="shared" ca="1" si="19"/>
        <v>2.3433625409890245E-38</v>
      </c>
      <c r="G220">
        <f t="shared" si="20"/>
        <v>4.9075885252127643E-22</v>
      </c>
      <c r="I220" s="16">
        <f t="shared" ca="1" si="23"/>
        <v>1.0710460776330828E-40</v>
      </c>
    </row>
    <row r="221" spans="2:9" x14ac:dyDescent="0.25">
      <c r="B221">
        <f t="shared" si="21"/>
        <v>6120</v>
      </c>
      <c r="C221">
        <f t="shared" si="18"/>
        <v>1.5035940232959819E-38</v>
      </c>
      <c r="D221">
        <f t="shared" ca="1" si="22"/>
        <v>1.1284288684895265</v>
      </c>
      <c r="E221" s="14">
        <f t="shared" ca="1" si="19"/>
        <v>1.6966989023754996E-38</v>
      </c>
      <c r="G221">
        <f t="shared" si="20"/>
        <v>3.2886330644583901E-22</v>
      </c>
      <c r="I221" s="16">
        <f t="shared" ca="1" si="23"/>
        <v>1.9310487907951774E-39</v>
      </c>
    </row>
    <row r="222" spans="2:9" x14ac:dyDescent="0.25">
      <c r="B222">
        <f t="shared" si="21"/>
        <v>6150</v>
      </c>
      <c r="C222">
        <f t="shared" si="18"/>
        <v>9.6922528822410982E-39</v>
      </c>
      <c r="D222">
        <f t="shared" ca="1" si="22"/>
        <v>1.1414978472522719</v>
      </c>
      <c r="E222" s="14">
        <f t="shared" ca="1" si="19"/>
        <v>1.1063685800102841E-38</v>
      </c>
      <c r="G222">
        <f t="shared" si="20"/>
        <v>2.2029718416921742E-22</v>
      </c>
      <c r="I222" s="16">
        <f t="shared" ca="1" si="23"/>
        <v>1.371432917861743E-39</v>
      </c>
    </row>
    <row r="223" spans="2:9" x14ac:dyDescent="0.25">
      <c r="B223">
        <f t="shared" si="21"/>
        <v>6180</v>
      </c>
      <c r="C223">
        <f t="shared" si="18"/>
        <v>6.247874326925011E-39</v>
      </c>
      <c r="D223">
        <f t="shared" ca="1" si="22"/>
        <v>1.2181077716880855</v>
      </c>
      <c r="E223" s="14">
        <f t="shared" ca="1" si="19"/>
        <v>7.6105842741578223E-39</v>
      </c>
      <c r="G223">
        <f t="shared" si="20"/>
        <v>1.4752005953338406E-22</v>
      </c>
      <c r="I223" s="16">
        <f t="shared" ca="1" si="23"/>
        <v>1.3627099472328113E-39</v>
      </c>
    </row>
    <row r="224" spans="2:9" x14ac:dyDescent="0.25">
      <c r="B224">
        <f t="shared" si="21"/>
        <v>6210</v>
      </c>
      <c r="C224">
        <f t="shared" si="18"/>
        <v>4.027662921910361E-39</v>
      </c>
      <c r="D224">
        <f t="shared" ca="1" si="22"/>
        <v>0.77088435052566551</v>
      </c>
      <c r="E224" s="14">
        <f t="shared" ca="1" si="19"/>
        <v>3.1048623156931728E-39</v>
      </c>
      <c r="G224">
        <f t="shared" si="20"/>
        <v>9.8751596611384019E-23</v>
      </c>
      <c r="I224" s="16">
        <f t="shared" ca="1" si="23"/>
        <v>-9.2280060621718823E-40</v>
      </c>
    </row>
    <row r="225" spans="2:9" x14ac:dyDescent="0.25">
      <c r="B225">
        <f t="shared" si="21"/>
        <v>6240</v>
      </c>
      <c r="C225">
        <f t="shared" si="18"/>
        <v>2.5964927496393346E-39</v>
      </c>
      <c r="D225">
        <f t="shared" ca="1" si="22"/>
        <v>0.78876406294255741</v>
      </c>
      <c r="E225" s="14">
        <f t="shared" ca="1" si="19"/>
        <v>2.0480201706064141E-39</v>
      </c>
      <c r="G225">
        <f t="shared" si="20"/>
        <v>6.6083091136145867E-23</v>
      </c>
      <c r="I225" s="16">
        <f t="shared" ca="1" si="23"/>
        <v>-5.4847257903292052E-40</v>
      </c>
    </row>
    <row r="226" spans="2:9" x14ac:dyDescent="0.25">
      <c r="B226">
        <f t="shared" si="21"/>
        <v>6270</v>
      </c>
      <c r="C226">
        <f t="shared" si="18"/>
        <v>1.6739179289349257E-39</v>
      </c>
      <c r="D226">
        <f t="shared" ca="1" si="22"/>
        <v>1.1380100290073971</v>
      </c>
      <c r="E226" s="14">
        <f t="shared" ca="1" si="19"/>
        <v>1.9049353908632368E-39</v>
      </c>
      <c r="G226">
        <f t="shared" si="20"/>
        <v>4.420709402728315E-23</v>
      </c>
      <c r="I226" s="16">
        <f t="shared" ca="1" si="23"/>
        <v>2.310174619283111E-40</v>
      </c>
    </row>
    <row r="227" spans="2:9" x14ac:dyDescent="0.25">
      <c r="B227">
        <f t="shared" si="21"/>
        <v>6300</v>
      </c>
      <c r="C227">
        <f t="shared" si="18"/>
        <v>1.0791806328277171E-39</v>
      </c>
      <c r="D227">
        <f t="shared" ca="1" si="22"/>
        <v>1.2458073734741473</v>
      </c>
      <c r="E227" s="14">
        <f t="shared" ca="1" si="19"/>
        <v>1.3444511896872664E-39</v>
      </c>
      <c r="G227">
        <f t="shared" si="20"/>
        <v>2.9563180379323747E-23</v>
      </c>
      <c r="I227" s="16">
        <f t="shared" ca="1" si="23"/>
        <v>2.6527055685954928E-40</v>
      </c>
    </row>
    <row r="228" spans="2:9" x14ac:dyDescent="0.25">
      <c r="B228">
        <f t="shared" si="21"/>
        <v>6330</v>
      </c>
      <c r="C228">
        <f t="shared" si="18"/>
        <v>6.9577199858916092E-40</v>
      </c>
      <c r="D228">
        <f t="shared" ca="1" si="22"/>
        <v>1.0148053018392245</v>
      </c>
      <c r="E228" s="14">
        <f t="shared" ca="1" si="19"/>
        <v>7.0607311303955388E-40</v>
      </c>
      <c r="G228">
        <f t="shared" si="20"/>
        <v>1.9763781266947914E-23</v>
      </c>
      <c r="I228" s="16">
        <f t="shared" ca="1" si="23"/>
        <v>1.0301114450392955E-41</v>
      </c>
    </row>
    <row r="229" spans="2:9" x14ac:dyDescent="0.25">
      <c r="B229">
        <f t="shared" si="21"/>
        <v>6360</v>
      </c>
      <c r="C229">
        <f t="shared" si="18"/>
        <v>4.4859296715313653E-40</v>
      </c>
      <c r="D229">
        <f t="shared" ca="1" si="22"/>
        <v>0.84553459533730124</v>
      </c>
      <c r="E229" s="14">
        <f t="shared" ca="1" si="19"/>
        <v>3.7930087295298652E-40</v>
      </c>
      <c r="G229">
        <f t="shared" si="20"/>
        <v>1.3208415242405586E-23</v>
      </c>
      <c r="I229" s="16">
        <f t="shared" ca="1" si="23"/>
        <v>-6.9292094200150003E-41</v>
      </c>
    </row>
    <row r="230" spans="2:9" x14ac:dyDescent="0.25">
      <c r="B230">
        <f t="shared" si="21"/>
        <v>6390</v>
      </c>
      <c r="C230">
        <f t="shared" si="18"/>
        <v>2.8923481991214843E-40</v>
      </c>
      <c r="D230">
        <f t="shared" ca="1" si="22"/>
        <v>1.1091978307420702</v>
      </c>
      <c r="E230" s="14">
        <f t="shared" ca="1" si="19"/>
        <v>3.208186348216284E-40</v>
      </c>
      <c r="G230">
        <f t="shared" si="20"/>
        <v>8.8246040329408657E-24</v>
      </c>
      <c r="I230" s="16">
        <f t="shared" ca="1" si="23"/>
        <v>3.1583814909479966E-41</v>
      </c>
    </row>
    <row r="231" spans="2:9" x14ac:dyDescent="0.25">
      <c r="B231">
        <f t="shared" si="21"/>
        <v>6420</v>
      </c>
      <c r="C231">
        <f t="shared" si="18"/>
        <v>1.8649241828270234E-40</v>
      </c>
      <c r="D231">
        <f t="shared" ca="1" si="22"/>
        <v>1.1621666919296452</v>
      </c>
      <c r="E231" s="14">
        <f t="shared" ca="1" si="19"/>
        <v>2.1673527682556785E-40</v>
      </c>
      <c r="G231">
        <f t="shared" si="20"/>
        <v>5.8939383574752106E-24</v>
      </c>
      <c r="I231" s="16">
        <f t="shared" ca="1" si="23"/>
        <v>3.0242858542865512E-41</v>
      </c>
    </row>
    <row r="232" spans="2:9" x14ac:dyDescent="0.25">
      <c r="B232">
        <f t="shared" si="21"/>
        <v>6450</v>
      </c>
      <c r="C232">
        <f t="shared" si="18"/>
        <v>1.2024974672644854E-40</v>
      </c>
      <c r="D232">
        <f t="shared" ca="1" si="22"/>
        <v>1.1908574562794461</v>
      </c>
      <c r="E232" s="14">
        <f t="shared" ca="1" si="19"/>
        <v>1.4320030750490615E-40</v>
      </c>
      <c r="G232">
        <f t="shared" si="20"/>
        <v>3.9353536920923164E-24</v>
      </c>
      <c r="I232" s="16">
        <f t="shared" ca="1" si="23"/>
        <v>2.2950560778457606E-41</v>
      </c>
    </row>
    <row r="233" spans="2:9" x14ac:dyDescent="0.25">
      <c r="B233">
        <f t="shared" si="21"/>
        <v>6480</v>
      </c>
      <c r="C233">
        <f t="shared" si="18"/>
        <v>7.7538864740823961E-41</v>
      </c>
      <c r="D233">
        <f t="shared" ca="1" si="22"/>
        <v>0.75141441314956547</v>
      </c>
      <c r="E233" s="14">
        <f t="shared" ca="1" si="19"/>
        <v>5.8263820545509767E-41</v>
      </c>
      <c r="G233">
        <f t="shared" si="20"/>
        <v>2.6268284128665844E-24</v>
      </c>
      <c r="I233" s="16">
        <f t="shared" ca="1" si="23"/>
        <v>-1.9275044195314194E-41</v>
      </c>
    </row>
    <row r="234" spans="2:9" x14ac:dyDescent="0.25">
      <c r="B234">
        <f t="shared" si="21"/>
        <v>6510</v>
      </c>
      <c r="C234">
        <f t="shared" si="18"/>
        <v>4.9999640225643613E-41</v>
      </c>
      <c r="D234">
        <f t="shared" ca="1" si="22"/>
        <v>0.81031416653868815</v>
      </c>
      <c r="E234" s="14">
        <f t="shared" ca="1" si="19"/>
        <v>4.0515416796676669E-41</v>
      </c>
      <c r="G234">
        <f t="shared" si="20"/>
        <v>1.7528763786560496E-24</v>
      </c>
      <c r="I234" s="16">
        <f t="shared" ca="1" si="23"/>
        <v>-9.4842234289669446E-42</v>
      </c>
    </row>
    <row r="235" spans="2:9" x14ac:dyDescent="0.25">
      <c r="B235">
        <f t="shared" si="21"/>
        <v>6540</v>
      </c>
      <c r="C235">
        <f t="shared" si="18"/>
        <v>3.2242327920239785E-41</v>
      </c>
      <c r="D235">
        <f t="shared" ca="1" si="22"/>
        <v>0.75384333047753715</v>
      </c>
      <c r="E235" s="14">
        <f t="shared" ca="1" si="19"/>
        <v>2.4305663861742445E-41</v>
      </c>
      <c r="G235">
        <f t="shared" si="20"/>
        <v>1.1693496279880848E-24</v>
      </c>
      <c r="I235" s="16">
        <f t="shared" ca="1" si="23"/>
        <v>-7.9366640584973404E-42</v>
      </c>
    </row>
    <row r="236" spans="2:9" x14ac:dyDescent="0.25">
      <c r="B236">
        <f t="shared" si="21"/>
        <v>6570</v>
      </c>
      <c r="C236">
        <f t="shared" si="18"/>
        <v>2.0792076766769725E-41</v>
      </c>
      <c r="D236">
        <f t="shared" ca="1" si="22"/>
        <v>1.0034392544644211</v>
      </c>
      <c r="E236" s="14">
        <f t="shared" ca="1" si="19"/>
        <v>2.0863586009614423E-41</v>
      </c>
      <c r="G236">
        <f t="shared" si="20"/>
        <v>7.7985311307426041E-25</v>
      </c>
      <c r="I236" s="16">
        <f t="shared" ca="1" si="23"/>
        <v>7.1509242844697777E-44</v>
      </c>
    </row>
    <row r="237" spans="2:9" x14ac:dyDescent="0.25">
      <c r="B237">
        <f t="shared" si="21"/>
        <v>6600</v>
      </c>
      <c r="C237">
        <f t="shared" si="18"/>
        <v>1.3408531497690792E-41</v>
      </c>
      <c r="D237">
        <f t="shared" ca="1" si="22"/>
        <v>1.2402488899323618</v>
      </c>
      <c r="E237" s="14">
        <f t="shared" ca="1" si="19"/>
        <v>1.6629916305634113E-41</v>
      </c>
      <c r="G237">
        <f t="shared" si="20"/>
        <v>5.1994614745438765E-25</v>
      </c>
      <c r="I237" s="16">
        <f t="shared" ca="1" si="23"/>
        <v>3.2213848079433214E-42</v>
      </c>
    </row>
    <row r="238" spans="2:9" x14ac:dyDescent="0.25">
      <c r="B238">
        <f t="shared" si="21"/>
        <v>6630</v>
      </c>
      <c r="C238">
        <f t="shared" si="18"/>
        <v>8.647216466338899E-42</v>
      </c>
      <c r="D238">
        <f t="shared" ca="1" si="22"/>
        <v>1.1287169491227489</v>
      </c>
      <c r="E238" s="14">
        <f t="shared" ca="1" si="19"/>
        <v>9.7602597882900401E-42</v>
      </c>
      <c r="G238">
        <f t="shared" si="20"/>
        <v>3.4656348557468331E-25</v>
      </c>
      <c r="I238" s="16">
        <f t="shared" ca="1" si="23"/>
        <v>1.1130433219511411E-42</v>
      </c>
    </row>
    <row r="239" spans="2:9" x14ac:dyDescent="0.25">
      <c r="B239">
        <f t="shared" si="21"/>
        <v>6660</v>
      </c>
      <c r="C239">
        <f t="shared" si="18"/>
        <v>5.5767748942397953E-42</v>
      </c>
      <c r="D239">
        <f t="shared" ca="1" si="22"/>
        <v>0.97956064148000754</v>
      </c>
      <c r="E239" s="14">
        <f t="shared" ca="1" si="19"/>
        <v>5.4627891927911352E-42</v>
      </c>
      <c r="G239">
        <f t="shared" si="20"/>
        <v>2.3093398495430128E-25</v>
      </c>
      <c r="I239" s="16">
        <f t="shared" ca="1" si="23"/>
        <v>-1.1398570144866004E-43</v>
      </c>
    </row>
    <row r="240" spans="2:9" x14ac:dyDescent="0.25">
      <c r="B240">
        <f t="shared" si="21"/>
        <v>6690</v>
      </c>
      <c r="C240">
        <f t="shared" si="18"/>
        <v>3.5966772739691443E-42</v>
      </c>
      <c r="D240">
        <f t="shared" ca="1" si="22"/>
        <v>0.89524620434031132</v>
      </c>
      <c r="E240" s="14">
        <f t="shared" ca="1" si="19"/>
        <v>3.2199116777579343E-42</v>
      </c>
      <c r="G240">
        <f t="shared" si="20"/>
        <v>1.5384209944474754E-25</v>
      </c>
      <c r="I240" s="16">
        <f t="shared" ca="1" si="23"/>
        <v>-3.7676559621121004E-43</v>
      </c>
    </row>
    <row r="241" spans="2:9" x14ac:dyDescent="0.25">
      <c r="B241">
        <f t="shared" si="21"/>
        <v>6720</v>
      </c>
      <c r="C241">
        <f t="shared" si="18"/>
        <v>2.3196972278913293E-42</v>
      </c>
      <c r="D241">
        <f t="shared" ca="1" si="22"/>
        <v>0.93926805042170392</v>
      </c>
      <c r="E241" s="14">
        <f t="shared" ca="1" si="19"/>
        <v>2.1788174928101198E-42</v>
      </c>
      <c r="G241">
        <f t="shared" si="20"/>
        <v>1.0245814983877729E-25</v>
      </c>
      <c r="I241" s="16">
        <f t="shared" ca="1" si="23"/>
        <v>-1.408797350812095E-43</v>
      </c>
    </row>
    <row r="242" spans="2:9" x14ac:dyDescent="0.25">
      <c r="B242">
        <f t="shared" si="21"/>
        <v>6750</v>
      </c>
      <c r="C242">
        <f t="shared" si="18"/>
        <v>1.4961409780001769E-42</v>
      </c>
      <c r="D242">
        <f t="shared" ca="1" si="22"/>
        <v>0.80646792933136402</v>
      </c>
      <c r="E242" s="14">
        <f t="shared" ca="1" si="19"/>
        <v>1.2065897165156045E-42</v>
      </c>
      <c r="G242">
        <f t="shared" si="20"/>
        <v>6.8218696149666478E-26</v>
      </c>
      <c r="I242" s="16">
        <f t="shared" ca="1" si="23"/>
        <v>-2.895512614845724E-43</v>
      </c>
    </row>
    <row r="243" spans="2:9" x14ac:dyDescent="0.25">
      <c r="B243">
        <f t="shared" si="21"/>
        <v>6780</v>
      </c>
      <c r="C243">
        <f t="shared" si="18"/>
        <v>9.6499490623417163E-43</v>
      </c>
      <c r="D243">
        <f t="shared" ca="1" si="22"/>
        <v>1.2247584130859392</v>
      </c>
      <c r="E243" s="14">
        <f t="shared" ca="1" si="19"/>
        <v>1.1818856299953788E-42</v>
      </c>
      <c r="G243">
        <f t="shared" si="20"/>
        <v>4.5409583147606496E-26</v>
      </c>
      <c r="I243" s="16">
        <f t="shared" ca="1" si="23"/>
        <v>2.1689072376120721E-43</v>
      </c>
    </row>
    <row r="244" spans="2:9" x14ac:dyDescent="0.25">
      <c r="B244">
        <f t="shared" si="21"/>
        <v>6810</v>
      </c>
      <c r="C244">
        <f t="shared" si="18"/>
        <v>6.2242742452060916E-43</v>
      </c>
      <c r="D244">
        <f t="shared" ca="1" si="22"/>
        <v>1.1567360782513847</v>
      </c>
      <c r="E244" s="14">
        <f t="shared" ca="1" si="19"/>
        <v>7.1998425803607912E-43</v>
      </c>
      <c r="G244">
        <f t="shared" si="20"/>
        <v>3.0219020485804149E-26</v>
      </c>
      <c r="I244" s="16">
        <f t="shared" ca="1" si="23"/>
        <v>9.7556833515469962E-44</v>
      </c>
    </row>
    <row r="245" spans="2:9" x14ac:dyDescent="0.25">
      <c r="B245">
        <f t="shared" si="21"/>
        <v>6840</v>
      </c>
      <c r="C245">
        <f t="shared" si="18"/>
        <v>4.0147963724264245E-43</v>
      </c>
      <c r="D245">
        <f t="shared" ca="1" si="22"/>
        <v>0.78692672074741798</v>
      </c>
      <c r="E245" s="14">
        <f t="shared" ca="1" si="19"/>
        <v>3.1593505438221558E-43</v>
      </c>
      <c r="G245">
        <f t="shared" si="20"/>
        <v>2.01049761310131E-26</v>
      </c>
      <c r="I245" s="16">
        <f t="shared" ca="1" si="23"/>
        <v>-8.5544582860426876E-44</v>
      </c>
    </row>
    <row r="246" spans="2:9" x14ac:dyDescent="0.25">
      <c r="B246">
        <f t="shared" si="21"/>
        <v>6870</v>
      </c>
      <c r="C246">
        <f t="shared" si="18"/>
        <v>2.5896993090734789E-43</v>
      </c>
      <c r="D246">
        <f t="shared" ca="1" si="22"/>
        <v>1.0832092852114432</v>
      </c>
      <c r="E246" s="14">
        <f t="shared" ca="1" si="19"/>
        <v>2.8051863374940514E-43</v>
      </c>
      <c r="G246">
        <f t="shared" si="20"/>
        <v>1.3372683533256395E-26</v>
      </c>
      <c r="I246" s="16">
        <f t="shared" ca="1" si="23"/>
        <v>2.1548702842057256E-44</v>
      </c>
    </row>
    <row r="247" spans="2:9" x14ac:dyDescent="0.25">
      <c r="B247">
        <f t="shared" si="21"/>
        <v>6900</v>
      </c>
      <c r="C247">
        <f t="shared" si="18"/>
        <v>1.670498477386006E-43</v>
      </c>
      <c r="D247">
        <f t="shared" ca="1" si="22"/>
        <v>1.2344276438637272</v>
      </c>
      <c r="E247" s="14">
        <f t="shared" ca="1" si="19"/>
        <v>2.0621094995175511E-43</v>
      </c>
      <c r="G247">
        <f t="shared" si="20"/>
        <v>8.8925617006639364E-27</v>
      </c>
      <c r="I247" s="16">
        <f t="shared" ca="1" si="23"/>
        <v>3.9161102213154512E-44</v>
      </c>
    </row>
    <row r="248" spans="2:9" x14ac:dyDescent="0.25">
      <c r="B248">
        <f t="shared" si="21"/>
        <v>6930</v>
      </c>
      <c r="C248">
        <f t="shared" si="18"/>
        <v>1.0775902783335266E-43</v>
      </c>
      <c r="D248">
        <f t="shared" ca="1" si="22"/>
        <v>1.2189150421122106</v>
      </c>
      <c r="E248" s="14">
        <f t="shared" ca="1" si="19"/>
        <v>1.3134909994946194E-43</v>
      </c>
      <c r="G248">
        <f t="shared" si="20"/>
        <v>5.9119395396401553E-27</v>
      </c>
      <c r="I248" s="16">
        <f t="shared" ca="1" si="23"/>
        <v>2.3590072116109278E-44</v>
      </c>
    </row>
    <row r="249" spans="2:9" x14ac:dyDescent="0.25">
      <c r="B249">
        <f t="shared" si="21"/>
        <v>6960</v>
      </c>
      <c r="C249">
        <f t="shared" si="18"/>
        <v>6.9513954544653288E-44</v>
      </c>
      <c r="D249">
        <f t="shared" ca="1" si="22"/>
        <v>1.0444405949996098</v>
      </c>
      <c r="E249" s="14">
        <f t="shared" ca="1" si="19"/>
        <v>7.260319604539351E-44</v>
      </c>
      <c r="G249">
        <f t="shared" si="20"/>
        <v>3.9294276158777554E-27</v>
      </c>
      <c r="I249" s="16">
        <f t="shared" ca="1" si="23"/>
        <v>3.0892415007402218E-45</v>
      </c>
    </row>
    <row r="250" spans="2:9" x14ac:dyDescent="0.25">
      <c r="B250">
        <f t="shared" si="21"/>
        <v>6990</v>
      </c>
      <c r="C250">
        <f t="shared" si="18"/>
        <v>4.4843653780404707E-44</v>
      </c>
      <c r="D250">
        <f t="shared" ca="1" si="22"/>
        <v>1.0500258824743751</v>
      </c>
      <c r="E250" s="14">
        <f t="shared" ca="1" si="19"/>
        <v>4.7086997134144802E-44</v>
      </c>
      <c r="G250">
        <f t="shared" si="20"/>
        <v>2.6111163525869524E-27</v>
      </c>
      <c r="I250" s="16">
        <f t="shared" ca="1" si="23"/>
        <v>2.2433433537400947E-45</v>
      </c>
    </row>
    <row r="251" spans="2:9" x14ac:dyDescent="0.25">
      <c r="B251">
        <f t="shared" si="21"/>
        <v>7020</v>
      </c>
      <c r="C251">
        <f t="shared" si="18"/>
        <v>2.892947589243593E-44</v>
      </c>
      <c r="D251">
        <f t="shared" ca="1" si="22"/>
        <v>1.1225646165355976</v>
      </c>
      <c r="E251" s="14">
        <f t="shared" ca="1" si="19"/>
        <v>3.2475206011768153E-44</v>
      </c>
      <c r="G251">
        <f t="shared" si="20"/>
        <v>1.7346911547603944E-27</v>
      </c>
      <c r="I251" s="16">
        <f t="shared" ca="1" si="23"/>
        <v>3.5457301193322238E-45</v>
      </c>
    </row>
    <row r="252" spans="2:9" x14ac:dyDescent="0.25">
      <c r="B252">
        <f t="shared" si="21"/>
        <v>7050</v>
      </c>
      <c r="C252">
        <f t="shared" si="18"/>
        <v>1.8663394500273024E-44</v>
      </c>
      <c r="D252">
        <f t="shared" ca="1" si="22"/>
        <v>0.96853229987478118</v>
      </c>
      <c r="E252" s="14">
        <f t="shared" ca="1" si="19"/>
        <v>1.8076100398819773E-44</v>
      </c>
      <c r="G252">
        <f t="shared" si="20"/>
        <v>1.1521750648958611E-27</v>
      </c>
      <c r="I252" s="16">
        <f t="shared" ca="1" si="23"/>
        <v>-5.8729410145325089E-46</v>
      </c>
    </row>
    <row r="253" spans="2:9" x14ac:dyDescent="0.25">
      <c r="B253">
        <f t="shared" si="21"/>
        <v>7080</v>
      </c>
      <c r="C253">
        <f t="shared" si="18"/>
        <v>1.204068290220406E-44</v>
      </c>
      <c r="D253">
        <f t="shared" ca="1" si="22"/>
        <v>1.2107340771184705</v>
      </c>
      <c r="E253" s="14">
        <f t="shared" ca="1" si="19"/>
        <v>1.457806510147618E-44</v>
      </c>
      <c r="G253">
        <f t="shared" si="20"/>
        <v>7.6509697680521357E-28</v>
      </c>
      <c r="I253" s="16">
        <f t="shared" ca="1" si="23"/>
        <v>2.53738219927212E-45</v>
      </c>
    </row>
    <row r="254" spans="2:9" x14ac:dyDescent="0.25">
      <c r="B254">
        <f t="shared" si="21"/>
        <v>7110</v>
      </c>
      <c r="C254">
        <f t="shared" si="18"/>
        <v>7.7682274477230341E-45</v>
      </c>
      <c r="D254">
        <f t="shared" ca="1" si="22"/>
        <v>1.1274058718981865</v>
      </c>
      <c r="E254" s="14">
        <f t="shared" ca="1" si="19"/>
        <v>8.7579452388036109E-45</v>
      </c>
      <c r="G254">
        <f t="shared" si="20"/>
        <v>5.0794597014694828E-28</v>
      </c>
      <c r="I254" s="16">
        <f t="shared" ca="1" si="23"/>
        <v>9.8971779108057679E-46</v>
      </c>
    </row>
    <row r="255" spans="2:9" x14ac:dyDescent="0.25">
      <c r="B255">
        <f t="shared" si="21"/>
        <v>7140</v>
      </c>
      <c r="C255">
        <f t="shared" si="18"/>
        <v>5.0119069144254617E-45</v>
      </c>
      <c r="D255">
        <f t="shared" ca="1" si="22"/>
        <v>1.1695497295755084</v>
      </c>
      <c r="E255" s="14">
        <f t="shared" ca="1" si="19"/>
        <v>5.8616743764239198E-45</v>
      </c>
      <c r="G255">
        <f t="shared" si="20"/>
        <v>3.3714976607896875E-28</v>
      </c>
      <c r="I255" s="16">
        <f t="shared" ca="1" si="23"/>
        <v>8.4976746199845804E-46</v>
      </c>
    </row>
    <row r="256" spans="2:9" x14ac:dyDescent="0.25">
      <c r="B256">
        <f t="shared" si="21"/>
        <v>7170</v>
      </c>
      <c r="C256">
        <f t="shared" si="18"/>
        <v>3.23365906779789E-45</v>
      </c>
      <c r="D256">
        <f t="shared" ca="1" si="22"/>
        <v>0.9433608913416589</v>
      </c>
      <c r="E256" s="14">
        <f t="shared" ca="1" si="19"/>
        <v>3.0505075004928555E-45</v>
      </c>
      <c r="G256">
        <f t="shared" si="20"/>
        <v>2.237349262124128E-28</v>
      </c>
      <c r="I256" s="16">
        <f t="shared" ca="1" si="23"/>
        <v>-1.8315156730503452E-46</v>
      </c>
    </row>
    <row r="257" spans="2:9" x14ac:dyDescent="0.25">
      <c r="B257">
        <f t="shared" si="21"/>
        <v>7200</v>
      </c>
      <c r="C257">
        <f t="shared" si="18"/>
        <v>2.0863902896459729E-45</v>
      </c>
      <c r="D257">
        <f t="shared" ca="1" si="22"/>
        <v>0.89435017499981484</v>
      </c>
      <c r="E257" s="14">
        <f t="shared" ca="1" si="19"/>
        <v>1.8659635206627902E-45</v>
      </c>
      <c r="G257">
        <f t="shared" si="20"/>
        <v>1.484402007232616E-28</v>
      </c>
      <c r="I257" s="16">
        <f t="shared" ca="1" si="23"/>
        <v>-2.2042676898318278E-46</v>
      </c>
    </row>
    <row r="258" spans="2:9" x14ac:dyDescent="0.25">
      <c r="B258">
        <f t="shared" si="21"/>
        <v>7230</v>
      </c>
      <c r="C258">
        <f t="shared" si="18"/>
        <v>1.3461916378533925E-45</v>
      </c>
      <c r="D258">
        <f t="shared" ca="1" si="22"/>
        <v>0.79245501943616559</v>
      </c>
      <c r="E258" s="14">
        <f t="shared" ca="1" si="19"/>
        <v>1.0667963205399138E-45</v>
      </c>
      <c r="G258">
        <f t="shared" si="20"/>
        <v>9.8463967576755997E-29</v>
      </c>
      <c r="I258" s="16">
        <f t="shared" ca="1" si="23"/>
        <v>-2.7939531731347872E-46</v>
      </c>
    </row>
    <row r="259" spans="2:9" x14ac:dyDescent="0.25">
      <c r="B259">
        <f t="shared" si="21"/>
        <v>7260</v>
      </c>
      <c r="C259">
        <f t="shared" si="18"/>
        <v>8.6861666866395456E-46</v>
      </c>
      <c r="D259">
        <f t="shared" ca="1" si="22"/>
        <v>1.1891576423409387</v>
      </c>
      <c r="E259" s="14">
        <f t="shared" ca="1" si="19"/>
        <v>1.0329221498064685E-45</v>
      </c>
      <c r="G259">
        <f t="shared" si="20"/>
        <v>6.5299880309994557E-29</v>
      </c>
      <c r="I259" s="16">
        <f t="shared" ca="1" si="23"/>
        <v>1.6430548114251394E-46</v>
      </c>
    </row>
    <row r="260" spans="2:9" x14ac:dyDescent="0.25">
      <c r="B260">
        <f t="shared" si="21"/>
        <v>7290</v>
      </c>
      <c r="C260">
        <f t="shared" si="18"/>
        <v>5.6047892669202733E-46</v>
      </c>
      <c r="D260">
        <f t="shared" ca="1" si="22"/>
        <v>1.0896073922664908</v>
      </c>
      <c r="E260" s="14">
        <f t="shared" ca="1" si="19"/>
        <v>6.1070198173322162E-46</v>
      </c>
      <c r="G260">
        <f t="shared" si="20"/>
        <v>4.3297007196210488E-29</v>
      </c>
      <c r="I260" s="16">
        <f t="shared" ca="1" si="23"/>
        <v>5.022305504119429E-47</v>
      </c>
    </row>
    <row r="261" spans="2:9" x14ac:dyDescent="0.25">
      <c r="B261">
        <f t="shared" si="21"/>
        <v>7320</v>
      </c>
      <c r="C261">
        <f t="shared" si="18"/>
        <v>3.6165976882356954E-46</v>
      </c>
      <c r="D261">
        <f t="shared" ca="1" si="22"/>
        <v>0.76321253324606408</v>
      </c>
      <c r="E261" s="14">
        <f t="shared" ca="1" si="19"/>
        <v>2.760232683370224E-46</v>
      </c>
      <c r="G261">
        <f t="shared" si="20"/>
        <v>2.8702185900018392E-29</v>
      </c>
      <c r="I261" s="16">
        <f t="shared" ca="1" si="23"/>
        <v>-8.5636500486547137E-47</v>
      </c>
    </row>
    <row r="262" spans="2:9" x14ac:dyDescent="0.25">
      <c r="B262">
        <f t="shared" si="21"/>
        <v>7350</v>
      </c>
      <c r="C262">
        <f t="shared" si="18"/>
        <v>2.3337311366943125E-46</v>
      </c>
      <c r="D262">
        <f t="shared" ca="1" si="22"/>
        <v>1.0535636656504066</v>
      </c>
      <c r="E262" s="14">
        <f t="shared" ca="1" si="19"/>
        <v>2.4587343310181498E-46</v>
      </c>
      <c r="G262">
        <f t="shared" si="20"/>
        <v>1.9023254357357219E-29</v>
      </c>
      <c r="I262" s="16">
        <f t="shared" ca="1" si="23"/>
        <v>1.2500319432383738E-47</v>
      </c>
    </row>
    <row r="263" spans="2:9" x14ac:dyDescent="0.25">
      <c r="B263">
        <f t="shared" si="21"/>
        <v>7380</v>
      </c>
      <c r="C263">
        <f t="shared" si="18"/>
        <v>1.5059518114543747E-46</v>
      </c>
      <c r="D263">
        <f t="shared" ca="1" si="22"/>
        <v>0.83340257501726955</v>
      </c>
      <c r="E263" s="14">
        <f t="shared" ca="1" si="19"/>
        <v>1.2550641175179976E-46</v>
      </c>
      <c r="G263">
        <f t="shared" si="20"/>
        <v>1.2605745308758641E-29</v>
      </c>
      <c r="I263" s="16">
        <f t="shared" ca="1" si="23"/>
        <v>-2.5088769393637713E-47</v>
      </c>
    </row>
    <row r="264" spans="2:9" x14ac:dyDescent="0.25">
      <c r="B264">
        <f t="shared" si="21"/>
        <v>7410</v>
      </c>
      <c r="C264">
        <f t="shared" si="18"/>
        <v>9.7180894260491982E-47</v>
      </c>
      <c r="D264">
        <f t="shared" ca="1" si="22"/>
        <v>1.1222574404358057</v>
      </c>
      <c r="E264" s="14">
        <f t="shared" ca="1" si="19"/>
        <v>1.0906198165204241E-46</v>
      </c>
      <c r="G264">
        <f t="shared" si="20"/>
        <v>8.3515525691644551E-30</v>
      </c>
      <c r="I264" s="16">
        <f t="shared" ca="1" si="23"/>
        <v>1.1881087391550425E-47</v>
      </c>
    </row>
    <row r="265" spans="2:9" x14ac:dyDescent="0.25">
      <c r="B265">
        <f t="shared" si="21"/>
        <v>7440</v>
      </c>
      <c r="C265">
        <f t="shared" si="18"/>
        <v>6.2713378269706976E-47</v>
      </c>
      <c r="D265">
        <f t="shared" ca="1" si="22"/>
        <v>1.0943324847006606</v>
      </c>
      <c r="E265" s="14">
        <f t="shared" ca="1" si="19"/>
        <v>6.8629287065860849E-47</v>
      </c>
      <c r="G265">
        <f t="shared" si="20"/>
        <v>5.5319974992882551E-30</v>
      </c>
      <c r="I265" s="16">
        <f t="shared" ca="1" si="23"/>
        <v>5.9159087961538732E-48</v>
      </c>
    </row>
    <row r="266" spans="2:9" x14ac:dyDescent="0.25">
      <c r="B266">
        <f t="shared" si="21"/>
        <v>7470</v>
      </c>
      <c r="C266">
        <f t="shared" si="18"/>
        <v>4.0471464391980309E-47</v>
      </c>
      <c r="D266">
        <f t="shared" ca="1" si="22"/>
        <v>0.82603163069469354</v>
      </c>
      <c r="E266" s="14">
        <f t="shared" ca="1" si="19"/>
        <v>3.3430709728309716E-47</v>
      </c>
      <c r="G266">
        <f t="shared" si="20"/>
        <v>3.66364905652445E-30</v>
      </c>
      <c r="I266" s="16">
        <f t="shared" ca="1" si="23"/>
        <v>-7.040754663670593E-48</v>
      </c>
    </row>
    <row r="267" spans="2:9" x14ac:dyDescent="0.25">
      <c r="B267">
        <f t="shared" si="21"/>
        <v>7500</v>
      </c>
      <c r="C267">
        <f t="shared" si="18"/>
        <v>2.6118425257559862E-47</v>
      </c>
      <c r="D267">
        <f t="shared" ca="1" si="22"/>
        <v>0.88597388565853374</v>
      </c>
      <c r="E267" s="14">
        <f t="shared" ca="1" si="19"/>
        <v>2.3140242712722302E-47</v>
      </c>
      <c r="G267">
        <f t="shared" si="20"/>
        <v>2.4258499956142194E-30</v>
      </c>
      <c r="I267" s="16">
        <f t="shared" ca="1" si="23"/>
        <v>-2.97818254483756E-48</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FBF24-0FF2-4B95-AA21-E3E06BE28985}">
  <dimension ref="B1:AM267"/>
  <sheetViews>
    <sheetView topLeftCell="R17" workbookViewId="0">
      <selection activeCell="AD17" sqref="AD17:AM267"/>
    </sheetView>
  </sheetViews>
  <sheetFormatPr defaultRowHeight="15" x14ac:dyDescent="0.25"/>
  <cols>
    <col min="5" max="5" width="11.85546875" bestFit="1" customWidth="1"/>
  </cols>
  <sheetData>
    <row r="1" spans="2:39" x14ac:dyDescent="0.25">
      <c r="E1" s="75" t="s">
        <v>76</v>
      </c>
      <c r="F1" s="75"/>
      <c r="G1" s="75"/>
      <c r="H1" s="75"/>
      <c r="I1" s="75"/>
      <c r="J1" s="75"/>
      <c r="K1" s="75"/>
      <c r="L1" s="75"/>
      <c r="M1" s="75"/>
      <c r="N1" s="75"/>
    </row>
    <row r="2" spans="2:39" x14ac:dyDescent="0.25">
      <c r="B2" t="s">
        <v>45</v>
      </c>
      <c r="C2" t="s">
        <v>44</v>
      </c>
      <c r="D2" t="s">
        <v>43</v>
      </c>
      <c r="E2">
        <v>1</v>
      </c>
      <c r="F2">
        <v>2</v>
      </c>
      <c r="G2">
        <v>3</v>
      </c>
      <c r="H2">
        <v>4</v>
      </c>
      <c r="I2">
        <v>5</v>
      </c>
      <c r="J2">
        <v>6</v>
      </c>
      <c r="K2">
        <v>7</v>
      </c>
      <c r="L2">
        <v>8</v>
      </c>
      <c r="M2">
        <v>9</v>
      </c>
      <c r="N2">
        <v>10</v>
      </c>
    </row>
    <row r="3" spans="2:39" x14ac:dyDescent="0.25">
      <c r="E3">
        <v>1</v>
      </c>
      <c r="F3">
        <f>E3</f>
        <v>1</v>
      </c>
      <c r="G3">
        <f t="shared" ref="G3:N3" si="0">F3</f>
        <v>1</v>
      </c>
      <c r="H3">
        <f t="shared" si="0"/>
        <v>1</v>
      </c>
      <c r="I3">
        <f t="shared" si="0"/>
        <v>1</v>
      </c>
      <c r="J3">
        <f t="shared" si="0"/>
        <v>1</v>
      </c>
      <c r="K3">
        <f t="shared" si="0"/>
        <v>1</v>
      </c>
      <c r="L3">
        <f t="shared" si="0"/>
        <v>1</v>
      </c>
      <c r="M3">
        <f t="shared" si="0"/>
        <v>1</v>
      </c>
      <c r="N3">
        <f t="shared" si="0"/>
        <v>1</v>
      </c>
      <c r="O3" t="s">
        <v>6</v>
      </c>
    </row>
    <row r="4" spans="2:39" x14ac:dyDescent="0.25">
      <c r="E4">
        <v>50</v>
      </c>
      <c r="F4">
        <f t="shared" ref="F4:N5" si="1">E4</f>
        <v>50</v>
      </c>
      <c r="G4">
        <f t="shared" si="1"/>
        <v>50</v>
      </c>
      <c r="H4">
        <f t="shared" si="1"/>
        <v>50</v>
      </c>
      <c r="I4">
        <f t="shared" si="1"/>
        <v>50</v>
      </c>
      <c r="J4">
        <f t="shared" si="1"/>
        <v>50</v>
      </c>
      <c r="K4">
        <f t="shared" si="1"/>
        <v>50</v>
      </c>
      <c r="L4">
        <f t="shared" si="1"/>
        <v>50</v>
      </c>
      <c r="M4">
        <f t="shared" si="1"/>
        <v>50</v>
      </c>
      <c r="N4">
        <f t="shared" si="1"/>
        <v>50</v>
      </c>
      <c r="O4" t="s">
        <v>7</v>
      </c>
    </row>
    <row r="5" spans="2:39" x14ac:dyDescent="0.25">
      <c r="E5">
        <v>100</v>
      </c>
      <c r="F5">
        <f t="shared" si="1"/>
        <v>100</v>
      </c>
      <c r="G5">
        <f t="shared" si="1"/>
        <v>100</v>
      </c>
      <c r="H5">
        <f t="shared" si="1"/>
        <v>100</v>
      </c>
      <c r="I5">
        <f t="shared" si="1"/>
        <v>100</v>
      </c>
      <c r="J5">
        <f t="shared" si="1"/>
        <v>100</v>
      </c>
      <c r="K5">
        <f t="shared" si="1"/>
        <v>100</v>
      </c>
      <c r="L5">
        <f t="shared" si="1"/>
        <v>100</v>
      </c>
      <c r="M5">
        <f t="shared" si="1"/>
        <v>100</v>
      </c>
      <c r="N5">
        <f t="shared" si="1"/>
        <v>100</v>
      </c>
      <c r="O5" t="s">
        <v>8</v>
      </c>
    </row>
    <row r="6" spans="2:39" x14ac:dyDescent="0.25">
      <c r="B6">
        <v>1.05</v>
      </c>
      <c r="C6">
        <v>2.5</v>
      </c>
      <c r="D6">
        <f ca="1">RAND()</f>
        <v>0.41947513451841589</v>
      </c>
      <c r="E6">
        <f t="shared" ref="E6:F9" ca="1" si="2">$B6+($C6-$B6)*RAND()</f>
        <v>1.3462680112085259</v>
      </c>
      <c r="F6">
        <f ca="1">$B6+($C6-$B6)*RAND()</f>
        <v>1.1520720410843892</v>
      </c>
      <c r="G6">
        <f t="shared" ref="G6:N9" ca="1" si="3">$B6+($C6-$B6)*RAND()</f>
        <v>1.1622605412210125</v>
      </c>
      <c r="H6">
        <f t="shared" ca="1" si="3"/>
        <v>1.5246817644751607</v>
      </c>
      <c r="I6">
        <f t="shared" ca="1" si="3"/>
        <v>2.4832616038492787</v>
      </c>
      <c r="J6">
        <f t="shared" ca="1" si="3"/>
        <v>1.9280554179365876</v>
      </c>
      <c r="K6">
        <f t="shared" ca="1" si="3"/>
        <v>2.2029829905074494</v>
      </c>
      <c r="L6">
        <f t="shared" ca="1" si="3"/>
        <v>1.3125385886604912</v>
      </c>
      <c r="M6">
        <f t="shared" ca="1" si="3"/>
        <v>2.1191228278264127</v>
      </c>
      <c r="N6">
        <f t="shared" ca="1" si="3"/>
        <v>1.7505921164003881</v>
      </c>
      <c r="O6" t="s">
        <v>9</v>
      </c>
    </row>
    <row r="7" spans="2:39" x14ac:dyDescent="0.25">
      <c r="B7">
        <v>10</v>
      </c>
      <c r="C7">
        <v>100</v>
      </c>
      <c r="D7">
        <f ca="1">RAND()</f>
        <v>0.52083138588531175</v>
      </c>
      <c r="E7">
        <f t="shared" ca="1" si="2"/>
        <v>38.292937980029876</v>
      </c>
      <c r="F7">
        <f t="shared" ca="1" si="2"/>
        <v>92.801846684973995</v>
      </c>
      <c r="G7">
        <f t="shared" ca="1" si="3"/>
        <v>57.445909062045253</v>
      </c>
      <c r="H7">
        <f t="shared" ca="1" si="3"/>
        <v>97.955475525167586</v>
      </c>
      <c r="I7">
        <f t="shared" ca="1" si="3"/>
        <v>40.7614458942667</v>
      </c>
      <c r="J7">
        <f t="shared" ca="1" si="3"/>
        <v>82.32236417412058</v>
      </c>
      <c r="K7">
        <f t="shared" ca="1" si="3"/>
        <v>81.208455593335842</v>
      </c>
      <c r="L7">
        <f t="shared" ca="1" si="3"/>
        <v>56.218446077035303</v>
      </c>
      <c r="M7">
        <f t="shared" ca="1" si="3"/>
        <v>16.835622961443445</v>
      </c>
      <c r="N7">
        <f t="shared" ca="1" si="3"/>
        <v>43.028817654921994</v>
      </c>
      <c r="O7" t="s">
        <v>10</v>
      </c>
    </row>
    <row r="8" spans="2:39" x14ac:dyDescent="0.25">
      <c r="B8">
        <v>1.05</v>
      </c>
      <c r="C8">
        <v>4</v>
      </c>
      <c r="D8">
        <f ca="1">RAND()</f>
        <v>5.5034324288547154E-2</v>
      </c>
      <c r="E8">
        <f t="shared" ca="1" si="2"/>
        <v>3.6050287249027431</v>
      </c>
      <c r="F8">
        <f t="shared" ca="1" si="2"/>
        <v>1.283059989442817</v>
      </c>
      <c r="G8">
        <f t="shared" ca="1" si="3"/>
        <v>1.4807271939209805</v>
      </c>
      <c r="H8">
        <f t="shared" ca="1" si="3"/>
        <v>2.4319802335679714</v>
      </c>
      <c r="I8">
        <f t="shared" ca="1" si="3"/>
        <v>1.3659747279767203</v>
      </c>
      <c r="J8">
        <f t="shared" ca="1" si="3"/>
        <v>2.5224280622727302</v>
      </c>
      <c r="K8">
        <f t="shared" ca="1" si="3"/>
        <v>2.7250282916851658</v>
      </c>
      <c r="L8">
        <f t="shared" ca="1" si="3"/>
        <v>2.0813091968452238</v>
      </c>
      <c r="M8">
        <f t="shared" ca="1" si="3"/>
        <v>3.8687816009009888</v>
      </c>
      <c r="N8">
        <f t="shared" ca="1" si="3"/>
        <v>2.2466308095293575</v>
      </c>
      <c r="O8" t="s">
        <v>11</v>
      </c>
    </row>
    <row r="9" spans="2:39" x14ac:dyDescent="0.25">
      <c r="B9">
        <v>5.0000000000000001E-4</v>
      </c>
      <c r="C9">
        <v>0.01</v>
      </c>
      <c r="D9">
        <f ca="1">RAND()</f>
        <v>0.82452818678864559</v>
      </c>
      <c r="E9">
        <f t="shared" ca="1" si="2"/>
        <v>5.0299968499412599E-3</v>
      </c>
      <c r="F9">
        <f t="shared" ca="1" si="2"/>
        <v>7.4753563267384426E-3</v>
      </c>
      <c r="G9">
        <f t="shared" ca="1" si="3"/>
        <v>7.5734955077130812E-3</v>
      </c>
      <c r="H9">
        <f t="shared" ca="1" si="3"/>
        <v>9.1497484132451352E-3</v>
      </c>
      <c r="I9">
        <f t="shared" ca="1" si="3"/>
        <v>1.3965979932164985E-3</v>
      </c>
      <c r="J9">
        <f t="shared" ca="1" si="3"/>
        <v>6.0388312410523549E-3</v>
      </c>
      <c r="K9">
        <f t="shared" ca="1" si="3"/>
        <v>9.845551735319963E-4</v>
      </c>
      <c r="L9">
        <f t="shared" ca="1" si="3"/>
        <v>2.4674496736374722E-3</v>
      </c>
      <c r="M9">
        <f t="shared" ca="1" si="3"/>
        <v>6.7773431827031633E-3</v>
      </c>
      <c r="N9">
        <f t="shared" ca="1" si="3"/>
        <v>7.678203250997053E-4</v>
      </c>
      <c r="O9" t="s">
        <v>12</v>
      </c>
    </row>
    <row r="10" spans="2:39" x14ac:dyDescent="0.25">
      <c r="E10">
        <v>250</v>
      </c>
      <c r="F10">
        <f>E10</f>
        <v>250</v>
      </c>
      <c r="G10">
        <f t="shared" ref="G10:N10" si="4">F10</f>
        <v>250</v>
      </c>
      <c r="H10">
        <f t="shared" si="4"/>
        <v>250</v>
      </c>
      <c r="I10">
        <f t="shared" si="4"/>
        <v>250</v>
      </c>
      <c r="J10">
        <f t="shared" si="4"/>
        <v>250</v>
      </c>
      <c r="K10">
        <f t="shared" si="4"/>
        <v>250</v>
      </c>
      <c r="L10">
        <f t="shared" si="4"/>
        <v>250</v>
      </c>
      <c r="M10">
        <f t="shared" si="4"/>
        <v>250</v>
      </c>
      <c r="N10">
        <f t="shared" si="4"/>
        <v>250</v>
      </c>
      <c r="O10" t="s">
        <v>13</v>
      </c>
    </row>
    <row r="11" spans="2:39" x14ac:dyDescent="0.25">
      <c r="E11">
        <v>2000</v>
      </c>
      <c r="F11">
        <f t="shared" ref="F11:N12" si="5">E11</f>
        <v>2000</v>
      </c>
      <c r="G11">
        <f t="shared" si="5"/>
        <v>2000</v>
      </c>
      <c r="H11">
        <f t="shared" si="5"/>
        <v>2000</v>
      </c>
      <c r="I11">
        <f t="shared" si="5"/>
        <v>2000</v>
      </c>
      <c r="J11">
        <f t="shared" si="5"/>
        <v>2000</v>
      </c>
      <c r="K11">
        <f t="shared" si="5"/>
        <v>2000</v>
      </c>
      <c r="L11">
        <f t="shared" si="5"/>
        <v>2000</v>
      </c>
      <c r="M11">
        <f t="shared" si="5"/>
        <v>2000</v>
      </c>
      <c r="N11">
        <f t="shared" si="5"/>
        <v>2000</v>
      </c>
      <c r="O11" t="s">
        <v>14</v>
      </c>
    </row>
    <row r="12" spans="2:39" x14ac:dyDescent="0.25">
      <c r="E12">
        <v>30</v>
      </c>
      <c r="F12">
        <f t="shared" si="5"/>
        <v>30</v>
      </c>
      <c r="G12">
        <f t="shared" si="5"/>
        <v>30</v>
      </c>
      <c r="H12">
        <f t="shared" si="5"/>
        <v>30</v>
      </c>
      <c r="I12">
        <f t="shared" si="5"/>
        <v>30</v>
      </c>
      <c r="J12">
        <f t="shared" si="5"/>
        <v>30</v>
      </c>
      <c r="K12">
        <f t="shared" si="5"/>
        <v>30</v>
      </c>
      <c r="L12">
        <f t="shared" si="5"/>
        <v>30</v>
      </c>
      <c r="M12">
        <f t="shared" si="5"/>
        <v>30</v>
      </c>
      <c r="N12">
        <f t="shared" si="5"/>
        <v>30</v>
      </c>
      <c r="O12" t="s">
        <v>15</v>
      </c>
      <c r="AD12" t="s">
        <v>103</v>
      </c>
    </row>
    <row r="13" spans="2:39" x14ac:dyDescent="0.25">
      <c r="Q13">
        <f ca="1">MAX(Q17:Q267)</f>
        <v>6.9674715846945734E-3</v>
      </c>
      <c r="R13">
        <f t="shared" ref="R13:Z13" ca="1" si="6">MAX(R17:R267)</f>
        <v>4.9380366428549558E-6</v>
      </c>
      <c r="S13">
        <f t="shared" ca="1" si="6"/>
        <v>5.1019834353742672E-6</v>
      </c>
      <c r="T13">
        <f t="shared" ca="1" si="6"/>
        <v>8.9491265313422583E-6</v>
      </c>
      <c r="U13">
        <f t="shared" ca="1" si="6"/>
        <v>3.4765937357543816E-4</v>
      </c>
      <c r="V13">
        <f t="shared" ca="1" si="6"/>
        <v>3.0628408683291919E-5</v>
      </c>
      <c r="W13">
        <f t="shared" ca="1" si="6"/>
        <v>1.6655070068144782E-2</v>
      </c>
      <c r="X13">
        <f t="shared" ca="1" si="6"/>
        <v>5.5821181298713529E-3</v>
      </c>
      <c r="Y13">
        <f t="shared" ca="1" si="6"/>
        <v>1.9019809583782873E-4</v>
      </c>
      <c r="Z13">
        <f t="shared" ca="1" si="6"/>
        <v>2.9896383641198773E-2</v>
      </c>
    </row>
    <row r="14" spans="2:39" x14ac:dyDescent="0.25">
      <c r="E14" s="75" t="s">
        <v>76</v>
      </c>
      <c r="F14" s="75"/>
      <c r="G14" s="75"/>
      <c r="H14" s="75"/>
      <c r="I14" s="75"/>
      <c r="J14" s="75"/>
      <c r="K14" s="75"/>
      <c r="L14" s="75"/>
      <c r="M14" s="75"/>
      <c r="N14" s="75"/>
      <c r="Q14" s="75" t="s">
        <v>76</v>
      </c>
      <c r="R14" s="75"/>
      <c r="S14" s="75"/>
      <c r="T14" s="75"/>
      <c r="U14" s="75"/>
      <c r="V14" s="75"/>
      <c r="W14" s="75"/>
      <c r="X14" s="75"/>
      <c r="Y14" s="75"/>
      <c r="Z14" s="75"/>
    </row>
    <row r="15" spans="2:39" x14ac:dyDescent="0.25">
      <c r="E15">
        <v>1</v>
      </c>
      <c r="F15">
        <v>2</v>
      </c>
      <c r="G15">
        <v>3</v>
      </c>
      <c r="H15">
        <v>4</v>
      </c>
      <c r="I15">
        <v>5</v>
      </c>
      <c r="J15">
        <v>6</v>
      </c>
      <c r="K15">
        <v>7</v>
      </c>
      <c r="L15">
        <v>8</v>
      </c>
      <c r="M15">
        <v>9</v>
      </c>
      <c r="N15">
        <v>10</v>
      </c>
      <c r="Q15">
        <v>1</v>
      </c>
      <c r="R15">
        <v>2</v>
      </c>
      <c r="S15">
        <v>3</v>
      </c>
      <c r="T15">
        <v>4</v>
      </c>
      <c r="U15">
        <v>5</v>
      </c>
      <c r="V15">
        <v>6</v>
      </c>
      <c r="W15">
        <v>7</v>
      </c>
      <c r="X15">
        <v>8</v>
      </c>
      <c r="Y15">
        <v>9</v>
      </c>
      <c r="Z15">
        <v>10</v>
      </c>
      <c r="AD15">
        <f>Q15</f>
        <v>1</v>
      </c>
      <c r="AE15">
        <f t="shared" ref="AE15:AM15" si="7">R15</f>
        <v>2</v>
      </c>
      <c r="AF15">
        <f t="shared" si="7"/>
        <v>3</v>
      </c>
      <c r="AG15">
        <f t="shared" si="7"/>
        <v>4</v>
      </c>
      <c r="AH15">
        <f t="shared" si="7"/>
        <v>5</v>
      </c>
      <c r="AI15">
        <f t="shared" si="7"/>
        <v>6</v>
      </c>
      <c r="AJ15">
        <f t="shared" si="7"/>
        <v>7</v>
      </c>
      <c r="AK15">
        <f t="shared" si="7"/>
        <v>8</v>
      </c>
      <c r="AL15">
        <f t="shared" si="7"/>
        <v>9</v>
      </c>
      <c r="AM15">
        <f t="shared" si="7"/>
        <v>10</v>
      </c>
    </row>
    <row r="16" spans="2:39" x14ac:dyDescent="0.25">
      <c r="B16" t="s">
        <v>16</v>
      </c>
      <c r="E16" t="s">
        <v>17</v>
      </c>
      <c r="G16" s="6"/>
      <c r="Q16" t="s">
        <v>18</v>
      </c>
      <c r="AD16" t="str">
        <f t="shared" ref="AD16" si="8">Q16</f>
        <v>point of impact</v>
      </c>
    </row>
    <row r="17" spans="2:39" x14ac:dyDescent="0.25">
      <c r="B17">
        <v>0</v>
      </c>
      <c r="E17">
        <f ca="1">'truth model'!M17*IF($B17&lt;=E$5,0,+E$3*E$4*E$10*E$6^0.5/(2*(PI()*E$7*($B17-E$5)^3)^0.5)*EXP(-((E$6*E$10-E$8*($B17-E$5))^2)/(4*E$6*E$7*($B17-E$5)))*EXP(-E$9*($B17-E$5)))</f>
        <v>0</v>
      </c>
      <c r="F17">
        <f ca="1">'truth model'!N17*IF($B17&lt;=F$5,0,+F$3*F$4*F$10*F$6^0.5/(2*(PI()*F$7*($B17-F$5)^3)^0.5)*EXP(-((F$6*F$10-F$8*($B17-F$5))^2)/(4*F$6*F$7*($B17-F$5)))*EXP(-F$9*($B17-F$5)))</f>
        <v>0</v>
      </c>
      <c r="G17">
        <f ca="1">'truth model'!O17*IF($B17&lt;=G$5,0,+G$3*G$4*G$10*G$6^0.5/(2*(PI()*G$7*($B17-G$5)^3)^0.5)*EXP(-((G$6*G$10-G$8*($B17-G$5))^2)/(4*G$6*G$7*($B17-G$5)))*EXP(-G$9*($B17-G$5)))</f>
        <v>0</v>
      </c>
      <c r="H17">
        <f ca="1">'truth model'!P17*IF($B17&lt;=H$5,0,+H$3*H$4*H$10*H$6^0.5/(2*(PI()*H$7*($B17-H$5)^3)^0.5)*EXP(-((H$6*H$10-H$8*($B17-H$5))^2)/(4*H$6*H$7*($B17-H$5)))*EXP(-H$9*($B17-H$5)))</f>
        <v>0</v>
      </c>
      <c r="I17">
        <f ca="1">'truth model'!Q17*IF($B17&lt;=I$5,0,+I$3*I$4*I$10*I$6^0.5/(2*(PI()*I$7*($B17-I$5)^3)^0.5)*EXP(-((I$6*I$10-I$8*($B17-I$5))^2)/(4*I$6*I$7*($B17-I$5)))*EXP(-I$9*($B17-I$5)))</f>
        <v>0</v>
      </c>
      <c r="J17">
        <f ca="1">'truth model'!R17*IF($B17&lt;=J$5,0,+J$3*J$4*J$10*J$6^0.5/(2*(PI()*J$7*($B17-J$5)^3)^0.5)*EXP(-((J$6*J$10-J$8*($B17-J$5))^2)/(4*J$6*J$7*($B17-J$5)))*EXP(-J$9*($B17-J$5)))</f>
        <v>0</v>
      </c>
      <c r="K17">
        <f ca="1">'truth model'!S17*IF($B17&lt;=K$5,0,+K$3*K$4*K$10*K$6^0.5/(2*(PI()*K$7*($B17-K$5)^3)^0.5)*EXP(-((K$6*K$10-K$8*($B17-K$5))^2)/(4*K$6*K$7*($B17-K$5)))*EXP(-K$9*($B17-K$5)))</f>
        <v>0</v>
      </c>
      <c r="L17">
        <f ca="1">'truth model'!T17*IF($B17&lt;=L$5,0,+L$3*L$4*L$10*L$6^0.5/(2*(PI()*L$7*($B17-L$5)^3)^0.5)*EXP(-((L$6*L$10-L$8*($B17-L$5))^2)/(4*L$6*L$7*($B17-L$5)))*EXP(-L$9*($B17-L$5)))</f>
        <v>0</v>
      </c>
      <c r="M17">
        <f ca="1">'truth model'!U17*IF($B17&lt;=M$5,0,+M$3*M$4*M$10*M$6^0.5/(2*(PI()*M$7*($B17-M$5)^3)^0.5)*EXP(-((M$6*M$10-M$8*($B17-M$5))^2)/(4*M$6*M$7*($B17-M$5)))*EXP(-M$9*($B17-M$5)))</f>
        <v>0</v>
      </c>
      <c r="N17">
        <f ca="1">'truth model'!V17*IF($B17&lt;=N$5,0,+N$3*N$4*N$10*N$6^0.5/(2*(PI()*N$7*($B17-N$5)^3)^0.5)*EXP(-((N$6*N$10-N$8*($B17-N$5))^2)/(4*N$6*N$7*($B17-N$5)))*EXP(-N$9*($B17-N$5)))</f>
        <v>0</v>
      </c>
      <c r="Q17">
        <f t="shared" ref="Q17:Q80" si="9">IF($B17&lt;=E$5,0,+E$3*E$4*E$11*E$6^0.5/(2*(PI()*E$7*($B17-E$5)^3)^0.5)*EXP(-((E$6*E$11-E$8*($B17-E$5))^2)/(4*E$6*E$7*($B17-E$5)))*EXP(-E$9*($B17-E$5)))</f>
        <v>0</v>
      </c>
      <c r="R17">
        <f t="shared" ref="R17:R80" si="10">IF($B17&lt;=F$5,0,+F$3*F$4*F$11*F$6^0.5/(2*(PI()*F$7*($B17-F$5)^3)^0.5)*EXP(-((F$6*F$11-F$8*($B17-F$5))^2)/(4*F$6*F$7*($B17-F$5)))*EXP(-F$9*($B17-F$5)))</f>
        <v>0</v>
      </c>
      <c r="S17">
        <f t="shared" ref="S17:AA32" si="11">IF($B17&lt;=G$5,0,+G$3*G$4*G$11*G$6^0.5/(2*(PI()*G$7*($B17-G$5)^3)^0.5)*EXP(-((G$6*G$11-G$8*($B17-G$5))^2)/(4*G$6*G$7*($B17-G$5)))*EXP(-G$9*($B17-G$5)))</f>
        <v>0</v>
      </c>
      <c r="T17">
        <f t="shared" si="11"/>
        <v>0</v>
      </c>
      <c r="U17">
        <f t="shared" si="11"/>
        <v>0</v>
      </c>
      <c r="V17">
        <f t="shared" si="11"/>
        <v>0</v>
      </c>
      <c r="W17">
        <f t="shared" si="11"/>
        <v>0</v>
      </c>
      <c r="X17">
        <f t="shared" si="11"/>
        <v>0</v>
      </c>
      <c r="Y17">
        <f t="shared" si="11"/>
        <v>0</v>
      </c>
      <c r="Z17">
        <f t="shared" si="11"/>
        <v>0</v>
      </c>
      <c r="AA17">
        <f t="shared" si="11"/>
        <v>0</v>
      </c>
      <c r="AD17">
        <f>MAX(0,Q17-'QuickPlay Score'!$AE$12)</f>
        <v>0</v>
      </c>
      <c r="AE17">
        <f>MAX(0,R17-'QuickPlay Score'!$AE$12)</f>
        <v>0</v>
      </c>
      <c r="AF17">
        <f>MAX(0,S17-'QuickPlay Score'!$AE$12)</f>
        <v>0</v>
      </c>
      <c r="AG17">
        <f>MAX(0,T17-'QuickPlay Score'!$AE$12)</f>
        <v>0</v>
      </c>
      <c r="AH17">
        <f>MAX(0,U17-'QuickPlay Score'!$AE$12)</f>
        <v>0</v>
      </c>
      <c r="AI17">
        <f>MAX(0,V17-'QuickPlay Score'!$AE$12)</f>
        <v>0</v>
      </c>
      <c r="AJ17">
        <f>MAX(0,W17-'QuickPlay Score'!$AE$12)</f>
        <v>0</v>
      </c>
      <c r="AK17">
        <f>MAX(0,X17-'QuickPlay Score'!$AE$12)</f>
        <v>0</v>
      </c>
      <c r="AL17">
        <f>MAX(0,Y17-'QuickPlay Score'!$AE$12)</f>
        <v>0</v>
      </c>
      <c r="AM17">
        <f>MAX(0,Z17-'QuickPlay Score'!$AE$12)</f>
        <v>0</v>
      </c>
    </row>
    <row r="18" spans="2:39" x14ac:dyDescent="0.25">
      <c r="B18">
        <f t="shared" ref="B18:B81" si="12">B17+$E$12</f>
        <v>30</v>
      </c>
      <c r="E18">
        <f ca="1">'truth model'!M18*IF($B18&lt;=E$5,0,+E$3*E$4*E$10*E$6^0.5/(2*(PI()*E$7*($B18-E$5)^3)^0.5)*EXP(-((E$6*E$10-E$8*($B18-E$5))^2)/(4*E$6*E$7*($B18-E$5)))*EXP(-E$9*($B18-E$5)))</f>
        <v>0</v>
      </c>
      <c r="F18">
        <f ca="1">'truth model'!N18*IF($B18&lt;=F$5,0,+F$3*F$4*F$10*F$6^0.5/(2*(PI()*F$7*($B18-F$5)^3)^0.5)*EXP(-((F$6*F$10-F$8*($B18-F$5))^2)/(4*F$6*F$7*($B18-F$5)))*EXP(-F$9*($B18-F$5)))</f>
        <v>0</v>
      </c>
      <c r="G18">
        <f ca="1">'truth model'!O18*IF($B18&lt;=G$5,0,+G$3*G$4*G$10*G$6^0.5/(2*(PI()*G$7*($B18-G$5)^3)^0.5)*EXP(-((G$6*G$10-G$8*($B18-G$5))^2)/(4*G$6*G$7*($B18-G$5)))*EXP(-G$9*($B18-G$5)))</f>
        <v>0</v>
      </c>
      <c r="H18">
        <f ca="1">'truth model'!P18*IF($B18&lt;=H$5,0,+H$3*H$4*H$10*H$6^0.5/(2*(PI()*H$7*($B18-H$5)^3)^0.5)*EXP(-((H$6*H$10-H$8*($B18-H$5))^2)/(4*H$6*H$7*($B18-H$5)))*EXP(-H$9*($B18-H$5)))</f>
        <v>0</v>
      </c>
      <c r="I18">
        <f ca="1">'truth model'!Q18*IF($B18&lt;=I$5,0,+I$3*I$4*I$10*I$6^0.5/(2*(PI()*I$7*($B18-I$5)^3)^0.5)*EXP(-((I$6*I$10-I$8*($B18-I$5))^2)/(4*I$6*I$7*($B18-I$5)))*EXP(-I$9*($B18-I$5)))</f>
        <v>0</v>
      </c>
      <c r="J18">
        <f ca="1">'truth model'!R18*IF($B18&lt;=J$5,0,+J$3*J$4*J$10*J$6^0.5/(2*(PI()*J$7*($B18-J$5)^3)^0.5)*EXP(-((J$6*J$10-J$8*($B18-J$5))^2)/(4*J$6*J$7*($B18-J$5)))*EXP(-J$9*($B18-J$5)))</f>
        <v>0</v>
      </c>
      <c r="K18">
        <f ca="1">'truth model'!S18*IF($B18&lt;=K$5,0,+K$3*K$4*K$10*K$6^0.5/(2*(PI()*K$7*($B18-K$5)^3)^0.5)*EXP(-((K$6*K$10-K$8*($B18-K$5))^2)/(4*K$6*K$7*($B18-K$5)))*EXP(-K$9*($B18-K$5)))</f>
        <v>0</v>
      </c>
      <c r="L18">
        <f ca="1">'truth model'!T18*IF($B18&lt;=L$5,0,+L$3*L$4*L$10*L$6^0.5/(2*(PI()*L$7*($B18-L$5)^3)^0.5)*EXP(-((L$6*L$10-L$8*($B18-L$5))^2)/(4*L$6*L$7*($B18-L$5)))*EXP(-L$9*($B18-L$5)))</f>
        <v>0</v>
      </c>
      <c r="M18">
        <f ca="1">'truth model'!U18*IF($B18&lt;=M$5,0,+M$3*M$4*M$10*M$6^0.5/(2*(PI()*M$7*($B18-M$5)^3)^0.5)*EXP(-((M$6*M$10-M$8*($B18-M$5))^2)/(4*M$6*M$7*($B18-M$5)))*EXP(-M$9*($B18-M$5)))</f>
        <v>0</v>
      </c>
      <c r="N18">
        <f ca="1">'truth model'!V18*IF($B18&lt;=N$5,0,+N$3*N$4*N$10*N$6^0.5/(2*(PI()*N$7*($B18-N$5)^3)^0.5)*EXP(-((N$6*N$10-N$8*($B18-N$5))^2)/(4*N$6*N$7*($B18-N$5)))*EXP(-N$9*($B18-N$5)))</f>
        <v>0</v>
      </c>
      <c r="Q18">
        <f t="shared" si="9"/>
        <v>0</v>
      </c>
      <c r="R18">
        <f t="shared" si="10"/>
        <v>0</v>
      </c>
      <c r="S18">
        <f t="shared" si="11"/>
        <v>0</v>
      </c>
      <c r="T18">
        <f t="shared" si="11"/>
        <v>0</v>
      </c>
      <c r="U18">
        <f t="shared" si="11"/>
        <v>0</v>
      </c>
      <c r="V18">
        <f t="shared" si="11"/>
        <v>0</v>
      </c>
      <c r="W18">
        <f t="shared" si="11"/>
        <v>0</v>
      </c>
      <c r="X18">
        <f t="shared" si="11"/>
        <v>0</v>
      </c>
      <c r="Y18">
        <f t="shared" si="11"/>
        <v>0</v>
      </c>
      <c r="Z18">
        <f t="shared" si="11"/>
        <v>0</v>
      </c>
      <c r="AA18">
        <f t="shared" si="11"/>
        <v>0</v>
      </c>
      <c r="AD18">
        <f>MAX(0,Q18-'QuickPlay Score'!$AE$12)</f>
        <v>0</v>
      </c>
      <c r="AE18">
        <f>MAX(0,R18-'QuickPlay Score'!$AE$12)</f>
        <v>0</v>
      </c>
      <c r="AF18">
        <f>MAX(0,S18-'QuickPlay Score'!$AE$12)</f>
        <v>0</v>
      </c>
      <c r="AG18">
        <f>MAX(0,T18-'QuickPlay Score'!$AE$12)</f>
        <v>0</v>
      </c>
      <c r="AH18">
        <f>MAX(0,U18-'QuickPlay Score'!$AE$12)</f>
        <v>0</v>
      </c>
      <c r="AI18">
        <f>MAX(0,V18-'QuickPlay Score'!$AE$12)</f>
        <v>0</v>
      </c>
      <c r="AJ18">
        <f>MAX(0,W18-'QuickPlay Score'!$AE$12)</f>
        <v>0</v>
      </c>
      <c r="AK18">
        <f>MAX(0,X18-'QuickPlay Score'!$AE$12)</f>
        <v>0</v>
      </c>
      <c r="AL18">
        <f>MAX(0,Y18-'QuickPlay Score'!$AE$12)</f>
        <v>0</v>
      </c>
      <c r="AM18">
        <f>MAX(0,Z18-'QuickPlay Score'!$AE$12)</f>
        <v>0</v>
      </c>
    </row>
    <row r="19" spans="2:39" x14ac:dyDescent="0.25">
      <c r="B19">
        <f t="shared" si="12"/>
        <v>60</v>
      </c>
      <c r="E19">
        <f ca="1">'truth model'!M19*IF($B19&lt;=E$5,0,+E$3*E$4*E$10*E$6^0.5/(2*(PI()*E$7*($B19-E$5)^3)^0.5)*EXP(-((E$6*E$10-E$8*($B19-E$5))^2)/(4*E$6*E$7*($B19-E$5)))*EXP(-E$9*($B19-E$5)))</f>
        <v>0</v>
      </c>
      <c r="F19">
        <f ca="1">'truth model'!N19*IF($B19&lt;=F$5,0,+F$3*F$4*F$10*F$6^0.5/(2*(PI()*F$7*($B19-F$5)^3)^0.5)*EXP(-((F$6*F$10-F$8*($B19-F$5))^2)/(4*F$6*F$7*($B19-F$5)))*EXP(-F$9*($B19-F$5)))</f>
        <v>0</v>
      </c>
      <c r="G19">
        <f ca="1">'truth model'!O19*IF($B19&lt;=G$5,0,+G$3*G$4*G$10*G$6^0.5/(2*(PI()*G$7*($B19-G$5)^3)^0.5)*EXP(-((G$6*G$10-G$8*($B19-G$5))^2)/(4*G$6*G$7*($B19-G$5)))*EXP(-G$9*($B19-G$5)))</f>
        <v>0</v>
      </c>
      <c r="H19">
        <f ca="1">'truth model'!P19*IF($B19&lt;=H$5,0,+H$3*H$4*H$10*H$6^0.5/(2*(PI()*H$7*($B19-H$5)^3)^0.5)*EXP(-((H$6*H$10-H$8*($B19-H$5))^2)/(4*H$6*H$7*($B19-H$5)))*EXP(-H$9*($B19-H$5)))</f>
        <v>0</v>
      </c>
      <c r="I19">
        <f ca="1">'truth model'!Q19*IF($B19&lt;=I$5,0,+I$3*I$4*I$10*I$6^0.5/(2*(PI()*I$7*($B19-I$5)^3)^0.5)*EXP(-((I$6*I$10-I$8*($B19-I$5))^2)/(4*I$6*I$7*($B19-I$5)))*EXP(-I$9*($B19-I$5)))</f>
        <v>0</v>
      </c>
      <c r="J19">
        <f ca="1">'truth model'!R19*IF($B19&lt;=J$5,0,+J$3*J$4*J$10*J$6^0.5/(2*(PI()*J$7*($B19-J$5)^3)^0.5)*EXP(-((J$6*J$10-J$8*($B19-J$5))^2)/(4*J$6*J$7*($B19-J$5)))*EXP(-J$9*($B19-J$5)))</f>
        <v>0</v>
      </c>
      <c r="K19">
        <f ca="1">'truth model'!S19*IF($B19&lt;=K$5,0,+K$3*K$4*K$10*K$6^0.5/(2*(PI()*K$7*($B19-K$5)^3)^0.5)*EXP(-((K$6*K$10-K$8*($B19-K$5))^2)/(4*K$6*K$7*($B19-K$5)))*EXP(-K$9*($B19-K$5)))</f>
        <v>0</v>
      </c>
      <c r="L19">
        <f ca="1">'truth model'!T19*IF($B19&lt;=L$5,0,+L$3*L$4*L$10*L$6^0.5/(2*(PI()*L$7*($B19-L$5)^3)^0.5)*EXP(-((L$6*L$10-L$8*($B19-L$5))^2)/(4*L$6*L$7*($B19-L$5)))*EXP(-L$9*($B19-L$5)))</f>
        <v>0</v>
      </c>
      <c r="M19">
        <f ca="1">'truth model'!U19*IF($B19&lt;=M$5,0,+M$3*M$4*M$10*M$6^0.5/(2*(PI()*M$7*($B19-M$5)^3)^0.5)*EXP(-((M$6*M$10-M$8*($B19-M$5))^2)/(4*M$6*M$7*($B19-M$5)))*EXP(-M$9*($B19-M$5)))</f>
        <v>0</v>
      </c>
      <c r="N19">
        <f ca="1">'truth model'!V19*IF($B19&lt;=N$5,0,+N$3*N$4*N$10*N$6^0.5/(2*(PI()*N$7*($B19-N$5)^3)^0.5)*EXP(-((N$6*N$10-N$8*($B19-N$5))^2)/(4*N$6*N$7*($B19-N$5)))*EXP(-N$9*($B19-N$5)))</f>
        <v>0</v>
      </c>
      <c r="Q19">
        <f t="shared" si="9"/>
        <v>0</v>
      </c>
      <c r="R19">
        <f t="shared" si="10"/>
        <v>0</v>
      </c>
      <c r="S19">
        <f t="shared" si="11"/>
        <v>0</v>
      </c>
      <c r="T19">
        <f t="shared" si="11"/>
        <v>0</v>
      </c>
      <c r="U19">
        <f t="shared" si="11"/>
        <v>0</v>
      </c>
      <c r="V19">
        <f t="shared" si="11"/>
        <v>0</v>
      </c>
      <c r="W19">
        <f t="shared" si="11"/>
        <v>0</v>
      </c>
      <c r="X19">
        <f t="shared" si="11"/>
        <v>0</v>
      </c>
      <c r="Y19">
        <f t="shared" si="11"/>
        <v>0</v>
      </c>
      <c r="Z19">
        <f t="shared" si="11"/>
        <v>0</v>
      </c>
      <c r="AA19">
        <f t="shared" si="11"/>
        <v>0</v>
      </c>
      <c r="AD19">
        <f>MAX(0,Q19-'QuickPlay Score'!$AE$12)</f>
        <v>0</v>
      </c>
      <c r="AE19">
        <f>MAX(0,R19-'QuickPlay Score'!$AE$12)</f>
        <v>0</v>
      </c>
      <c r="AF19">
        <f>MAX(0,S19-'QuickPlay Score'!$AE$12)</f>
        <v>0</v>
      </c>
      <c r="AG19">
        <f>MAX(0,T19-'QuickPlay Score'!$AE$12)</f>
        <v>0</v>
      </c>
      <c r="AH19">
        <f>MAX(0,U19-'QuickPlay Score'!$AE$12)</f>
        <v>0</v>
      </c>
      <c r="AI19">
        <f>MAX(0,V19-'QuickPlay Score'!$AE$12)</f>
        <v>0</v>
      </c>
      <c r="AJ19">
        <f>MAX(0,W19-'QuickPlay Score'!$AE$12)</f>
        <v>0</v>
      </c>
      <c r="AK19">
        <f>MAX(0,X19-'QuickPlay Score'!$AE$12)</f>
        <v>0</v>
      </c>
      <c r="AL19">
        <f>MAX(0,Y19-'QuickPlay Score'!$AE$12)</f>
        <v>0</v>
      </c>
      <c r="AM19">
        <f>MAX(0,Z19-'QuickPlay Score'!$AE$12)</f>
        <v>0</v>
      </c>
    </row>
    <row r="20" spans="2:39" x14ac:dyDescent="0.25">
      <c r="B20">
        <f t="shared" si="12"/>
        <v>90</v>
      </c>
      <c r="E20">
        <f ca="1">'truth model'!M20*IF($B20&lt;=E$5,0,+E$3*E$4*E$10*E$6^0.5/(2*(PI()*E$7*($B20-E$5)^3)^0.5)*EXP(-((E$6*E$10-E$8*($B20-E$5))^2)/(4*E$6*E$7*($B20-E$5)))*EXP(-E$9*($B20-E$5)))</f>
        <v>0</v>
      </c>
      <c r="F20">
        <f ca="1">'truth model'!N20*IF($B20&lt;=F$5,0,+F$3*F$4*F$10*F$6^0.5/(2*(PI()*F$7*($B20-F$5)^3)^0.5)*EXP(-((F$6*F$10-F$8*($B20-F$5))^2)/(4*F$6*F$7*($B20-F$5)))*EXP(-F$9*($B20-F$5)))</f>
        <v>0</v>
      </c>
      <c r="G20">
        <f ca="1">'truth model'!O20*IF($B20&lt;=G$5,0,+G$3*G$4*G$10*G$6^0.5/(2*(PI()*G$7*($B20-G$5)^3)^0.5)*EXP(-((G$6*G$10-G$8*($B20-G$5))^2)/(4*G$6*G$7*($B20-G$5)))*EXP(-G$9*($B20-G$5)))</f>
        <v>0</v>
      </c>
      <c r="H20">
        <f ca="1">'truth model'!P20*IF($B20&lt;=H$5,0,+H$3*H$4*H$10*H$6^0.5/(2*(PI()*H$7*($B20-H$5)^3)^0.5)*EXP(-((H$6*H$10-H$8*($B20-H$5))^2)/(4*H$6*H$7*($B20-H$5)))*EXP(-H$9*($B20-H$5)))</f>
        <v>0</v>
      </c>
      <c r="I20">
        <f ca="1">'truth model'!Q20*IF($B20&lt;=I$5,0,+I$3*I$4*I$10*I$6^0.5/(2*(PI()*I$7*($B20-I$5)^3)^0.5)*EXP(-((I$6*I$10-I$8*($B20-I$5))^2)/(4*I$6*I$7*($B20-I$5)))*EXP(-I$9*($B20-I$5)))</f>
        <v>0</v>
      </c>
      <c r="J20">
        <f ca="1">'truth model'!R20*IF($B20&lt;=J$5,0,+J$3*J$4*J$10*J$6^0.5/(2*(PI()*J$7*($B20-J$5)^3)^0.5)*EXP(-((J$6*J$10-J$8*($B20-J$5))^2)/(4*J$6*J$7*($B20-J$5)))*EXP(-J$9*($B20-J$5)))</f>
        <v>0</v>
      </c>
      <c r="K20">
        <f ca="1">'truth model'!S20*IF($B20&lt;=K$5,0,+K$3*K$4*K$10*K$6^0.5/(2*(PI()*K$7*($B20-K$5)^3)^0.5)*EXP(-((K$6*K$10-K$8*($B20-K$5))^2)/(4*K$6*K$7*($B20-K$5)))*EXP(-K$9*($B20-K$5)))</f>
        <v>0</v>
      </c>
      <c r="L20">
        <f ca="1">'truth model'!T20*IF($B20&lt;=L$5,0,+L$3*L$4*L$10*L$6^0.5/(2*(PI()*L$7*($B20-L$5)^3)^0.5)*EXP(-((L$6*L$10-L$8*($B20-L$5))^2)/(4*L$6*L$7*($B20-L$5)))*EXP(-L$9*($B20-L$5)))</f>
        <v>0</v>
      </c>
      <c r="M20">
        <f ca="1">'truth model'!U20*IF($B20&lt;=M$5,0,+M$3*M$4*M$10*M$6^0.5/(2*(PI()*M$7*($B20-M$5)^3)^0.5)*EXP(-((M$6*M$10-M$8*($B20-M$5))^2)/(4*M$6*M$7*($B20-M$5)))*EXP(-M$9*($B20-M$5)))</f>
        <v>0</v>
      </c>
      <c r="N20">
        <f ca="1">'truth model'!V20*IF($B20&lt;=N$5,0,+N$3*N$4*N$10*N$6^0.5/(2*(PI()*N$7*($B20-N$5)^3)^0.5)*EXP(-((N$6*N$10-N$8*($B20-N$5))^2)/(4*N$6*N$7*($B20-N$5)))*EXP(-N$9*($B20-N$5)))</f>
        <v>0</v>
      </c>
      <c r="Q20">
        <f t="shared" si="9"/>
        <v>0</v>
      </c>
      <c r="R20">
        <f t="shared" si="10"/>
        <v>0</v>
      </c>
      <c r="S20">
        <f t="shared" si="11"/>
        <v>0</v>
      </c>
      <c r="T20">
        <f t="shared" si="11"/>
        <v>0</v>
      </c>
      <c r="U20">
        <f t="shared" si="11"/>
        <v>0</v>
      </c>
      <c r="V20">
        <f t="shared" si="11"/>
        <v>0</v>
      </c>
      <c r="W20">
        <f t="shared" si="11"/>
        <v>0</v>
      </c>
      <c r="X20">
        <f t="shared" si="11"/>
        <v>0</v>
      </c>
      <c r="Y20">
        <f t="shared" si="11"/>
        <v>0</v>
      </c>
      <c r="Z20">
        <f t="shared" si="11"/>
        <v>0</v>
      </c>
      <c r="AA20">
        <f t="shared" si="11"/>
        <v>0</v>
      </c>
      <c r="AD20">
        <f>MAX(0,Q20-'QuickPlay Score'!$AE$12)</f>
        <v>0</v>
      </c>
      <c r="AE20">
        <f>MAX(0,R20-'QuickPlay Score'!$AE$12)</f>
        <v>0</v>
      </c>
      <c r="AF20">
        <f>MAX(0,S20-'QuickPlay Score'!$AE$12)</f>
        <v>0</v>
      </c>
      <c r="AG20">
        <f>MAX(0,T20-'QuickPlay Score'!$AE$12)</f>
        <v>0</v>
      </c>
      <c r="AH20">
        <f>MAX(0,U20-'QuickPlay Score'!$AE$12)</f>
        <v>0</v>
      </c>
      <c r="AI20">
        <f>MAX(0,V20-'QuickPlay Score'!$AE$12)</f>
        <v>0</v>
      </c>
      <c r="AJ20">
        <f>MAX(0,W20-'QuickPlay Score'!$AE$12)</f>
        <v>0</v>
      </c>
      <c r="AK20">
        <f>MAX(0,X20-'QuickPlay Score'!$AE$12)</f>
        <v>0</v>
      </c>
      <c r="AL20">
        <f>MAX(0,Y20-'QuickPlay Score'!$AE$12)</f>
        <v>0</v>
      </c>
      <c r="AM20">
        <f>MAX(0,Z20-'QuickPlay Score'!$AE$12)</f>
        <v>0</v>
      </c>
    </row>
    <row r="21" spans="2:39" x14ac:dyDescent="0.25">
      <c r="B21">
        <f t="shared" si="12"/>
        <v>120</v>
      </c>
      <c r="E21">
        <f ca="1">'truth model'!M21*IF($B21&lt;=E$5,0,+E$3*E$4*E$10*E$6^0.5/(2*(PI()*E$7*($B21-E$5)^3)^0.5)*EXP(-((E$6*E$10-E$8*($B21-E$5))^2)/(4*E$6*E$7*($B21-E$5)))*EXP(-E$9*($B21-E$5)))</f>
        <v>2.3167633028041833E-7</v>
      </c>
      <c r="F21">
        <f ca="1">'truth model'!N21*IF($B21&lt;=F$5,0,+F$3*F$4*F$10*F$6^0.5/(2*(PI()*F$7*($B21-F$5)^3)^0.5)*EXP(-((F$6*F$10-F$8*($B21-F$5))^2)/(4*F$6*F$7*($B21-F$5)))*EXP(-F$9*($B21-F$5)))</f>
        <v>1.3361689221363339E-3</v>
      </c>
      <c r="G21">
        <f ca="1">'truth model'!O21*IF($B21&lt;=G$5,0,+G$3*G$4*G$10*G$6^0.5/(2*(PI()*G$7*($B21-G$5)^3)^0.5)*EXP(-((G$6*G$10-G$8*($B21-G$5))^2)/(4*G$6*G$7*($B21-G$5)))*EXP(-G$9*($B21-G$5)))</f>
        <v>1.6015821238844691E-5</v>
      </c>
      <c r="H21">
        <f ca="1">'truth model'!P21*IF($B21&lt;=H$5,0,+H$3*H$4*H$10*H$6^0.5/(2*(PI()*H$7*($B21-H$5)^3)^0.5)*EXP(-((H$6*H$10-H$8*($B21-H$5))^2)/(4*H$6*H$7*($B21-H$5)))*EXP(-H$9*($B21-H$5)))</f>
        <v>4.0010349890690165E-4</v>
      </c>
      <c r="I21">
        <f ca="1">'truth model'!Q21*IF($B21&lt;=I$5,0,+I$3*I$4*I$10*I$6^0.5/(2*(PI()*I$7*($B21-I$5)^3)^0.5)*EXP(-((I$6*I$10-I$8*($B21-I$5))^2)/(4*I$6*I$7*($B21-I$5)))*EXP(-I$9*($B21-I$5)))</f>
        <v>1.2165170938472867E-18</v>
      </c>
      <c r="J21">
        <f ca="1">'truth model'!R21*IF($B21&lt;=J$5,0,+J$3*J$4*J$10*J$6^0.5/(2*(PI()*J$7*($B21-J$5)^3)^0.5)*EXP(-((J$6*J$10-J$8*($B21-J$5))^2)/(4*J$6*J$7*($B21-J$5)))*EXP(-J$9*($B21-J$5)))</f>
        <v>1.788711620967615E-6</v>
      </c>
      <c r="K21">
        <f ca="1">'truth model'!S21*IF($B21&lt;=K$5,0,+K$3*K$4*K$10*K$6^0.5/(2*(PI()*K$7*($B21-K$5)^3)^0.5)*EXP(-((K$6*K$10-K$8*($B21-K$5))^2)/(4*K$6*K$7*($B21-K$5)))*EXP(-K$9*($B21-K$5)))</f>
        <v>2.1112134721932305E-7</v>
      </c>
      <c r="L21">
        <f ca="1">'truth model'!T21*IF($B21&lt;=L$5,0,+L$3*L$4*L$10*L$6^0.5/(2*(PI()*L$7*($B21-L$5)^3)^0.5)*EXP(-((L$6*L$10-L$8*($B21-L$5))^2)/(4*L$6*L$7*($B21-L$5)))*EXP(-L$9*($B21-L$5)))</f>
        <v>6.4058086552108048E-6</v>
      </c>
      <c r="M21">
        <f ca="1">'truth model'!U21*IF($B21&lt;=M$5,0,+M$3*M$4*M$10*M$6^0.5/(2*(PI()*M$7*($B21-M$5)^3)^0.5)*EXP(-((M$6*M$10-M$8*($B21-M$5))^2)/(4*M$6*M$7*($B21-M$5)))*EXP(-M$9*($B21-M$5)))</f>
        <v>9.8066926859825943E-31</v>
      </c>
      <c r="N21">
        <f ca="1">'truth model'!V21*IF($B21&lt;=N$5,0,+N$3*N$4*N$10*N$6^0.5/(2*(PI()*N$7*($B21-N$5)^3)^0.5)*EXP(-((N$6*N$10-N$8*($B21-N$5))^2)/(4*N$6*N$7*($B21-N$5)))*EXP(-N$9*($B21-N$5)))</f>
        <v>6.5114847541294399E-11</v>
      </c>
      <c r="Q21">
        <f t="shared" ca="1" si="9"/>
        <v>0</v>
      </c>
      <c r="R21">
        <f t="shared" ca="1" si="10"/>
        <v>7.5566666034100042E-263</v>
      </c>
      <c r="S21">
        <f t="shared" ca="1" si="11"/>
        <v>0</v>
      </c>
      <c r="T21">
        <f t="shared" ca="1" si="11"/>
        <v>0</v>
      </c>
      <c r="U21">
        <f t="shared" ca="1" si="11"/>
        <v>0</v>
      </c>
      <c r="V21">
        <f t="shared" ca="1" si="11"/>
        <v>0</v>
      </c>
      <c r="W21">
        <f t="shared" ca="1" si="11"/>
        <v>0</v>
      </c>
      <c r="X21">
        <f t="shared" ca="1" si="11"/>
        <v>0</v>
      </c>
      <c r="Y21">
        <f t="shared" ca="1" si="11"/>
        <v>0</v>
      </c>
      <c r="Z21">
        <f t="shared" ca="1" si="11"/>
        <v>0</v>
      </c>
      <c r="AA21">
        <f t="shared" si="11"/>
        <v>0</v>
      </c>
      <c r="AD21">
        <f ca="1">MAX(0,Q21-'QuickPlay Score'!$AE$12)</f>
        <v>0</v>
      </c>
      <c r="AE21">
        <f ca="1">MAX(0,R21-'QuickPlay Score'!$AE$12)</f>
        <v>0</v>
      </c>
      <c r="AF21">
        <f ca="1">MAX(0,S21-'QuickPlay Score'!$AE$12)</f>
        <v>0</v>
      </c>
      <c r="AG21">
        <f ca="1">MAX(0,T21-'QuickPlay Score'!$AE$12)</f>
        <v>0</v>
      </c>
      <c r="AH21">
        <f ca="1">MAX(0,U21-'QuickPlay Score'!$AE$12)</f>
        <v>0</v>
      </c>
      <c r="AI21">
        <f ca="1">MAX(0,V21-'QuickPlay Score'!$AE$12)</f>
        <v>0</v>
      </c>
      <c r="AJ21">
        <f ca="1">MAX(0,W21-'QuickPlay Score'!$AE$12)</f>
        <v>0</v>
      </c>
      <c r="AK21">
        <f ca="1">MAX(0,X21-'QuickPlay Score'!$AE$12)</f>
        <v>0</v>
      </c>
      <c r="AL21">
        <f ca="1">MAX(0,Y21-'QuickPlay Score'!$AE$12)</f>
        <v>0</v>
      </c>
      <c r="AM21">
        <f ca="1">MAX(0,Z21-'QuickPlay Score'!$AE$12)</f>
        <v>0</v>
      </c>
    </row>
    <row r="22" spans="2:39" x14ac:dyDescent="0.25">
      <c r="B22">
        <f t="shared" si="12"/>
        <v>150</v>
      </c>
      <c r="E22">
        <f ca="1">'truth model'!M22*IF($B22&lt;=E$5,0,+E$3*E$4*E$10*E$6^0.5/(2*(PI()*E$7*($B22-E$5)^3)^0.5)*EXP(-((E$6*E$10-E$8*($B22-E$5))^2)/(4*E$6*E$7*($B22-E$5)))*EXP(-E$9*($B22-E$5)))</f>
        <v>0.1396533419410444</v>
      </c>
      <c r="F22">
        <f ca="1">'truth model'!N22*IF($B22&lt;=F$5,0,+F$3*F$4*F$10*F$6^0.5/(2*(PI()*F$7*($B22-F$5)^3)^0.5)*EXP(-((F$6*F$10-F$8*($B22-F$5))^2)/(4*F$6*F$7*($B22-F$5)))*EXP(-F$9*($B22-F$5)))</f>
        <v>6.8042784941620721E-2</v>
      </c>
      <c r="G22">
        <f ca="1">'truth model'!O22*IF($B22&lt;=G$5,0,+G$3*G$4*G$10*G$6^0.5/(2*(PI()*G$7*($B22-G$5)^3)^0.5)*EXP(-((G$6*G$10-G$8*($B22-G$5))^2)/(4*G$6*G$7*($B22-G$5)))*EXP(-G$9*($B22-G$5)))</f>
        <v>3.0691697838346695E-2</v>
      </c>
      <c r="H22">
        <f ca="1">'truth model'!P22*IF($B22&lt;=H$5,0,+H$3*H$4*H$10*H$6^0.5/(2*(PI()*H$7*($B22-H$5)^3)^0.5)*EXP(-((H$6*H$10-H$8*($B22-H$5))^2)/(4*H$6*H$7*($B22-H$5)))*EXP(-H$9*($B22-H$5)))</f>
        <v>7.3461796408761743E-2</v>
      </c>
      <c r="I22">
        <f ca="1">'truth model'!Q22*IF($B22&lt;=I$5,0,+I$3*I$4*I$10*I$6^0.5/(2*(PI()*I$7*($B22-I$5)^3)^0.5)*EXP(-((I$6*I$10-I$8*($B22-I$5))^2)/(4*I$6*I$7*($B22-I$5)))*EXP(-I$9*($B22-I$5)))</f>
        <v>4.8653008789889794E-7</v>
      </c>
      <c r="J22">
        <f ca="1">'truth model'!R22*IF($B22&lt;=J$5,0,+J$3*J$4*J$10*J$6^0.5/(2*(PI()*J$7*($B22-J$5)^3)^0.5)*EXP(-((J$6*J$10-J$8*($B22-J$5))^2)/(4*J$6*J$7*($B22-J$5)))*EXP(-J$9*($B22-J$5)))</f>
        <v>1.9040759055314667E-2</v>
      </c>
      <c r="K22">
        <f ca="1">'truth model'!S22*IF($B22&lt;=K$5,0,+K$3*K$4*K$10*K$6^0.5/(2*(PI()*K$7*($B22-K$5)^3)^0.5)*EXP(-((K$6*K$10-K$8*($B22-K$5))^2)/(4*K$6*K$7*($B22-K$5)))*EXP(-K$9*($B22-K$5)))</f>
        <v>1.0172426185280888E-2</v>
      </c>
      <c r="L22">
        <f ca="1">'truth model'!T22*IF($B22&lt;=L$5,0,+L$3*L$4*L$10*L$6^0.5/(2*(PI()*L$7*($B22-L$5)^3)^0.5)*EXP(-((L$6*L$10-L$8*($B22-L$5))^2)/(4*L$6*L$7*($B22-L$5)))*EXP(-L$9*($B22-L$5)))</f>
        <v>5.2592567114108195E-2</v>
      </c>
      <c r="M22">
        <f ca="1">'truth model'!U22*IF($B22&lt;=M$5,0,+M$3*M$4*M$10*M$6^0.5/(2*(PI()*M$7*($B22-M$5)^3)^0.5)*EXP(-((M$6*M$10-M$8*($B22-M$5))^2)/(4*M$6*M$7*($B22-M$5)))*EXP(-M$9*($B22-M$5)))</f>
        <v>2.8615414373129992E-7</v>
      </c>
      <c r="N22">
        <f ca="1">'truth model'!V22*IF($B22&lt;=N$5,0,+N$3*N$4*N$10*N$6^0.5/(2*(PI()*N$7*($B22-N$5)^3)^0.5)*EXP(-((N$6*N$10-N$8*($B22-N$5))^2)/(4*N$6*N$7*($B22-N$5)))*EXP(-N$9*($B22-N$5)))</f>
        <v>1.5664366752950216E-3</v>
      </c>
      <c r="Q22">
        <f t="shared" ca="1" si="9"/>
        <v>1.6315385175478874E-265</v>
      </c>
      <c r="R22">
        <f t="shared" ca="1" si="10"/>
        <v>7.5513111646760523E-102</v>
      </c>
      <c r="S22">
        <f t="shared" ca="1" si="11"/>
        <v>1.4840429349108447E-164</v>
      </c>
      <c r="T22">
        <f t="shared" ca="1" si="11"/>
        <v>1.4806587066331922E-124</v>
      </c>
      <c r="U22">
        <f t="shared" ca="1" si="11"/>
        <v>0</v>
      </c>
      <c r="V22">
        <f t="shared" ca="1" si="11"/>
        <v>4.1179971636873391E-190</v>
      </c>
      <c r="W22">
        <f t="shared" ca="1" si="11"/>
        <v>6.5851859382415983E-221</v>
      </c>
      <c r="X22">
        <f t="shared" ca="1" si="11"/>
        <v>1.0038732569196167E-186</v>
      </c>
      <c r="Y22">
        <f t="shared" ca="1" si="11"/>
        <v>0</v>
      </c>
      <c r="Z22">
        <f t="shared" ca="1" si="11"/>
        <v>0</v>
      </c>
      <c r="AA22">
        <f t="shared" si="11"/>
        <v>0</v>
      </c>
      <c r="AD22">
        <f ca="1">MAX(0,Q22-'QuickPlay Score'!$AE$12)</f>
        <v>0</v>
      </c>
      <c r="AE22">
        <f ca="1">MAX(0,R22-'QuickPlay Score'!$AE$12)</f>
        <v>0</v>
      </c>
      <c r="AF22">
        <f ca="1">MAX(0,S22-'QuickPlay Score'!$AE$12)</f>
        <v>0</v>
      </c>
      <c r="AG22">
        <f ca="1">MAX(0,T22-'QuickPlay Score'!$AE$12)</f>
        <v>0</v>
      </c>
      <c r="AH22">
        <f ca="1">MAX(0,U22-'QuickPlay Score'!$AE$12)</f>
        <v>0</v>
      </c>
      <c r="AI22">
        <f ca="1">MAX(0,V22-'QuickPlay Score'!$AE$12)</f>
        <v>0</v>
      </c>
      <c r="AJ22">
        <f ca="1">MAX(0,W22-'QuickPlay Score'!$AE$12)</f>
        <v>0</v>
      </c>
      <c r="AK22">
        <f ca="1">MAX(0,X22-'QuickPlay Score'!$AE$12)</f>
        <v>0</v>
      </c>
      <c r="AL22">
        <f ca="1">MAX(0,Y22-'QuickPlay Score'!$AE$12)</f>
        <v>0</v>
      </c>
      <c r="AM22">
        <f ca="1">MAX(0,Z22-'QuickPlay Score'!$AE$12)</f>
        <v>0</v>
      </c>
    </row>
    <row r="23" spans="2:39" x14ac:dyDescent="0.25">
      <c r="B23">
        <f t="shared" si="12"/>
        <v>180</v>
      </c>
      <c r="E23">
        <f ca="1">'truth model'!M23*IF($B23&lt;=E$5,0,+E$3*E$4*E$10*E$6^0.5/(2*(PI()*E$7*($B23-E$5)^3)^0.5)*EXP(-((E$6*E$10-E$8*($B23-E$5))^2)/(4*E$6*E$7*($B23-E$5)))*EXP(-E$9*($B23-E$5)))</f>
        <v>0.50579164075799143</v>
      </c>
      <c r="F23">
        <f ca="1">'truth model'!N23*IF($B23&lt;=F$5,0,+F$3*F$4*F$10*F$6^0.5/(2*(PI()*F$7*($B23-F$5)^3)^0.5)*EXP(-((F$6*F$10-F$8*($B23-F$5))^2)/(4*F$6*F$7*($B23-F$5)))*EXP(-F$9*($B23-F$5)))</f>
        <v>9.4198717370419266E-2</v>
      </c>
      <c r="G23">
        <f ca="1">'truth model'!O23*IF($B23&lt;=G$5,0,+G$3*G$4*G$10*G$6^0.5/(2*(PI()*G$7*($B23-G$5)^3)^0.5)*EXP(-((G$6*G$10-G$8*($B23-G$5))^2)/(4*G$6*G$7*($B23-G$5)))*EXP(-G$9*($B23-G$5)))</f>
        <v>0.10242817944008324</v>
      </c>
      <c r="H23">
        <f ca="1">'truth model'!P23*IF($B23&lt;=H$5,0,+H$3*H$4*H$10*H$6^0.5/(2*(PI()*H$7*($B23-H$5)^3)^0.5)*EXP(-((H$6*H$10-H$8*($B23-H$5))^2)/(4*H$6*H$7*($B23-H$5)))*EXP(-H$9*($B23-H$5)))</f>
        <v>0.10793901059907068</v>
      </c>
      <c r="I23">
        <f ca="1">'truth model'!Q23*IF($B23&lt;=I$5,0,+I$3*I$4*I$10*I$6^0.5/(2*(PI()*I$7*($B23-I$5)^3)^0.5)*EXP(-((I$6*I$10-I$8*($B23-I$5))^2)/(4*I$6*I$7*($B23-I$5)))*EXP(-I$9*($B23-I$5)))</f>
        <v>3.4747248961587159E-4</v>
      </c>
      <c r="J23">
        <f ca="1">'truth model'!R23*IF($B23&lt;=J$5,0,+J$3*J$4*J$10*J$6^0.5/(2*(PI()*J$7*($B23-J$5)^3)^0.5)*EXP(-((J$6*J$10-J$8*($B23-J$5))^2)/(4*J$6*J$7*($B23-J$5)))*EXP(-J$9*($B23-J$5)))</f>
        <v>0.1052115952542996</v>
      </c>
      <c r="K23">
        <f ca="1">'truth model'!S23*IF($B23&lt;=K$5,0,+K$3*K$4*K$10*K$6^0.5/(2*(PI()*K$7*($B23-K$5)^3)^0.5)*EXP(-((K$6*K$10-K$8*($B23-K$5))^2)/(4*K$6*K$7*($B23-K$5)))*EXP(-K$9*($B23-K$5)))</f>
        <v>0.10678187840021723</v>
      </c>
      <c r="L23">
        <f ca="1">'truth model'!T23*IF($B23&lt;=L$5,0,+L$3*L$4*L$10*L$6^0.5/(2*(PI()*L$7*($B23-L$5)^3)^0.5)*EXP(-((L$6*L$10-L$8*($B23-L$5))^2)/(4*L$6*L$7*($B23-L$5)))*EXP(-L$9*($B23-L$5)))</f>
        <v>0.17274785870211837</v>
      </c>
      <c r="M23">
        <f ca="1">'truth model'!U23*IF($B23&lt;=M$5,0,+M$3*M$4*M$10*M$6^0.5/(2*(PI()*M$7*($B23-M$5)^3)^0.5)*EXP(-((M$6*M$10-M$8*($B23-M$5))^2)/(4*M$6*M$7*($B23-M$5)))*EXP(-M$9*($B23-M$5)))</f>
        <v>1.3971087314696616E-2</v>
      </c>
      <c r="N23">
        <f ca="1">'truth model'!V23*IF($B23&lt;=N$5,0,+N$3*N$4*N$10*N$6^0.5/(2*(PI()*N$7*($B23-N$5)^3)^0.5)*EXP(-((N$6*N$10-N$8*($B23-N$5))^2)/(4*N$6*N$7*($B23-N$5)))*EXP(-N$9*($B23-N$5)))</f>
        <v>6.0670079107892801E-2</v>
      </c>
      <c r="Q23">
        <f t="shared" ca="1" si="9"/>
        <v>3.4174747110555617E-152</v>
      </c>
      <c r="R23">
        <f t="shared" ca="1" si="10"/>
        <v>7.2498870220636722E-62</v>
      </c>
      <c r="S23">
        <f t="shared" ca="1" si="11"/>
        <v>3.6334553688470294E-99</v>
      </c>
      <c r="T23">
        <f t="shared" ca="1" si="11"/>
        <v>2.0638836960754137E-74</v>
      </c>
      <c r="U23">
        <f t="shared" ca="1" si="11"/>
        <v>0</v>
      </c>
      <c r="V23">
        <f t="shared" ca="1" si="11"/>
        <v>2.430410661197789E-114</v>
      </c>
      <c r="W23">
        <f t="shared" ca="1" si="11"/>
        <v>5.3004425210905628E-133</v>
      </c>
      <c r="X23">
        <f t="shared" ca="1" si="11"/>
        <v>3.3003580830030624E-111</v>
      </c>
      <c r="Y23">
        <f t="shared" ca="1" si="11"/>
        <v>0</v>
      </c>
      <c r="Z23">
        <f t="shared" ca="1" si="11"/>
        <v>1.2759637281950981E-198</v>
      </c>
      <c r="AA23">
        <f t="shared" si="11"/>
        <v>0</v>
      </c>
      <c r="AD23">
        <f ca="1">MAX(0,Q23-'QuickPlay Score'!$AE$12)</f>
        <v>0</v>
      </c>
      <c r="AE23">
        <f ca="1">MAX(0,R23-'QuickPlay Score'!$AE$12)</f>
        <v>0</v>
      </c>
      <c r="AF23">
        <f ca="1">MAX(0,S23-'QuickPlay Score'!$AE$12)</f>
        <v>0</v>
      </c>
      <c r="AG23">
        <f ca="1">MAX(0,T23-'QuickPlay Score'!$AE$12)</f>
        <v>0</v>
      </c>
      <c r="AH23">
        <f ca="1">MAX(0,U23-'QuickPlay Score'!$AE$12)</f>
        <v>0</v>
      </c>
      <c r="AI23">
        <f ca="1">MAX(0,V23-'QuickPlay Score'!$AE$12)</f>
        <v>0</v>
      </c>
      <c r="AJ23">
        <f ca="1">MAX(0,W23-'QuickPlay Score'!$AE$12)</f>
        <v>0</v>
      </c>
      <c r="AK23">
        <f ca="1">MAX(0,X23-'QuickPlay Score'!$AE$12)</f>
        <v>0</v>
      </c>
      <c r="AL23">
        <f ca="1">MAX(0,Y23-'QuickPlay Score'!$AE$12)</f>
        <v>0</v>
      </c>
      <c r="AM23">
        <f ca="1">MAX(0,Z23-'QuickPlay Score'!$AE$12)</f>
        <v>0</v>
      </c>
    </row>
    <row r="24" spans="2:39" x14ac:dyDescent="0.25">
      <c r="B24">
        <f t="shared" si="12"/>
        <v>210</v>
      </c>
      <c r="E24">
        <f ca="1">'truth model'!M24*IF($B24&lt;=E$5,0,+E$3*E$4*E$10*E$6^0.5/(2*(PI()*E$7*($B24-E$5)^3)^0.5)*EXP(-((E$6*E$10-E$8*($B24-E$5))^2)/(4*E$6*E$7*($B24-E$5)))*EXP(-E$9*($B24-E$5)))</f>
        <v>0.32479885518546014</v>
      </c>
      <c r="F24">
        <f ca="1">'truth model'!N24*IF($B24&lt;=F$5,0,+F$3*F$4*F$10*F$6^0.5/(2*(PI()*F$7*($B24-F$5)^3)^0.5)*EXP(-((F$6*F$10-F$8*($B24-F$5))^2)/(4*F$6*F$7*($B24-F$5)))*EXP(-F$9*($B24-F$5)))</f>
        <v>9.2362275115240811E-2</v>
      </c>
      <c r="G24">
        <f ca="1">'truth model'!O24*IF($B24&lt;=G$5,0,+G$3*G$4*G$10*G$6^0.5/(2*(PI()*G$7*($B24-G$5)^3)^0.5)*EXP(-((G$6*G$10-G$8*($B24-G$5))^2)/(4*G$6*G$7*($B24-G$5)))*EXP(-G$9*($B24-G$5)))</f>
        <v>0.12550694183838845</v>
      </c>
      <c r="H24">
        <f ca="1">'truth model'!P24*IF($B24&lt;=H$5,0,+H$3*H$4*H$10*H$6^0.5/(2*(PI()*H$7*($B24-H$5)^3)^0.5)*EXP(-((H$6*H$10-H$8*($B24-H$5))^2)/(4*H$6*H$7*($B24-H$5)))*EXP(-H$9*($B24-H$5)))</f>
        <v>0.11729453662699445</v>
      </c>
      <c r="I24">
        <f ca="1">'truth model'!Q24*IF($B24&lt;=I$5,0,+I$3*I$4*I$10*I$6^0.5/(2*(PI()*I$7*($B24-I$5)^3)^0.5)*EXP(-((I$6*I$10-I$8*($B24-I$5))^2)/(4*I$6*I$7*($B24-I$5)))*EXP(-I$9*($B24-I$5)))</f>
        <v>4.3213804371941313E-3</v>
      </c>
      <c r="J24">
        <f ca="1">'truth model'!R24*IF($B24&lt;=J$5,0,+J$3*J$4*J$10*J$6^0.5/(2*(PI()*J$7*($B24-J$5)^3)^0.5)*EXP(-((J$6*J$10-J$8*($B24-J$5))^2)/(4*J$6*J$7*($B24-J$5)))*EXP(-J$9*($B24-J$5)))</f>
        <v>0.12695091715614151</v>
      </c>
      <c r="K24">
        <f ca="1">'truth model'!S24*IF($B24&lt;=K$5,0,+K$3*K$4*K$10*K$6^0.5/(2*(PI()*K$7*($B24-K$5)^3)^0.5)*EXP(-((K$6*K$10-K$8*($B24-K$5))^2)/(4*K$6*K$7*($B24-K$5)))*EXP(-K$9*($B24-K$5)))</f>
        <v>0.22127594374996606</v>
      </c>
      <c r="L24">
        <f ca="1">'truth model'!T24*IF($B24&lt;=L$5,0,+L$3*L$4*L$10*L$6^0.5/(2*(PI()*L$7*($B24-L$5)^3)^0.5)*EXP(-((L$6*L$10-L$8*($B24-L$5))^2)/(4*L$6*L$7*($B24-L$5)))*EXP(-L$9*($B24-L$5)))</f>
        <v>0.26683357597991403</v>
      </c>
      <c r="M24">
        <f ca="1">'truth model'!U24*IF($B24&lt;=M$5,0,+M$3*M$4*M$10*M$6^0.5/(2*(PI()*M$7*($B24-M$5)^3)^0.5)*EXP(-((M$6*M$10-M$8*($B24-M$5))^2)/(4*M$6*M$7*($B24-M$5)))*EXP(-M$9*($B24-M$5)))</f>
        <v>0.3029112214317447</v>
      </c>
      <c r="N24">
        <f ca="1">'truth model'!V24*IF($B24&lt;=N$5,0,+N$3*N$4*N$10*N$6^0.5/(2*(PI()*N$7*($B24-N$5)^3)^0.5)*EXP(-((N$6*N$10-N$8*($B24-N$5))^2)/(4*N$6*N$7*($B24-N$5)))*EXP(-N$9*($B24-N$5)))</f>
        <v>0.21596812615909272</v>
      </c>
      <c r="Q24">
        <f t="shared" ca="1" si="9"/>
        <v>3.1001459003571585E-101</v>
      </c>
      <c r="R24">
        <f t="shared" ca="1" si="10"/>
        <v>7.6797210086090959E-44</v>
      </c>
      <c r="S24">
        <f t="shared" ca="1" si="11"/>
        <v>1.2649932046510573E-69</v>
      </c>
      <c r="T24">
        <f t="shared" ca="1" si="11"/>
        <v>8.0140754487753884E-52</v>
      </c>
      <c r="U24">
        <f t="shared" ca="1" si="11"/>
        <v>3.3133865475809764E-226</v>
      </c>
      <c r="V24">
        <f t="shared" ca="1" si="11"/>
        <v>4.4118718593033005E-80</v>
      </c>
      <c r="W24">
        <f t="shared" ca="1" si="11"/>
        <v>3.4075726316313413E-93</v>
      </c>
      <c r="X24">
        <f t="shared" ca="1" si="11"/>
        <v>4.5112769328557589E-77</v>
      </c>
      <c r="Y24">
        <f t="shared" ca="1" si="11"/>
        <v>0</v>
      </c>
      <c r="Z24">
        <f t="shared" ca="1" si="11"/>
        <v>8.036385320362953E-139</v>
      </c>
      <c r="AA24">
        <f t="shared" si="11"/>
        <v>0</v>
      </c>
      <c r="AD24">
        <f ca="1">MAX(0,Q24-'QuickPlay Score'!$AE$12)</f>
        <v>0</v>
      </c>
      <c r="AE24">
        <f ca="1">MAX(0,R24-'QuickPlay Score'!$AE$12)</f>
        <v>0</v>
      </c>
      <c r="AF24">
        <f ca="1">MAX(0,S24-'QuickPlay Score'!$AE$12)</f>
        <v>0</v>
      </c>
      <c r="AG24">
        <f ca="1">MAX(0,T24-'QuickPlay Score'!$AE$12)</f>
        <v>0</v>
      </c>
      <c r="AH24">
        <f ca="1">MAX(0,U24-'QuickPlay Score'!$AE$12)</f>
        <v>0</v>
      </c>
      <c r="AI24">
        <f ca="1">MAX(0,V24-'QuickPlay Score'!$AE$12)</f>
        <v>0</v>
      </c>
      <c r="AJ24">
        <f ca="1">MAX(0,W24-'QuickPlay Score'!$AE$12)</f>
        <v>0</v>
      </c>
      <c r="AK24">
        <f ca="1">MAX(0,X24-'QuickPlay Score'!$AE$12)</f>
        <v>0</v>
      </c>
      <c r="AL24">
        <f ca="1">MAX(0,Y24-'QuickPlay Score'!$AE$12)</f>
        <v>0</v>
      </c>
      <c r="AM24">
        <f ca="1">MAX(0,Z24-'QuickPlay Score'!$AE$12)</f>
        <v>0</v>
      </c>
    </row>
    <row r="25" spans="2:39" x14ac:dyDescent="0.25">
      <c r="B25">
        <f t="shared" si="12"/>
        <v>240</v>
      </c>
      <c r="E25">
        <f ca="1">'truth model'!M25*IF($B25&lt;=E$5,0,+E$3*E$4*E$10*E$6^0.5/(2*(PI()*E$7*($B25-E$5)^3)^0.5)*EXP(-((E$6*E$10-E$8*($B25-E$5))^2)/(4*E$6*E$7*($B25-E$5)))*EXP(-E$9*($B25-E$5)))</f>
        <v>6.8658238818509243E-2</v>
      </c>
      <c r="F25">
        <f ca="1">'truth model'!N25*IF($B25&lt;=F$5,0,+F$3*F$4*F$10*F$6^0.5/(2*(PI()*F$7*($B25-F$5)^3)^0.5)*EXP(-((F$6*F$10-F$8*($B25-F$5))^2)/(4*F$6*F$7*($B25-F$5)))*EXP(-F$9*($B25-F$5)))</f>
        <v>5.5977374657305318E-2</v>
      </c>
      <c r="G25">
        <f ca="1">'truth model'!O25*IF($B25&lt;=G$5,0,+G$3*G$4*G$10*G$6^0.5/(2*(PI()*G$7*($B25-G$5)^3)^0.5)*EXP(-((G$6*G$10-G$8*($B25-G$5))^2)/(4*G$6*G$7*($B25-G$5)))*EXP(-G$9*($B25-G$5)))</f>
        <v>8.598361495213605E-2</v>
      </c>
      <c r="H25">
        <f ca="1">'truth model'!P25*IF($B25&lt;=H$5,0,+H$3*H$4*H$10*H$6^0.5/(2*(PI()*H$7*($B25-H$5)^3)^0.5)*EXP(-((H$6*H$10-H$8*($B25-H$5))^2)/(4*H$6*H$7*($B25-H$5)))*EXP(-H$9*($B25-H$5)))</f>
        <v>8.7315551652300413E-2</v>
      </c>
      <c r="I25">
        <f ca="1">'truth model'!Q25*IF($B25&lt;=I$5,0,+I$3*I$4*I$10*I$6^0.5/(2*(PI()*I$7*($B25-I$5)^3)^0.5)*EXP(-((I$6*I$10-I$8*($B25-I$5))^2)/(4*I$6*I$7*($B25-I$5)))*EXP(-I$9*($B25-I$5)))</f>
        <v>1.5356370288194596E-2</v>
      </c>
      <c r="J25">
        <f ca="1">'truth model'!R25*IF($B25&lt;=J$5,0,+J$3*J$4*J$10*J$6^0.5/(2*(PI()*J$7*($B25-J$5)^3)^0.5)*EXP(-((J$6*J$10-J$8*($B25-J$5))^2)/(4*J$6*J$7*($B25-J$5)))*EXP(-J$9*($B25-J$5)))</f>
        <v>0.10577039403728559</v>
      </c>
      <c r="K25">
        <f ca="1">'truth model'!S25*IF($B25&lt;=K$5,0,+K$3*K$4*K$10*K$6^0.5/(2*(PI()*K$7*($B25-K$5)^3)^0.5)*EXP(-((K$6*K$10-K$8*($B25-K$5))^2)/(4*K$6*K$7*($B25-K$5)))*EXP(-K$9*($B25-K$5)))</f>
        <v>0.23764052005559358</v>
      </c>
      <c r="L25">
        <f ca="1">'truth model'!T25*IF($B25&lt;=L$5,0,+L$3*L$4*L$10*L$6^0.5/(2*(PI()*L$7*($B25-L$5)^3)^0.5)*EXP(-((L$6*L$10-L$8*($B25-L$5))^2)/(4*L$6*L$7*($B25-L$5)))*EXP(-L$9*($B25-L$5)))</f>
        <v>0.20958840007205812</v>
      </c>
      <c r="M25">
        <f ca="1">'truth model'!U25*IF($B25&lt;=M$5,0,+M$3*M$4*M$10*M$6^0.5/(2*(PI()*M$7*($B25-M$5)^3)^0.5)*EXP(-((M$6*M$10-M$8*($B25-M$5))^2)/(4*M$6*M$7*($B25-M$5)))*EXP(-M$9*($B25-M$5)))</f>
        <v>0.34059623960329793</v>
      </c>
      <c r="N25">
        <f ca="1">'truth model'!V25*IF($B25&lt;=N$5,0,+N$3*N$4*N$10*N$6^0.5/(2*(PI()*N$7*($B25-N$5)^3)^0.5)*EXP(-((N$6*N$10-N$8*($B25-N$5))^2)/(4*N$6*N$7*($B25-N$5)))*EXP(-N$9*($B25-N$5)))</f>
        <v>0.23750594115326915</v>
      </c>
      <c r="Q25">
        <f t="shared" ca="1" si="9"/>
        <v>1.5541636070540645E-72</v>
      </c>
      <c r="R25">
        <f t="shared" ca="1" si="10"/>
        <v>1.2121614173492452E-33</v>
      </c>
      <c r="S25">
        <f t="shared" ca="1" si="11"/>
        <v>7.1847360280087815E-53</v>
      </c>
      <c r="T25">
        <f t="shared" ca="1" si="11"/>
        <v>4.6453646021341847E-39</v>
      </c>
      <c r="U25">
        <f t="shared" ca="1" si="11"/>
        <v>6.706743908520182E-175</v>
      </c>
      <c r="V25">
        <f t="shared" ca="1" si="11"/>
        <v>1.2385843788965011E-60</v>
      </c>
      <c r="W25">
        <f t="shared" ca="1" si="11"/>
        <v>1.5064392665537245E-70</v>
      </c>
      <c r="X25">
        <f t="shared" ca="1" si="11"/>
        <v>1.0620617386155247E-57</v>
      </c>
      <c r="Y25">
        <f t="shared" ca="1" si="11"/>
        <v>2.1175828621388368E-297</v>
      </c>
      <c r="Z25">
        <f t="shared" ca="1" si="11"/>
        <v>8.7028569859054202E-105</v>
      </c>
      <c r="AA25">
        <f t="shared" si="11"/>
        <v>0</v>
      </c>
      <c r="AD25">
        <f ca="1">MAX(0,Q25-'QuickPlay Score'!$AE$12)</f>
        <v>0</v>
      </c>
      <c r="AE25">
        <f ca="1">MAX(0,R25-'QuickPlay Score'!$AE$12)</f>
        <v>0</v>
      </c>
      <c r="AF25">
        <f ca="1">MAX(0,S25-'QuickPlay Score'!$AE$12)</f>
        <v>0</v>
      </c>
      <c r="AG25">
        <f ca="1">MAX(0,T25-'QuickPlay Score'!$AE$12)</f>
        <v>0</v>
      </c>
      <c r="AH25">
        <f ca="1">MAX(0,U25-'QuickPlay Score'!$AE$12)</f>
        <v>0</v>
      </c>
      <c r="AI25">
        <f ca="1">MAX(0,V25-'QuickPlay Score'!$AE$12)</f>
        <v>0</v>
      </c>
      <c r="AJ25">
        <f ca="1">MAX(0,W25-'QuickPlay Score'!$AE$12)</f>
        <v>0</v>
      </c>
      <c r="AK25">
        <f ca="1">MAX(0,X25-'QuickPlay Score'!$AE$12)</f>
        <v>0</v>
      </c>
      <c r="AL25">
        <f ca="1">MAX(0,Y25-'QuickPlay Score'!$AE$12)</f>
        <v>0</v>
      </c>
      <c r="AM25">
        <f ca="1">MAX(0,Z25-'QuickPlay Score'!$AE$12)</f>
        <v>0</v>
      </c>
    </row>
    <row r="26" spans="2:39" x14ac:dyDescent="0.25">
      <c r="B26">
        <f t="shared" si="12"/>
        <v>270</v>
      </c>
      <c r="E26">
        <f ca="1">'truth model'!M26*IF($B26&lt;=E$5,0,+E$3*E$4*E$10*E$6^0.5/(2*(PI()*E$7*($B26-E$5)^3)^0.5)*EXP(-((E$6*E$10-E$8*($B26-E$5))^2)/(4*E$6*E$7*($B26-E$5)))*EXP(-E$9*($B26-E$5)))</f>
        <v>1.4004733054057219E-2</v>
      </c>
      <c r="F26">
        <f ca="1">'truth model'!N26*IF($B26&lt;=F$5,0,+F$3*F$4*F$10*F$6^0.5/(2*(PI()*F$7*($B26-F$5)^3)^0.5)*EXP(-((F$6*F$10-F$8*($B26-F$5))^2)/(4*F$6*F$7*($B26-F$5)))*EXP(-F$9*($B26-F$5)))</f>
        <v>5.3386104482088879E-2</v>
      </c>
      <c r="G26">
        <f ca="1">'truth model'!O26*IF($B26&lt;=G$5,0,+G$3*G$4*G$10*G$6^0.5/(2*(PI()*G$7*($B26-G$5)^3)^0.5)*EXP(-((G$6*G$10-G$8*($B26-G$5))^2)/(4*G$6*G$7*($B26-G$5)))*EXP(-G$9*($B26-G$5)))</f>
        <v>6.3960534410429176E-2</v>
      </c>
      <c r="H26">
        <f ca="1">'truth model'!P26*IF($B26&lt;=H$5,0,+H$3*H$4*H$10*H$6^0.5/(2*(PI()*H$7*($B26-H$5)^3)^0.5)*EXP(-((H$6*H$10-H$8*($B26-H$5))^2)/(4*H$6*H$7*($B26-H$5)))*EXP(-H$9*($B26-H$5)))</f>
        <v>4.483420974347542E-2</v>
      </c>
      <c r="I26">
        <f ca="1">'truth model'!Q26*IF($B26&lt;=I$5,0,+I$3*I$4*I$10*I$6^0.5/(2*(PI()*I$7*($B26-I$5)^3)^0.5)*EXP(-((I$6*I$10-I$8*($B26-I$5))^2)/(4*I$6*I$7*($B26-I$5)))*EXP(-I$9*($B26-I$5)))</f>
        <v>3.7694532770314045E-2</v>
      </c>
      <c r="J26">
        <f ca="1">'truth model'!R26*IF($B26&lt;=J$5,0,+J$3*J$4*J$10*J$6^0.5/(2*(PI()*J$7*($B26-J$5)^3)^0.5)*EXP(-((J$6*J$10-J$8*($B26-J$5))^2)/(4*J$6*J$7*($B26-J$5)))*EXP(-J$9*($B26-J$5)))</f>
        <v>9.9278202521097675E-2</v>
      </c>
      <c r="K26">
        <f ca="1">'truth model'!S26*IF($B26&lt;=K$5,0,+K$3*K$4*K$10*K$6^0.5/(2*(PI()*K$7*($B26-K$5)^3)^0.5)*EXP(-((K$6*K$10-K$8*($B26-K$5))^2)/(4*K$6*K$7*($B26-K$5)))*EXP(-K$9*($B26-K$5)))</f>
        <v>0.18242427385059262</v>
      </c>
      <c r="L26">
        <f ca="1">'truth model'!T26*IF($B26&lt;=L$5,0,+L$3*L$4*L$10*L$6^0.5/(2*(PI()*L$7*($B26-L$5)^3)^0.5)*EXP(-((L$6*L$10-L$8*($B26-L$5))^2)/(4*L$6*L$7*($B26-L$5)))*EXP(-L$9*($B26-L$5)))</f>
        <v>0.16386510616151545</v>
      </c>
      <c r="M26">
        <f ca="1">'truth model'!U26*IF($B26&lt;=M$5,0,+M$3*M$4*M$10*M$6^0.5/(2*(PI()*M$7*($B26-M$5)^3)^0.5)*EXP(-((M$6*M$10-M$8*($B26-M$5))^2)/(4*M$6*M$7*($B26-M$5)))*EXP(-M$9*($B26-M$5)))</f>
        <v>0.10782510003315814</v>
      </c>
      <c r="N26">
        <f ca="1">'truth model'!V26*IF($B26&lt;=N$5,0,+N$3*N$4*N$10*N$6^0.5/(2*(PI()*N$7*($B26-N$5)^3)^0.5)*EXP(-((N$6*N$10-N$8*($B26-N$5))^2)/(4*N$6*N$7*($B26-N$5)))*EXP(-N$9*($B26-N$5)))</f>
        <v>0.25944198319397438</v>
      </c>
      <c r="Q26">
        <f t="shared" ca="1" si="9"/>
        <v>2.6569997156116853E-54</v>
      </c>
      <c r="R26">
        <f t="shared" ca="1" si="10"/>
        <v>4.0318368456352011E-27</v>
      </c>
      <c r="S26">
        <f t="shared" ca="1" si="11"/>
        <v>3.9814293648851211E-42</v>
      </c>
      <c r="T26">
        <f t="shared" ca="1" si="11"/>
        <v>6.5029800977038237E-31</v>
      </c>
      <c r="U26">
        <f t="shared" ca="1" si="11"/>
        <v>9.3805161096159961E-142</v>
      </c>
      <c r="V26">
        <f t="shared" ca="1" si="11"/>
        <v>3.7882812943713666E-48</v>
      </c>
      <c r="W26">
        <f t="shared" ca="1" si="11"/>
        <v>5.6735530623180257E-56</v>
      </c>
      <c r="X26">
        <f t="shared" ca="1" si="11"/>
        <v>2.8655966936005532E-45</v>
      </c>
      <c r="Y26">
        <f t="shared" ca="1" si="11"/>
        <v>4.4701745284729961E-230</v>
      </c>
      <c r="Z26">
        <f t="shared" ca="1" si="11"/>
        <v>7.1888985890659161E-83</v>
      </c>
      <c r="AA26">
        <f t="shared" si="11"/>
        <v>0</v>
      </c>
      <c r="AD26">
        <f ca="1">MAX(0,Q26-'QuickPlay Score'!$AE$12)</f>
        <v>0</v>
      </c>
      <c r="AE26">
        <f ca="1">MAX(0,R26-'QuickPlay Score'!$AE$12)</f>
        <v>0</v>
      </c>
      <c r="AF26">
        <f ca="1">MAX(0,S26-'QuickPlay Score'!$AE$12)</f>
        <v>0</v>
      </c>
      <c r="AG26">
        <f ca="1">MAX(0,T26-'QuickPlay Score'!$AE$12)</f>
        <v>0</v>
      </c>
      <c r="AH26">
        <f ca="1">MAX(0,U26-'QuickPlay Score'!$AE$12)</f>
        <v>0</v>
      </c>
      <c r="AI26">
        <f ca="1">MAX(0,V26-'QuickPlay Score'!$AE$12)</f>
        <v>0</v>
      </c>
      <c r="AJ26">
        <f ca="1">MAX(0,W26-'QuickPlay Score'!$AE$12)</f>
        <v>0</v>
      </c>
      <c r="AK26">
        <f ca="1">MAX(0,X26-'QuickPlay Score'!$AE$12)</f>
        <v>0</v>
      </c>
      <c r="AL26">
        <f ca="1">MAX(0,Y26-'QuickPlay Score'!$AE$12)</f>
        <v>0</v>
      </c>
      <c r="AM26">
        <f ca="1">MAX(0,Z26-'QuickPlay Score'!$AE$12)</f>
        <v>0</v>
      </c>
    </row>
    <row r="27" spans="2:39" x14ac:dyDescent="0.25">
      <c r="B27">
        <f t="shared" si="12"/>
        <v>300</v>
      </c>
      <c r="E27">
        <f ca="1">'truth model'!M27*IF($B27&lt;=E$5,0,+E$3*E$4*E$10*E$6^0.5/(2*(PI()*E$7*($B27-E$5)^3)^0.5)*EXP(-((E$6*E$10-E$8*($B27-E$5))^2)/(4*E$6*E$7*($B27-E$5)))*EXP(-E$9*($B27-E$5)))</f>
        <v>2.9288256485494771E-3</v>
      </c>
      <c r="F27">
        <f ca="1">'truth model'!N27*IF($B27&lt;=F$5,0,+F$3*F$4*F$10*F$6^0.5/(2*(PI()*F$7*($B27-F$5)^3)^0.5)*EXP(-((F$6*F$10-F$8*($B27-F$5))^2)/(4*F$6*F$7*($B27-F$5)))*EXP(-F$9*($B27-F$5)))</f>
        <v>3.7170297162318636E-2</v>
      </c>
      <c r="G27">
        <f ca="1">'truth model'!O27*IF($B27&lt;=G$5,0,+G$3*G$4*G$10*G$6^0.5/(2*(PI()*G$7*($B27-G$5)^3)^0.5)*EXP(-((G$6*G$10-G$8*($B27-G$5))^2)/(4*G$6*G$7*($B27-G$5)))*EXP(-G$9*($B27-G$5)))</f>
        <v>3.3207898130195604E-2</v>
      </c>
      <c r="H27">
        <f ca="1">'truth model'!P27*IF($B27&lt;=H$5,0,+H$3*H$4*H$10*H$6^0.5/(2*(PI()*H$7*($B27-H$5)^3)^0.5)*EXP(-((H$6*H$10-H$8*($B27-H$5))^2)/(4*H$6*H$7*($B27-H$5)))*EXP(-H$9*($B27-H$5)))</f>
        <v>2.7330977894602346E-2</v>
      </c>
      <c r="I27">
        <f ca="1">'truth model'!Q27*IF($B27&lt;=I$5,0,+I$3*I$4*I$10*I$6^0.5/(2*(PI()*I$7*($B27-I$5)^3)^0.5)*EXP(-((I$6*I$10-I$8*($B27-I$5))^2)/(4*I$6*I$7*($B27-I$5)))*EXP(-I$9*($B27-I$5)))</f>
        <v>6.0568535139215486E-2</v>
      </c>
      <c r="J27">
        <f ca="1">'truth model'!R27*IF($B27&lt;=J$5,0,+J$3*J$4*J$10*J$6^0.5/(2*(PI()*J$7*($B27-J$5)^3)^0.5)*EXP(-((J$6*J$10-J$8*($B27-J$5))^2)/(4*J$6*J$7*($B27-J$5)))*EXP(-J$9*($B27-J$5)))</f>
        <v>4.6532786115376507E-2</v>
      </c>
      <c r="K27">
        <f ca="1">'truth model'!S27*IF($B27&lt;=K$5,0,+K$3*K$4*K$10*K$6^0.5/(2*(PI()*K$7*($B27-K$5)^3)^0.5)*EXP(-((K$6*K$10-K$8*($B27-K$5))^2)/(4*K$6*K$7*($B27-K$5)))*EXP(-K$9*($B27-K$5)))</f>
        <v>0.18322544903539248</v>
      </c>
      <c r="L27">
        <f ca="1">'truth model'!T27*IF($B27&lt;=L$5,0,+L$3*L$4*L$10*L$6^0.5/(2*(PI()*L$7*($B27-L$5)^3)^0.5)*EXP(-((L$6*L$10-L$8*($B27-L$5))^2)/(4*L$6*L$7*($B27-L$5)))*EXP(-L$9*($B27-L$5)))</f>
        <v>9.8864341787515561E-2</v>
      </c>
      <c r="M27">
        <f ca="1">'truth model'!U27*IF($B27&lt;=M$5,0,+M$3*M$4*M$10*M$6^0.5/(2*(PI()*M$7*($B27-M$5)^3)^0.5)*EXP(-((M$6*M$10-M$8*($B27-M$5))^2)/(4*M$6*M$7*($B27-M$5)))*EXP(-M$9*($B27-M$5)))</f>
        <v>1.5171881050974426E-2</v>
      </c>
      <c r="N27">
        <f ca="1">'truth model'!V27*IF($B27&lt;=N$5,0,+N$3*N$4*N$10*N$6^0.5/(2*(PI()*N$7*($B27-N$5)^3)^0.5)*EXP(-((N$6*N$10-N$8*($B27-N$5))^2)/(4*N$6*N$7*($B27-N$5)))*EXP(-N$9*($B27-N$5)))</f>
        <v>0.1674987107996051</v>
      </c>
      <c r="Q27">
        <f t="shared" ca="1" si="9"/>
        <v>8.0183158282535065E-42</v>
      </c>
      <c r="R27">
        <f t="shared" ca="1" si="10"/>
        <v>1.2860662456359264E-22</v>
      </c>
      <c r="S27">
        <f t="shared" ca="1" si="11"/>
        <v>1.1004062890238022E-34</v>
      </c>
      <c r="T27">
        <f t="shared" ca="1" si="11"/>
        <v>2.6520533640480608E-25</v>
      </c>
      <c r="U27">
        <f t="shared" ca="1" si="11"/>
        <v>1.3596307951668386E-118</v>
      </c>
      <c r="V27">
        <f t="shared" ca="1" si="11"/>
        <v>1.7305903451976856E-39</v>
      </c>
      <c r="W27">
        <f t="shared" ca="1" si="11"/>
        <v>7.8567826947480619E-46</v>
      </c>
      <c r="X27">
        <f t="shared" ca="1" si="11"/>
        <v>1.1874529771647307E-36</v>
      </c>
      <c r="Y27">
        <f t="shared" ca="1" si="11"/>
        <v>2.1071200559754413E-183</v>
      </c>
      <c r="Z27">
        <f t="shared" ca="1" si="11"/>
        <v>1.2964337536644362E-67</v>
      </c>
      <c r="AA27">
        <f t="shared" si="11"/>
        <v>0</v>
      </c>
      <c r="AD27">
        <f ca="1">MAX(0,Q27-'QuickPlay Score'!$AE$12)</f>
        <v>0</v>
      </c>
      <c r="AE27">
        <f ca="1">MAX(0,R27-'QuickPlay Score'!$AE$12)</f>
        <v>0</v>
      </c>
      <c r="AF27">
        <f ca="1">MAX(0,S27-'QuickPlay Score'!$AE$12)</f>
        <v>0</v>
      </c>
      <c r="AG27">
        <f ca="1">MAX(0,T27-'QuickPlay Score'!$AE$12)</f>
        <v>0</v>
      </c>
      <c r="AH27">
        <f ca="1">MAX(0,U27-'QuickPlay Score'!$AE$12)</f>
        <v>0</v>
      </c>
      <c r="AI27">
        <f ca="1">MAX(0,V27-'QuickPlay Score'!$AE$12)</f>
        <v>0</v>
      </c>
      <c r="AJ27">
        <f ca="1">MAX(0,W27-'QuickPlay Score'!$AE$12)</f>
        <v>0</v>
      </c>
      <c r="AK27">
        <f ca="1">MAX(0,X27-'QuickPlay Score'!$AE$12)</f>
        <v>0</v>
      </c>
      <c r="AL27">
        <f ca="1">MAX(0,Y27-'QuickPlay Score'!$AE$12)</f>
        <v>0</v>
      </c>
      <c r="AM27">
        <f ca="1">MAX(0,Z27-'QuickPlay Score'!$AE$12)</f>
        <v>0</v>
      </c>
    </row>
    <row r="28" spans="2:39" x14ac:dyDescent="0.25">
      <c r="B28">
        <f t="shared" si="12"/>
        <v>330</v>
      </c>
      <c r="E28">
        <f ca="1">'truth model'!M28*IF($B28&lt;=E$5,0,+E$3*E$4*E$10*E$6^0.5/(2*(PI()*E$7*($B28-E$5)^3)^0.5)*EXP(-((E$6*E$10-E$8*($B28-E$5))^2)/(4*E$6*E$7*($B28-E$5)))*EXP(-E$9*($B28-E$5)))</f>
        <v>3.5385131183961053E-4</v>
      </c>
      <c r="F28">
        <f ca="1">'truth model'!N28*IF($B28&lt;=F$5,0,+F$3*F$4*F$10*F$6^0.5/(2*(PI()*F$7*($B28-F$5)^3)^0.5)*EXP(-((F$6*F$10-F$8*($B28-F$5))^2)/(4*F$6*F$7*($B28-F$5)))*EXP(-F$9*($B28-F$5)))</f>
        <v>1.5707636439721059E-2</v>
      </c>
      <c r="G28">
        <f ca="1">'truth model'!O28*IF($B28&lt;=G$5,0,+G$3*G$4*G$10*G$6^0.5/(2*(PI()*G$7*($B28-G$5)^3)^0.5)*EXP(-((G$6*G$10-G$8*($B28-G$5))^2)/(4*G$6*G$7*($B28-G$5)))*EXP(-G$9*($B28-G$5)))</f>
        <v>2.0727840962067662E-2</v>
      </c>
      <c r="H28">
        <f ca="1">'truth model'!P28*IF($B28&lt;=H$5,0,+H$3*H$4*H$10*H$6^0.5/(2*(PI()*H$7*($B28-H$5)^3)^0.5)*EXP(-((H$6*H$10-H$8*($B28-H$5))^2)/(4*H$6*H$7*($B28-H$5)))*EXP(-H$9*($B28-H$5)))</f>
        <v>1.2806539898703952E-2</v>
      </c>
      <c r="I28">
        <f ca="1">'truth model'!Q28*IF($B28&lt;=I$5,0,+I$3*I$4*I$10*I$6^0.5/(2*(PI()*I$7*($B28-I$5)^3)^0.5)*EXP(-((I$6*I$10-I$8*($B28-I$5))^2)/(4*I$6*I$7*($B28-I$5)))*EXP(-I$9*($B28-I$5)))</f>
        <v>7.7677791157070478E-2</v>
      </c>
      <c r="J28">
        <f ca="1">'truth model'!R28*IF($B28&lt;=J$5,0,+J$3*J$4*J$10*J$6^0.5/(2*(PI()*J$7*($B28-J$5)^3)^0.5)*EXP(-((J$6*J$10-J$8*($B28-J$5))^2)/(4*J$6*J$7*($B28-J$5)))*EXP(-J$9*($B28-J$5)))</f>
        <v>3.859983711773235E-2</v>
      </c>
      <c r="K28">
        <f ca="1">'truth model'!S28*IF($B28&lt;=K$5,0,+K$3*K$4*K$10*K$6^0.5/(2*(PI()*K$7*($B28-K$5)^3)^0.5)*EXP(-((K$6*K$10-K$8*($B28-K$5))^2)/(4*K$6*K$7*($B28-K$5)))*EXP(-K$9*($B28-K$5)))</f>
        <v>0.11131728475551407</v>
      </c>
      <c r="L28">
        <f ca="1">'truth model'!T28*IF($B28&lt;=L$5,0,+L$3*L$4*L$10*L$6^0.5/(2*(PI()*L$7*($B28-L$5)^3)^0.5)*EXP(-((L$6*L$10-L$8*($B28-L$5))^2)/(4*L$6*L$7*($B28-L$5)))*EXP(-L$9*($B28-L$5)))</f>
        <v>7.1771675359617246E-2</v>
      </c>
      <c r="M28">
        <f ca="1">'truth model'!U28*IF($B28&lt;=M$5,0,+M$3*M$4*M$10*M$6^0.5/(2*(PI()*M$7*($B28-M$5)^3)^0.5)*EXP(-((M$6*M$10-M$8*($B28-M$5))^2)/(4*M$6*M$7*($B28-M$5)))*EXP(-M$9*($B28-M$5)))</f>
        <v>1.4440038573549877E-3</v>
      </c>
      <c r="N28">
        <f ca="1">'truth model'!V28*IF($B28&lt;=N$5,0,+N$3*N$4*N$10*N$6^0.5/(2*(PI()*N$7*($B28-N$5)^3)^0.5)*EXP(-((N$6*N$10-N$8*($B28-N$5))^2)/(4*N$6*N$7*($B28-N$5)))*EXP(-N$9*($B28-N$5)))</f>
        <v>0.12275878745145509</v>
      </c>
      <c r="Q28">
        <f t="shared" ca="1" si="9"/>
        <v>7.6578153105161637E-33</v>
      </c>
      <c r="R28">
        <f t="shared" ca="1" si="10"/>
        <v>2.436940158313387E-19</v>
      </c>
      <c r="S28">
        <f t="shared" ca="1" si="11"/>
        <v>2.9878885350054584E-29</v>
      </c>
      <c r="T28">
        <f t="shared" ca="1" si="11"/>
        <v>3.1110667791359456E-21</v>
      </c>
      <c r="U28">
        <f t="shared" ca="1" si="11"/>
        <v>1.6571456727319067E-101</v>
      </c>
      <c r="V28">
        <f t="shared" ca="1" si="11"/>
        <v>3.7282058418855085E-33</v>
      </c>
      <c r="W28">
        <f t="shared" ca="1" si="11"/>
        <v>2.1859733024655143E-38</v>
      </c>
      <c r="X28">
        <f t="shared" ca="1" si="11"/>
        <v>2.3601353729951998E-30</v>
      </c>
      <c r="Y28">
        <f t="shared" ca="1" si="11"/>
        <v>2.6858847832884632E-149</v>
      </c>
      <c r="Z28">
        <f t="shared" ca="1" si="11"/>
        <v>2.0732401298803655E-56</v>
      </c>
      <c r="AA28">
        <f t="shared" si="11"/>
        <v>0</v>
      </c>
      <c r="AD28">
        <f ca="1">MAX(0,Q28-'QuickPlay Score'!$AE$12)</f>
        <v>0</v>
      </c>
      <c r="AE28">
        <f ca="1">MAX(0,R28-'QuickPlay Score'!$AE$12)</f>
        <v>0</v>
      </c>
      <c r="AF28">
        <f ca="1">MAX(0,S28-'QuickPlay Score'!$AE$12)</f>
        <v>0</v>
      </c>
      <c r="AG28">
        <f ca="1">MAX(0,T28-'QuickPlay Score'!$AE$12)</f>
        <v>0</v>
      </c>
      <c r="AH28">
        <f ca="1">MAX(0,U28-'QuickPlay Score'!$AE$12)</f>
        <v>0</v>
      </c>
      <c r="AI28">
        <f ca="1">MAX(0,V28-'QuickPlay Score'!$AE$12)</f>
        <v>0</v>
      </c>
      <c r="AJ28">
        <f ca="1">MAX(0,W28-'QuickPlay Score'!$AE$12)</f>
        <v>0</v>
      </c>
      <c r="AK28">
        <f ca="1">MAX(0,X28-'QuickPlay Score'!$AE$12)</f>
        <v>0</v>
      </c>
      <c r="AL28">
        <f ca="1">MAX(0,Y28-'QuickPlay Score'!$AE$12)</f>
        <v>0</v>
      </c>
      <c r="AM28">
        <f ca="1">MAX(0,Z28-'QuickPlay Score'!$AE$12)</f>
        <v>0</v>
      </c>
    </row>
    <row r="29" spans="2:39" x14ac:dyDescent="0.25">
      <c r="B29">
        <f t="shared" si="12"/>
        <v>360</v>
      </c>
      <c r="E29">
        <f ca="1">'truth model'!M29*IF($B29&lt;=E$5,0,+E$3*E$4*E$10*E$6^0.5/(2*(PI()*E$7*($B29-E$5)^3)^0.5)*EXP(-((E$6*E$10-E$8*($B29-E$5))^2)/(4*E$6*E$7*($B29-E$5)))*EXP(-E$9*($B29-E$5)))</f>
        <v>4.4038662713191664E-5</v>
      </c>
      <c r="F29">
        <f ca="1">'truth model'!N29*IF($B29&lt;=F$5,0,+F$3*F$4*F$10*F$6^0.5/(2*(PI()*F$7*($B29-F$5)^3)^0.5)*EXP(-((F$6*F$10-F$8*($B29-F$5))^2)/(4*F$6*F$7*($B29-F$5)))*EXP(-F$9*($B29-F$5)))</f>
        <v>1.1037818998759724E-2</v>
      </c>
      <c r="G29">
        <f ca="1">'truth model'!O29*IF($B29&lt;=G$5,0,+G$3*G$4*G$10*G$6^0.5/(2*(PI()*G$7*($B29-G$5)^3)^0.5)*EXP(-((G$6*G$10-G$8*($B29-G$5))^2)/(4*G$6*G$7*($B29-G$5)))*EXP(-G$9*($B29-G$5)))</f>
        <v>1.4777681900856977E-2</v>
      </c>
      <c r="H29">
        <f ca="1">'truth model'!P29*IF($B29&lt;=H$5,0,+H$3*H$4*H$10*H$6^0.5/(2*(PI()*H$7*($B29-H$5)^3)^0.5)*EXP(-((H$6*H$10-H$8*($B29-H$5))^2)/(4*H$6*H$7*($B29-H$5)))*EXP(-H$9*($B29-H$5)))</f>
        <v>5.8013838856791492E-3</v>
      </c>
      <c r="I29">
        <f ca="1">'truth model'!Q29*IF($B29&lt;=I$5,0,+I$3*I$4*I$10*I$6^0.5/(2*(PI()*I$7*($B29-I$5)^3)^0.5)*EXP(-((I$6*I$10-I$8*($B29-I$5))^2)/(4*I$6*I$7*($B29-I$5)))*EXP(-I$9*($B29-I$5)))</f>
        <v>7.171467448664641E-2</v>
      </c>
      <c r="J29">
        <f ca="1">'truth model'!R29*IF($B29&lt;=J$5,0,+J$3*J$4*J$10*J$6^0.5/(2*(PI()*J$7*($B29-J$5)^3)^0.5)*EXP(-((J$6*J$10-J$8*($B29-J$5))^2)/(4*J$6*J$7*($B29-J$5)))*EXP(-J$9*($B29-J$5)))</f>
        <v>2.6594740325271447E-2</v>
      </c>
      <c r="K29">
        <f ca="1">'truth model'!S29*IF($B29&lt;=K$5,0,+K$3*K$4*K$10*K$6^0.5/(2*(PI()*K$7*($B29-K$5)^3)^0.5)*EXP(-((K$6*K$10-K$8*($B29-K$5))^2)/(4*K$6*K$7*($B29-K$5)))*EXP(-K$9*($B29-K$5)))</f>
        <v>8.2336421960674269E-2</v>
      </c>
      <c r="L29">
        <f ca="1">'truth model'!T29*IF($B29&lt;=L$5,0,+L$3*L$4*L$10*L$6^0.5/(2*(PI()*L$7*($B29-L$5)^3)^0.5)*EXP(-((L$6*L$10-L$8*($B29-L$5))^2)/(4*L$6*L$7*($B29-L$5)))*EXP(-L$9*($B29-L$5)))</f>
        <v>3.6794551214140096E-2</v>
      </c>
      <c r="M29">
        <f ca="1">'truth model'!U29*IF($B29&lt;=M$5,0,+M$3*M$4*M$10*M$6^0.5/(2*(PI()*M$7*($B29-M$5)^3)^0.5)*EXP(-((M$6*M$10-M$8*($B29-M$5))^2)/(4*M$6*M$7*($B29-M$5)))*EXP(-M$9*($B29-M$5)))</f>
        <v>8.8817032561117946E-5</v>
      </c>
      <c r="N29">
        <f ca="1">'truth model'!V29*IF($B29&lt;=N$5,0,+N$3*N$4*N$10*N$6^0.5/(2*(PI()*N$7*($B29-N$5)^3)^0.5)*EXP(-((N$6*N$10-N$8*($B29-N$5))^2)/(4*N$6*N$7*($B29-N$5)))*EXP(-N$9*($B29-N$5)))</f>
        <v>0.12123734983858864</v>
      </c>
      <c r="Q29">
        <f t="shared" ca="1" si="9"/>
        <v>3.7789071464303318E-26</v>
      </c>
      <c r="R29">
        <f t="shared" ca="1" si="10"/>
        <v>7.3144112624066327E-17</v>
      </c>
      <c r="S29">
        <f t="shared" ca="1" si="11"/>
        <v>3.9621630069632316E-25</v>
      </c>
      <c r="T29">
        <f t="shared" ca="1" si="11"/>
        <v>3.597919676224876E-18</v>
      </c>
      <c r="U29">
        <f t="shared" ca="1" si="11"/>
        <v>2.1602492934209492E-88</v>
      </c>
      <c r="V29">
        <f t="shared" ca="1" si="11"/>
        <v>2.4274637078024549E-28</v>
      </c>
      <c r="W29">
        <f t="shared" ca="1" si="11"/>
        <v>1.0522382128663868E-32</v>
      </c>
      <c r="X29">
        <f t="shared" ca="1" si="11"/>
        <v>1.4335756888999463E-25</v>
      </c>
      <c r="Y29">
        <f t="shared" ca="1" si="11"/>
        <v>2.0818723964221603E-123</v>
      </c>
      <c r="Z29">
        <f t="shared" ca="1" si="11"/>
        <v>7.4563487174612581E-48</v>
      </c>
      <c r="AA29">
        <f t="shared" si="11"/>
        <v>0</v>
      </c>
      <c r="AD29">
        <f ca="1">MAX(0,Q29-'QuickPlay Score'!$AE$12)</f>
        <v>0</v>
      </c>
      <c r="AE29">
        <f ca="1">MAX(0,R29-'QuickPlay Score'!$AE$12)</f>
        <v>0</v>
      </c>
      <c r="AF29">
        <f ca="1">MAX(0,S29-'QuickPlay Score'!$AE$12)</f>
        <v>0</v>
      </c>
      <c r="AG29">
        <f ca="1">MAX(0,T29-'QuickPlay Score'!$AE$12)</f>
        <v>0</v>
      </c>
      <c r="AH29">
        <f ca="1">MAX(0,U29-'QuickPlay Score'!$AE$12)</f>
        <v>0</v>
      </c>
      <c r="AI29">
        <f ca="1">MAX(0,V29-'QuickPlay Score'!$AE$12)</f>
        <v>0</v>
      </c>
      <c r="AJ29">
        <f ca="1">MAX(0,W29-'QuickPlay Score'!$AE$12)</f>
        <v>0</v>
      </c>
      <c r="AK29">
        <f ca="1">MAX(0,X29-'QuickPlay Score'!$AE$12)</f>
        <v>0</v>
      </c>
      <c r="AL29">
        <f ca="1">MAX(0,Y29-'QuickPlay Score'!$AE$12)</f>
        <v>0</v>
      </c>
      <c r="AM29">
        <f ca="1">MAX(0,Z29-'QuickPlay Score'!$AE$12)</f>
        <v>0</v>
      </c>
    </row>
    <row r="30" spans="2:39" x14ac:dyDescent="0.25">
      <c r="B30">
        <f t="shared" si="12"/>
        <v>390</v>
      </c>
      <c r="E30">
        <f ca="1">'truth model'!M30*IF($B30&lt;=E$5,0,+E$3*E$4*E$10*E$6^0.5/(2*(PI()*E$7*($B30-E$5)^3)^0.5)*EXP(-((E$6*E$10-E$8*($B30-E$5))^2)/(4*E$6*E$7*($B30-E$5)))*EXP(-E$9*($B30-E$5)))</f>
        <v>7.3730753892047958E-6</v>
      </c>
      <c r="F30">
        <f ca="1">'truth model'!N30*IF($B30&lt;=F$5,0,+F$3*F$4*F$10*F$6^0.5/(2*(PI()*F$7*($B30-F$5)^3)^0.5)*EXP(-((F$6*F$10-F$8*($B30-F$5))^2)/(4*F$6*F$7*($B30-F$5)))*EXP(-F$9*($B30-F$5)))</f>
        <v>7.9716364847804838E-3</v>
      </c>
      <c r="G30">
        <f ca="1">'truth model'!O30*IF($B30&lt;=G$5,0,+G$3*G$4*G$10*G$6^0.5/(2*(PI()*G$7*($B30-G$5)^3)^0.5)*EXP(-((G$6*G$10-G$8*($B30-G$5))^2)/(4*G$6*G$7*($B30-G$5)))*EXP(-G$9*($B30-G$5)))</f>
        <v>8.6173481334477203E-3</v>
      </c>
      <c r="H30">
        <f ca="1">'truth model'!P30*IF($B30&lt;=H$5,0,+H$3*H$4*H$10*H$6^0.5/(2*(PI()*H$7*($B30-H$5)^3)^0.5)*EXP(-((H$6*H$10-H$8*($B30-H$5))^2)/(4*H$6*H$7*($B30-H$5)))*EXP(-H$9*($B30-H$5)))</f>
        <v>3.0917080689851677E-3</v>
      </c>
      <c r="I30">
        <f ca="1">'truth model'!Q30*IF($B30&lt;=I$5,0,+I$3*I$4*I$10*I$6^0.5/(2*(PI()*I$7*($B30-I$5)^3)^0.5)*EXP(-((I$6*I$10-I$8*($B30-I$5))^2)/(4*I$6*I$7*($B30-I$5)))*EXP(-I$9*($B30-I$5)))</f>
        <v>6.3167370612839571E-2</v>
      </c>
      <c r="J30">
        <f ca="1">'truth model'!R30*IF($B30&lt;=J$5,0,+J$3*J$4*J$10*J$6^0.5/(2*(PI()*J$7*($B30-J$5)^3)^0.5)*EXP(-((J$6*J$10-J$8*($B30-J$5))^2)/(4*J$6*J$7*($B30-J$5)))*EXP(-J$9*($B30-J$5)))</f>
        <v>1.0704370922100507E-2</v>
      </c>
      <c r="K30">
        <f ca="1">'truth model'!S30*IF($B30&lt;=K$5,0,+K$3*K$4*K$10*K$6^0.5/(2*(PI()*K$7*($B30-K$5)^3)^0.5)*EXP(-((K$6*K$10-K$8*($B30-K$5))^2)/(4*K$6*K$7*($B30-K$5)))*EXP(-K$9*($B30-K$5)))</f>
        <v>7.9158952961592602E-2</v>
      </c>
      <c r="L30">
        <f ca="1">'truth model'!T30*IF($B30&lt;=L$5,0,+L$3*L$4*L$10*L$6^0.5/(2*(PI()*L$7*($B30-L$5)^3)^0.5)*EXP(-((L$6*L$10-L$8*($B30-L$5))^2)/(4*L$6*L$7*($B30-L$5)))*EXP(-L$9*($B30-L$5)))</f>
        <v>1.7844169274037806E-2</v>
      </c>
      <c r="M30">
        <f ca="1">'truth model'!U30*IF($B30&lt;=M$5,0,+M$3*M$4*M$10*M$6^0.5/(2*(PI()*M$7*($B30-M$5)^3)^0.5)*EXP(-((M$6*M$10-M$8*($B30-M$5))^2)/(4*M$6*M$7*($B30-M$5)))*EXP(-M$9*($B30-M$5)))</f>
        <v>7.7904176588207583E-6</v>
      </c>
      <c r="N30">
        <f ca="1">'truth model'!V30*IF($B30&lt;=N$5,0,+N$3*N$4*N$10*N$6^0.5/(2*(PI()*N$7*($B30-N$5)^3)^0.5)*EXP(-((N$6*N$10-N$8*($B30-N$5))^2)/(4*N$6*N$7*($B30-N$5)))*EXP(-N$9*($B30-N$5)))</f>
        <v>8.4730127436333333E-2</v>
      </c>
      <c r="Q30">
        <f t="shared" ca="1" si="9"/>
        <v>4.9496376411563344E-21</v>
      </c>
      <c r="R30">
        <f t="shared" ca="1" si="10"/>
        <v>6.1750628385145576E-15</v>
      </c>
      <c r="S30">
        <f t="shared" ca="1" si="11"/>
        <v>6.5647243298117481E-22</v>
      </c>
      <c r="T30">
        <f t="shared" ca="1" si="11"/>
        <v>8.4390766192026924E-16</v>
      </c>
      <c r="U30">
        <f t="shared" ca="1" si="11"/>
        <v>5.154525501698285E-78</v>
      </c>
      <c r="V30">
        <f t="shared" ca="1" si="11"/>
        <v>1.4183755029346885E-24</v>
      </c>
      <c r="W30">
        <f t="shared" ca="1" si="11"/>
        <v>3.093716526141037E-28</v>
      </c>
      <c r="X30">
        <f t="shared" ca="1" si="11"/>
        <v>7.8742882382072375E-22</v>
      </c>
      <c r="Y30">
        <f t="shared" ca="1" si="11"/>
        <v>3.4883037270696414E-103</v>
      </c>
      <c r="Z30">
        <f t="shared" ca="1" si="11"/>
        <v>4.0105346256314554E-41</v>
      </c>
      <c r="AA30">
        <f t="shared" si="11"/>
        <v>0</v>
      </c>
      <c r="AD30">
        <f ca="1">MAX(0,Q30-'QuickPlay Score'!$AE$12)</f>
        <v>0</v>
      </c>
      <c r="AE30">
        <f ca="1">MAX(0,R30-'QuickPlay Score'!$AE$12)</f>
        <v>0</v>
      </c>
      <c r="AF30">
        <f ca="1">MAX(0,S30-'QuickPlay Score'!$AE$12)</f>
        <v>0</v>
      </c>
      <c r="AG30">
        <f ca="1">MAX(0,T30-'QuickPlay Score'!$AE$12)</f>
        <v>0</v>
      </c>
      <c r="AH30">
        <f ca="1">MAX(0,U30-'QuickPlay Score'!$AE$12)</f>
        <v>0</v>
      </c>
      <c r="AI30">
        <f ca="1">MAX(0,V30-'QuickPlay Score'!$AE$12)</f>
        <v>0</v>
      </c>
      <c r="AJ30">
        <f ca="1">MAX(0,W30-'QuickPlay Score'!$AE$12)</f>
        <v>0</v>
      </c>
      <c r="AK30">
        <f ca="1">MAX(0,X30-'QuickPlay Score'!$AE$12)</f>
        <v>0</v>
      </c>
      <c r="AL30">
        <f ca="1">MAX(0,Y30-'QuickPlay Score'!$AE$12)</f>
        <v>0</v>
      </c>
      <c r="AM30">
        <f ca="1">MAX(0,Z30-'QuickPlay Score'!$AE$12)</f>
        <v>0</v>
      </c>
    </row>
    <row r="31" spans="2:39" x14ac:dyDescent="0.25">
      <c r="B31">
        <f t="shared" si="12"/>
        <v>420</v>
      </c>
      <c r="E31">
        <f ca="1">'truth model'!M31*IF($B31&lt;=E$5,0,+E$3*E$4*E$10*E$6^0.5/(2*(PI()*E$7*($B31-E$5)^3)^0.5)*EXP(-((E$6*E$10-E$8*($B31-E$5))^2)/(4*E$6*E$7*($B31-E$5)))*EXP(-E$9*($B31-E$5)))</f>
        <v>8.9885275877005431E-7</v>
      </c>
      <c r="F31">
        <f ca="1">'truth model'!N31*IF($B31&lt;=F$5,0,+F$3*F$4*F$10*F$6^0.5/(2*(PI()*F$7*($B31-F$5)^3)^0.5)*EXP(-((F$6*F$10-F$8*($B31-F$5))^2)/(4*F$6*F$7*($B31-F$5)))*EXP(-F$9*($B31-F$5)))</f>
        <v>6.3824657664504989E-3</v>
      </c>
      <c r="G31">
        <f ca="1">'truth model'!O31*IF($B31&lt;=G$5,0,+G$3*G$4*G$10*G$6^0.5/(2*(PI()*G$7*($B31-G$5)^3)^0.5)*EXP(-((G$6*G$10-G$8*($B31-G$5))^2)/(4*G$6*G$7*($B31-G$5)))*EXP(-G$9*($B31-G$5)))</f>
        <v>5.420446119338296E-3</v>
      </c>
      <c r="H31">
        <f ca="1">'truth model'!P31*IF($B31&lt;=H$5,0,+H$3*H$4*H$10*H$6^0.5/(2*(PI()*H$7*($B31-H$5)^3)^0.5)*EXP(-((H$6*H$10-H$8*($B31-H$5))^2)/(4*H$6*H$7*($B31-H$5)))*EXP(-H$9*($B31-H$5)))</f>
        <v>1.5472072237591996E-3</v>
      </c>
      <c r="I31">
        <f ca="1">'truth model'!Q31*IF($B31&lt;=I$5,0,+I$3*I$4*I$10*I$6^0.5/(2*(PI()*I$7*($B31-I$5)^3)^0.5)*EXP(-((I$6*I$10-I$8*($B31-I$5))^2)/(4*I$6*I$7*($B31-I$5)))*EXP(-I$9*($B31-I$5)))</f>
        <v>6.8871384503208025E-2</v>
      </c>
      <c r="J31">
        <f ca="1">'truth model'!R31*IF($B31&lt;=J$5,0,+J$3*J$4*J$10*J$6^0.5/(2*(PI()*J$7*($B31-J$5)^3)^0.5)*EXP(-((J$6*J$10-J$8*($B31-J$5))^2)/(4*J$6*J$7*($B31-J$5)))*EXP(-J$9*($B31-J$5)))</f>
        <v>9.2501279607333335E-3</v>
      </c>
      <c r="K31">
        <f ca="1">'truth model'!S31*IF($B31&lt;=K$5,0,+K$3*K$4*K$10*K$6^0.5/(2*(PI()*K$7*($B31-K$5)^3)^0.5)*EXP(-((K$6*K$10-K$8*($B31-K$5))^2)/(4*K$6*K$7*($B31-K$5)))*EXP(-K$9*($B31-K$5)))</f>
        <v>3.9691447281413876E-2</v>
      </c>
      <c r="L31">
        <f ca="1">'truth model'!T31*IF($B31&lt;=L$5,0,+L$3*L$4*L$10*L$6^0.5/(2*(PI()*L$7*($B31-L$5)^3)^0.5)*EXP(-((L$6*L$10-L$8*($B31-L$5))^2)/(4*L$6*L$7*($B31-L$5)))*EXP(-L$9*($B31-L$5)))</f>
        <v>1.5619028642359973E-2</v>
      </c>
      <c r="M31">
        <f ca="1">'truth model'!U31*IF($B31&lt;=M$5,0,+M$3*M$4*M$10*M$6^0.5/(2*(PI()*M$7*($B31-M$5)^3)^0.5)*EXP(-((M$6*M$10-M$8*($B31-M$5))^2)/(4*M$6*M$7*($B31-M$5)))*EXP(-M$9*($B31-M$5)))</f>
        <v>3.3920453721702838E-7</v>
      </c>
      <c r="N31">
        <f ca="1">'truth model'!V31*IF($B31&lt;=N$5,0,+N$3*N$4*N$10*N$6^0.5/(2*(PI()*N$7*($B31-N$5)^3)^0.5)*EXP(-((N$6*N$10-N$8*($B31-N$5))^2)/(4*N$6*N$7*($B31-N$5)))*EXP(-N$9*($B31-N$5)))</f>
        <v>4.1902775953575833E-2</v>
      </c>
      <c r="Q31">
        <f t="shared" ca="1" si="9"/>
        <v>4.7832717986880294E-17</v>
      </c>
      <c r="R31">
        <f t="shared" ca="1" si="10"/>
        <v>2.0984429273583534E-13</v>
      </c>
      <c r="S31">
        <f t="shared" ca="1" si="11"/>
        <v>2.4434238584127718E-19</v>
      </c>
      <c r="T31">
        <f t="shared" ca="1" si="11"/>
        <v>6.2986992071060051E-14</v>
      </c>
      <c r="U31">
        <f t="shared" ca="1" si="11"/>
        <v>1.3275738885371571E-69</v>
      </c>
      <c r="V31">
        <f t="shared" ca="1" si="11"/>
        <v>1.4676466073593433E-21</v>
      </c>
      <c r="W31">
        <f t="shared" ca="1" si="11"/>
        <v>1.2216420912890212E-24</v>
      </c>
      <c r="X31">
        <f t="shared" ca="1" si="11"/>
        <v>7.7016008861496264E-19</v>
      </c>
      <c r="Y31">
        <f t="shared" ca="1" si="11"/>
        <v>4.9618160731620149E-87</v>
      </c>
      <c r="Z31">
        <f t="shared" ca="1" si="11"/>
        <v>1.0537772670215211E-35</v>
      </c>
      <c r="AA31">
        <f t="shared" si="11"/>
        <v>0</v>
      </c>
      <c r="AD31">
        <f ca="1">MAX(0,Q31-'QuickPlay Score'!$AE$12)</f>
        <v>0</v>
      </c>
      <c r="AE31">
        <f ca="1">MAX(0,R31-'QuickPlay Score'!$AE$12)</f>
        <v>0</v>
      </c>
      <c r="AF31">
        <f ca="1">MAX(0,S31-'QuickPlay Score'!$AE$12)</f>
        <v>0</v>
      </c>
      <c r="AG31">
        <f ca="1">MAX(0,T31-'QuickPlay Score'!$AE$12)</f>
        <v>0</v>
      </c>
      <c r="AH31">
        <f ca="1">MAX(0,U31-'QuickPlay Score'!$AE$12)</f>
        <v>0</v>
      </c>
      <c r="AI31">
        <f ca="1">MAX(0,V31-'QuickPlay Score'!$AE$12)</f>
        <v>0</v>
      </c>
      <c r="AJ31">
        <f ca="1">MAX(0,W31-'QuickPlay Score'!$AE$12)</f>
        <v>0</v>
      </c>
      <c r="AK31">
        <f ca="1">MAX(0,X31-'QuickPlay Score'!$AE$12)</f>
        <v>0</v>
      </c>
      <c r="AL31">
        <f ca="1">MAX(0,Y31-'QuickPlay Score'!$AE$12)</f>
        <v>0</v>
      </c>
      <c r="AM31">
        <f ca="1">MAX(0,Z31-'QuickPlay Score'!$AE$12)</f>
        <v>0</v>
      </c>
    </row>
    <row r="32" spans="2:39" x14ac:dyDescent="0.25">
      <c r="B32">
        <f t="shared" si="12"/>
        <v>450</v>
      </c>
      <c r="E32">
        <f ca="1">'truth model'!M32*IF($B32&lt;=E$5,0,+E$3*E$4*E$10*E$6^0.5/(2*(PI()*E$7*($B32-E$5)^3)^0.5)*EXP(-((E$6*E$10-E$8*($B32-E$5))^2)/(4*E$6*E$7*($B32-E$5)))*EXP(-E$9*($B32-E$5)))</f>
        <v>1.3847531891897534E-7</v>
      </c>
      <c r="F32">
        <f ca="1">'truth model'!N32*IF($B32&lt;=F$5,0,+F$3*F$4*F$10*F$6^0.5/(2*(PI()*F$7*($B32-F$5)^3)^0.5)*EXP(-((F$6*F$10-F$8*($B32-F$5))^2)/(4*F$6*F$7*($B32-F$5)))*EXP(-F$9*($B32-F$5)))</f>
        <v>3.1582237544658196E-3</v>
      </c>
      <c r="G32">
        <f ca="1">'truth model'!O32*IF($B32&lt;=G$5,0,+G$3*G$4*G$10*G$6^0.5/(2*(PI()*G$7*($B32-G$5)^3)^0.5)*EXP(-((G$6*G$10-G$8*($B32-G$5))^2)/(4*G$6*G$7*($B32-G$5)))*EXP(-G$9*($B32-G$5)))</f>
        <v>3.4882260362622684E-3</v>
      </c>
      <c r="H32">
        <f ca="1">'truth model'!P32*IF($B32&lt;=H$5,0,+H$3*H$4*H$10*H$6^0.5/(2*(PI()*H$7*($B32-H$5)^3)^0.5)*EXP(-((H$6*H$10-H$8*($B32-H$5))^2)/(4*H$6*H$7*($B32-H$5)))*EXP(-H$9*($B32-H$5)))</f>
        <v>8.7540403039395752E-4</v>
      </c>
      <c r="I32">
        <f ca="1">'truth model'!Q32*IF($B32&lt;=I$5,0,+I$3*I$4*I$10*I$6^0.5/(2*(PI()*I$7*($B32-I$5)^3)^0.5)*EXP(-((I$6*I$10-I$8*($B32-I$5))^2)/(4*I$6*I$7*($B32-I$5)))*EXP(-I$9*($B32-I$5)))</f>
        <v>7.247037645474759E-2</v>
      </c>
      <c r="J32">
        <f ca="1">'truth model'!R32*IF($B32&lt;=J$5,0,+J$3*J$4*J$10*J$6^0.5/(2*(PI()*J$7*($B32-J$5)^3)^0.5)*EXP(-((J$6*J$10-J$8*($B32-J$5))^2)/(4*J$6*J$7*($B32-J$5)))*EXP(-J$9*($B32-J$5)))</f>
        <v>4.8007055216472468E-3</v>
      </c>
      <c r="K32">
        <f ca="1">'truth model'!S32*IF($B32&lt;=K$5,0,+K$3*K$4*K$10*K$6^0.5/(2*(PI()*K$7*($B32-K$5)^3)^0.5)*EXP(-((K$6*K$10-K$8*($B32-K$5))^2)/(4*K$6*K$7*($B32-K$5)))*EXP(-K$9*($B32-K$5)))</f>
        <v>2.9974030143244977E-2</v>
      </c>
      <c r="L32">
        <f ca="1">'truth model'!T32*IF($B32&lt;=L$5,0,+L$3*L$4*L$10*L$6^0.5/(2*(PI()*L$7*($B32-L$5)^3)^0.5)*EXP(-((L$6*L$10-L$8*($B32-L$5))^2)/(4*L$6*L$7*($B32-L$5)))*EXP(-L$9*($B32-L$5)))</f>
        <v>5.6468290658488593E-3</v>
      </c>
      <c r="M32">
        <f ca="1">'truth model'!U32*IF($B32&lt;=M$5,0,+M$3*M$4*M$10*M$6^0.5/(2*(PI()*M$7*($B32-M$5)^3)^0.5)*EXP(-((M$6*M$10-M$8*($B32-M$5))^2)/(4*M$6*M$7*($B32-M$5)))*EXP(-M$9*($B32-M$5)))</f>
        <v>2.6375973754464021E-8</v>
      </c>
      <c r="N32">
        <f ca="1">'truth model'!V32*IF($B32&lt;=N$5,0,+N$3*N$4*N$10*N$6^0.5/(2*(PI()*N$7*($B32-N$5)^3)^0.5)*EXP(-((N$6*N$10-N$8*($B32-N$5))^2)/(4*N$6*N$7*($B32-N$5)))*EXP(-N$9*($B32-N$5)))</f>
        <v>2.5412311720071395E-2</v>
      </c>
      <c r="Q32">
        <f t="shared" ca="1" si="9"/>
        <v>6.6752165338877594E-14</v>
      </c>
      <c r="R32">
        <f t="shared" ca="1" si="10"/>
        <v>3.6317450871548186E-12</v>
      </c>
      <c r="S32">
        <f t="shared" ca="1" si="11"/>
        <v>3.0031780888519883E-17</v>
      </c>
      <c r="T32">
        <f t="shared" ca="1" si="11"/>
        <v>2.0106542660064398E-12</v>
      </c>
      <c r="U32">
        <f t="shared" ca="1" si="11"/>
        <v>1.1841602058952942E-62</v>
      </c>
      <c r="V32">
        <f t="shared" ca="1" si="11"/>
        <v>4.202520659319942E-19</v>
      </c>
      <c r="W32">
        <f t="shared" ca="1" si="11"/>
        <v>1.0870569237004262E-21</v>
      </c>
      <c r="X32">
        <f t="shared" ca="1" si="11"/>
        <v>2.0930623429315576E-16</v>
      </c>
      <c r="Y32">
        <f t="shared" ca="1" si="11"/>
        <v>6.6825217292763489E-74</v>
      </c>
      <c r="Z32">
        <f t="shared" ca="1" si="11"/>
        <v>2.9434566611207591E-31</v>
      </c>
      <c r="AA32">
        <f t="shared" si="11"/>
        <v>0</v>
      </c>
      <c r="AD32">
        <f ca="1">MAX(0,Q32-'QuickPlay Score'!$AE$12)</f>
        <v>0</v>
      </c>
      <c r="AE32">
        <f ca="1">MAX(0,R32-'QuickPlay Score'!$AE$12)</f>
        <v>0</v>
      </c>
      <c r="AF32">
        <f ca="1">MAX(0,S32-'QuickPlay Score'!$AE$12)</f>
        <v>0</v>
      </c>
      <c r="AG32">
        <f ca="1">MAX(0,T32-'QuickPlay Score'!$AE$12)</f>
        <v>0</v>
      </c>
      <c r="AH32">
        <f ca="1">MAX(0,U32-'QuickPlay Score'!$AE$12)</f>
        <v>0</v>
      </c>
      <c r="AI32">
        <f ca="1">MAX(0,V32-'QuickPlay Score'!$AE$12)</f>
        <v>0</v>
      </c>
      <c r="AJ32">
        <f ca="1">MAX(0,W32-'QuickPlay Score'!$AE$12)</f>
        <v>0</v>
      </c>
      <c r="AK32">
        <f ca="1">MAX(0,X32-'QuickPlay Score'!$AE$12)</f>
        <v>0</v>
      </c>
      <c r="AL32">
        <f ca="1">MAX(0,Y32-'QuickPlay Score'!$AE$12)</f>
        <v>0</v>
      </c>
      <c r="AM32">
        <f ca="1">MAX(0,Z32-'QuickPlay Score'!$AE$12)</f>
        <v>0</v>
      </c>
    </row>
    <row r="33" spans="2:39" x14ac:dyDescent="0.25">
      <c r="B33">
        <f t="shared" si="12"/>
        <v>480</v>
      </c>
      <c r="E33">
        <f ca="1">'truth model'!M33*IF($B33&lt;=E$5,0,+E$3*E$4*E$10*E$6^0.5/(2*(PI()*E$7*($B33-E$5)^3)^0.5)*EXP(-((E$6*E$10-E$8*($B33-E$5))^2)/(4*E$6*E$7*($B33-E$5)))*EXP(-E$9*($B33-E$5)))</f>
        <v>1.7545116630145602E-8</v>
      </c>
      <c r="F33">
        <f ca="1">'truth model'!N33*IF($B33&lt;=F$5,0,+F$3*F$4*F$10*F$6^0.5/(2*(PI()*F$7*($B33-F$5)^3)^0.5)*EXP(-((F$6*F$10-F$8*($B33-F$5))^2)/(4*F$6*F$7*($B33-F$5)))*EXP(-F$9*($B33-F$5)))</f>
        <v>2.8672971972111883E-3</v>
      </c>
      <c r="G33">
        <f ca="1">'truth model'!O33*IF($B33&lt;=G$5,0,+G$3*G$4*G$10*G$6^0.5/(2*(PI()*G$7*($B33-G$5)^3)^0.5)*EXP(-((G$6*G$10-G$8*($B33-G$5))^2)/(4*G$6*G$7*($B33-G$5)))*EXP(-G$9*($B33-G$5)))</f>
        <v>2.156751570347613E-3</v>
      </c>
      <c r="H33">
        <f ca="1">'truth model'!P33*IF($B33&lt;=H$5,0,+H$3*H$4*H$10*H$6^0.5/(2*(PI()*H$7*($B33-H$5)^3)^0.5)*EXP(-((H$6*H$10-H$8*($B33-H$5))^2)/(4*H$6*H$7*($B33-H$5)))*EXP(-H$9*($B33-H$5)))</f>
        <v>5.0904977418531375E-4</v>
      </c>
      <c r="I33">
        <f ca="1">'truth model'!Q33*IF($B33&lt;=I$5,0,+I$3*I$4*I$10*I$6^0.5/(2*(PI()*I$7*($B33-I$5)^3)^0.5)*EXP(-((I$6*I$10-I$8*($B33-I$5))^2)/(4*I$6*I$7*($B33-I$5)))*EXP(-I$9*($B33-I$5)))</f>
        <v>5.3500076459351772E-2</v>
      </c>
      <c r="J33">
        <f ca="1">'truth model'!R33*IF($B33&lt;=J$5,0,+J$3*J$4*J$10*J$6^0.5/(2*(PI()*J$7*($B33-J$5)^3)^0.5)*EXP(-((J$6*J$10-J$8*($B33-J$5))^2)/(4*J$6*J$7*($B33-J$5)))*EXP(-J$9*($B33-J$5)))</f>
        <v>2.2598556806675465E-3</v>
      </c>
      <c r="K33">
        <f ca="1">'truth model'!S33*IF($B33&lt;=K$5,0,+K$3*K$4*K$10*K$6^0.5/(2*(PI()*K$7*($B33-K$5)^3)^0.5)*EXP(-((K$6*K$10-K$8*($B33-K$5))^2)/(4*K$6*K$7*($B33-K$5)))*EXP(-K$9*($B33-K$5)))</f>
        <v>2.8098828197838391E-2</v>
      </c>
      <c r="L33">
        <f ca="1">'truth model'!T33*IF($B33&lt;=L$5,0,+L$3*L$4*L$10*L$6^0.5/(2*(PI()*L$7*($B33-L$5)^3)^0.5)*EXP(-((L$6*L$10-L$8*($B33-L$5))^2)/(4*L$6*L$7*($B33-L$5)))*EXP(-L$9*($B33-L$5)))</f>
        <v>4.0212086813499904E-3</v>
      </c>
      <c r="M33">
        <f ca="1">'truth model'!U33*IF($B33&lt;=M$5,0,+M$3*M$4*M$10*M$6^0.5/(2*(PI()*M$7*($B33-M$5)^3)^0.5)*EXP(-((M$6*M$10-M$8*($B33-M$5))^2)/(4*M$6*M$7*($B33-M$5)))*EXP(-M$9*($B33-M$5)))</f>
        <v>1.1900844964249856E-9</v>
      </c>
      <c r="N33">
        <f ca="1">'truth model'!V33*IF($B33&lt;=N$5,0,+N$3*N$4*N$10*N$6^0.5/(2*(PI()*N$7*($B33-N$5)^3)^0.5)*EXP(-((N$6*N$10-N$8*($B33-N$5))^2)/(4*N$6*N$7*($B33-N$5)))*EXP(-N$9*($B33-N$5)))</f>
        <v>1.4429621342102393E-2</v>
      </c>
      <c r="Q33">
        <f t="shared" ca="1" si="9"/>
        <v>2.1293842826447575E-11</v>
      </c>
      <c r="R33">
        <f t="shared" ca="1" si="10"/>
        <v>3.7593655283564654E-11</v>
      </c>
      <c r="S33">
        <f t="shared" ref="S33:AA48" ca="1" si="13">IF($B33&lt;=G$5,0,+G$3*G$4*G$11*G$6^0.5/(2*(PI()*G$7*($B33-G$5)^3)^0.5)*EXP(-((G$6*G$11-G$8*($B33-G$5))^2)/(4*G$6*G$7*($B33-G$5)))*EXP(-G$9*($B33-G$5)))</f>
        <v>1.5861589325823911E-15</v>
      </c>
      <c r="T33">
        <f t="shared" ca="1" si="13"/>
        <v>3.3599535707611657E-11</v>
      </c>
      <c r="U33">
        <f t="shared" ca="1" si="13"/>
        <v>8.1202825030765806E-57</v>
      </c>
      <c r="V33">
        <f t="shared" ca="1" si="13"/>
        <v>4.5187195964413494E-17</v>
      </c>
      <c r="W33">
        <f t="shared" ca="1" si="13"/>
        <v>3.1052312944094223E-19</v>
      </c>
      <c r="X33">
        <f t="shared" ca="1" si="13"/>
        <v>2.1426629060290463E-14</v>
      </c>
      <c r="Y33">
        <f t="shared" ca="1" si="13"/>
        <v>4.4368442078687475E-63</v>
      </c>
      <c r="Z33">
        <f t="shared" ca="1" si="13"/>
        <v>1.4876292925681305E-27</v>
      </c>
      <c r="AA33">
        <f t="shared" si="13"/>
        <v>0</v>
      </c>
      <c r="AD33">
        <f ca="1">MAX(0,Q33-'QuickPlay Score'!$AE$12)</f>
        <v>0</v>
      </c>
      <c r="AE33">
        <f ca="1">MAX(0,R33-'QuickPlay Score'!$AE$12)</f>
        <v>0</v>
      </c>
      <c r="AF33">
        <f ca="1">MAX(0,S33-'QuickPlay Score'!$AE$12)</f>
        <v>0</v>
      </c>
      <c r="AG33">
        <f ca="1">MAX(0,T33-'QuickPlay Score'!$AE$12)</f>
        <v>0</v>
      </c>
      <c r="AH33">
        <f ca="1">MAX(0,U33-'QuickPlay Score'!$AE$12)</f>
        <v>0</v>
      </c>
      <c r="AI33">
        <f ca="1">MAX(0,V33-'QuickPlay Score'!$AE$12)</f>
        <v>0</v>
      </c>
      <c r="AJ33">
        <f ca="1">MAX(0,W33-'QuickPlay Score'!$AE$12)</f>
        <v>0</v>
      </c>
      <c r="AK33">
        <f ca="1">MAX(0,X33-'QuickPlay Score'!$AE$12)</f>
        <v>0</v>
      </c>
      <c r="AL33">
        <f ca="1">MAX(0,Y33-'QuickPlay Score'!$AE$12)</f>
        <v>0</v>
      </c>
      <c r="AM33">
        <f ca="1">MAX(0,Z33-'QuickPlay Score'!$AE$12)</f>
        <v>0</v>
      </c>
    </row>
    <row r="34" spans="2:39" x14ac:dyDescent="0.25">
      <c r="B34">
        <f t="shared" si="12"/>
        <v>510</v>
      </c>
      <c r="E34">
        <f ca="1">'truth model'!M34*IF($B34&lt;=E$5,0,+E$3*E$4*E$10*E$6^0.5/(2*(PI()*E$7*($B34-E$5)^3)^0.5)*EXP(-((E$6*E$10-E$8*($B34-E$5))^2)/(4*E$6*E$7*($B34-E$5)))*EXP(-E$9*($B34-E$5)))</f>
        <v>1.7355329531011646E-9</v>
      </c>
      <c r="F34">
        <f ca="1">'truth model'!N34*IF($B34&lt;=F$5,0,+F$3*F$4*F$10*F$6^0.5/(2*(PI()*F$7*($B34-F$5)^3)^0.5)*EXP(-((F$6*F$10-F$8*($B34-F$5))^2)/(4*F$6*F$7*($B34-F$5)))*EXP(-F$9*($B34-F$5)))</f>
        <v>1.4687021287630947E-3</v>
      </c>
      <c r="G34">
        <f ca="1">'truth model'!O34*IF($B34&lt;=G$5,0,+G$3*G$4*G$10*G$6^0.5/(2*(PI()*G$7*($B34-G$5)^3)^0.5)*EXP(-((G$6*G$10-G$8*($B34-G$5))^2)/(4*G$6*G$7*($B34-G$5)))*EXP(-G$9*($B34-G$5)))</f>
        <v>1.2526026293702636E-3</v>
      </c>
      <c r="H34">
        <f ca="1">'truth model'!P34*IF($B34&lt;=H$5,0,+H$3*H$4*H$10*H$6^0.5/(2*(PI()*H$7*($B34-H$5)^3)^0.5)*EXP(-((H$6*H$10-H$8*($B34-H$5))^2)/(4*H$6*H$7*($B34-H$5)))*EXP(-H$9*($B34-H$5)))</f>
        <v>3.0816623035533942E-4</v>
      </c>
      <c r="I34">
        <f ca="1">'truth model'!Q34*IF($B34&lt;=I$5,0,+I$3*I$4*I$10*I$6^0.5/(2*(PI()*I$7*($B34-I$5)^3)^0.5)*EXP(-((I$6*I$10-I$8*($B34-I$5))^2)/(4*I$6*I$7*($B34-I$5)))*EXP(-I$9*($B34-I$5)))</f>
        <v>6.118344736510347E-2</v>
      </c>
      <c r="J34">
        <f ca="1">'truth model'!R34*IF($B34&lt;=J$5,0,+J$3*J$4*J$10*J$6^0.5/(2*(PI()*J$7*($B34-J$5)^3)^0.5)*EXP(-((J$6*J$10-J$8*($B34-J$5))^2)/(4*J$6*J$7*($B34-J$5)))*EXP(-J$9*($B34-J$5)))</f>
        <v>2.022870079297908E-3</v>
      </c>
      <c r="K34">
        <f ca="1">'truth model'!S34*IF($B34&lt;=K$5,0,+K$3*K$4*K$10*K$6^0.5/(2*(PI()*K$7*($B34-K$5)^3)^0.5)*EXP(-((K$6*K$10-K$8*($B34-K$5))^2)/(4*K$6*K$7*($B34-K$5)))*EXP(-K$9*($B34-K$5)))</f>
        <v>1.603413531685003E-2</v>
      </c>
      <c r="L34">
        <f ca="1">'truth model'!T34*IF($B34&lt;=L$5,0,+L$3*L$4*L$10*L$6^0.5/(2*(PI()*L$7*($B34-L$5)^3)^0.5)*EXP(-((L$6*L$10-L$8*($B34-L$5))^2)/(4*L$6*L$7*($B34-L$5)))*EXP(-L$9*($B34-L$5)))</f>
        <v>2.0460025218130432E-3</v>
      </c>
      <c r="M34">
        <f ca="1">'truth model'!U34*IF($B34&lt;=M$5,0,+M$3*M$4*M$10*M$6^0.5/(2*(PI()*M$7*($B34-M$5)^3)^0.5)*EXP(-((M$6*M$10-M$8*($B34-M$5))^2)/(4*M$6*M$7*($B34-M$5)))*EXP(-M$9*($B34-M$5)))</f>
        <v>5.598066939438225E-11</v>
      </c>
      <c r="N34">
        <f ca="1">'truth model'!V34*IF($B34&lt;=N$5,0,+N$3*N$4*N$10*N$6^0.5/(2*(PI()*N$7*($B34-N$5)^3)^0.5)*EXP(-((N$6*N$10-N$8*($B34-N$5))^2)/(4*N$6*N$7*($B34-N$5)))*EXP(-N$9*($B34-N$5)))</f>
        <v>9.1328441226026652E-3</v>
      </c>
      <c r="Q34">
        <f t="shared" ca="1" si="9"/>
        <v>2.1483818107012006E-9</v>
      </c>
      <c r="R34">
        <f t="shared" ca="1" si="10"/>
        <v>2.6074602683445812E-10</v>
      </c>
      <c r="S34">
        <f t="shared" ca="1" si="13"/>
        <v>4.3365068682440547E-14</v>
      </c>
      <c r="T34">
        <f t="shared" ca="1" si="13"/>
        <v>3.3905096053891837E-10</v>
      </c>
      <c r="U34">
        <f t="shared" ca="1" si="13"/>
        <v>7.5238982701928444E-52</v>
      </c>
      <c r="V34">
        <f t="shared" ca="1" si="13"/>
        <v>2.2638021773948999E-15</v>
      </c>
      <c r="W34">
        <f t="shared" ca="1" si="13"/>
        <v>3.6569126639909915E-17</v>
      </c>
      <c r="X34">
        <f t="shared" ca="1" si="13"/>
        <v>1.0244702771988181E-12</v>
      </c>
      <c r="Y34">
        <f t="shared" ca="1" si="13"/>
        <v>4.6646253729584359E-54</v>
      </c>
      <c r="Z34">
        <f t="shared" ca="1" si="13"/>
        <v>1.9813687480171491E-24</v>
      </c>
      <c r="AA34">
        <f t="shared" si="13"/>
        <v>0</v>
      </c>
      <c r="AD34">
        <f ca="1">MAX(0,Q34-'QuickPlay Score'!$AE$12)</f>
        <v>0</v>
      </c>
      <c r="AE34">
        <f ca="1">MAX(0,R34-'QuickPlay Score'!$AE$12)</f>
        <v>0</v>
      </c>
      <c r="AF34">
        <f ca="1">MAX(0,S34-'QuickPlay Score'!$AE$12)</f>
        <v>0</v>
      </c>
      <c r="AG34">
        <f ca="1">MAX(0,T34-'QuickPlay Score'!$AE$12)</f>
        <v>0</v>
      </c>
      <c r="AH34">
        <f ca="1">MAX(0,U34-'QuickPlay Score'!$AE$12)</f>
        <v>0</v>
      </c>
      <c r="AI34">
        <f ca="1">MAX(0,V34-'QuickPlay Score'!$AE$12)</f>
        <v>0</v>
      </c>
      <c r="AJ34">
        <f ca="1">MAX(0,W34-'QuickPlay Score'!$AE$12)</f>
        <v>0</v>
      </c>
      <c r="AK34">
        <f ca="1">MAX(0,X34-'QuickPlay Score'!$AE$12)</f>
        <v>0</v>
      </c>
      <c r="AL34">
        <f ca="1">MAX(0,Y34-'QuickPlay Score'!$AE$12)</f>
        <v>0</v>
      </c>
      <c r="AM34">
        <f ca="1">MAX(0,Z34-'QuickPlay Score'!$AE$12)</f>
        <v>0</v>
      </c>
    </row>
    <row r="35" spans="2:39" x14ac:dyDescent="0.25">
      <c r="B35">
        <f t="shared" si="12"/>
        <v>540</v>
      </c>
      <c r="E35">
        <f ca="1">'truth model'!M35*IF($B35&lt;=E$5,0,+E$3*E$4*E$10*E$6^0.5/(2*(PI()*E$7*($B35-E$5)^3)^0.5)*EXP(-((E$6*E$10-E$8*($B35-E$5))^2)/(4*E$6*E$7*($B35-E$5)))*EXP(-E$9*($B35-E$5)))</f>
        <v>2.9092224277999617E-10</v>
      </c>
      <c r="F35">
        <f ca="1">'truth model'!N35*IF($B35&lt;=F$5,0,+F$3*F$4*F$10*F$6^0.5/(2*(PI()*F$7*($B35-F$5)^3)^0.5)*EXP(-((F$6*F$10-F$8*($B35-F$5))^2)/(4*F$6*F$7*($B35-F$5)))*EXP(-F$9*($B35-F$5)))</f>
        <v>1.2245377816089184E-3</v>
      </c>
      <c r="G35">
        <f ca="1">'truth model'!O35*IF($B35&lt;=G$5,0,+G$3*G$4*G$10*G$6^0.5/(2*(PI()*G$7*($B35-G$5)^3)^0.5)*EXP(-((G$6*G$10-G$8*($B35-G$5))^2)/(4*G$6*G$7*($B35-G$5)))*EXP(-G$9*($B35-G$5)))</f>
        <v>7.1898283394402295E-4</v>
      </c>
      <c r="H35">
        <f ca="1">'truth model'!P35*IF($B35&lt;=H$5,0,+H$3*H$4*H$10*H$6^0.5/(2*(PI()*H$7*($B35-H$5)^3)^0.5)*EXP(-((H$6*H$10-H$8*($B35-H$5))^2)/(4*H$6*H$7*($B35-H$5)))*EXP(-H$9*($B35-H$5)))</f>
        <v>1.5264385154001338E-4</v>
      </c>
      <c r="I35">
        <f ca="1">'truth model'!Q35*IF($B35&lt;=I$5,0,+I$3*I$4*I$10*I$6^0.5/(2*(PI()*I$7*($B35-I$5)^3)^0.5)*EXP(-((I$6*I$10-I$8*($B35-I$5))^2)/(4*I$6*I$7*($B35-I$5)))*EXP(-I$9*($B35-I$5)))</f>
        <v>5.3805109473806956E-2</v>
      </c>
      <c r="J35">
        <f ca="1">'truth model'!R35*IF($B35&lt;=J$5,0,+J$3*J$4*J$10*J$6^0.5/(2*(PI()*J$7*($B35-J$5)^3)^0.5)*EXP(-((J$6*J$10-J$8*($B35-J$5))^2)/(4*J$6*J$7*($B35-J$5)))*EXP(-J$9*($B35-J$5)))</f>
        <v>1.1924796828753203E-3</v>
      </c>
      <c r="K35">
        <f ca="1">'truth model'!S35*IF($B35&lt;=K$5,0,+K$3*K$4*K$10*K$6^0.5/(2*(PI()*K$7*($B35-K$5)^3)^0.5)*EXP(-((K$6*K$10-K$8*($B35-K$5))^2)/(4*K$6*K$7*($B35-K$5)))*EXP(-K$9*($B35-K$5)))</f>
        <v>1.2007028439736897E-2</v>
      </c>
      <c r="L35">
        <f ca="1">'truth model'!T35*IF($B35&lt;=L$5,0,+L$3*L$4*L$10*L$6^0.5/(2*(PI()*L$7*($B35-L$5)^3)^0.5)*EXP(-((L$6*L$10-L$8*($B35-L$5))^2)/(4*L$6*L$7*($B35-L$5)))*EXP(-L$9*($B35-L$5)))</f>
        <v>1.0742970095712124E-3</v>
      </c>
      <c r="M35">
        <f ca="1">'truth model'!U35*IF($B35&lt;=M$5,0,+M$3*M$4*M$10*M$6^0.5/(2*(PI()*M$7*($B35-M$5)^3)^0.5)*EXP(-((M$6*M$10-M$8*($B35-M$5))^2)/(4*M$6*M$7*($B35-M$5)))*EXP(-M$9*($B35-M$5)))</f>
        <v>2.0134928780961174E-12</v>
      </c>
      <c r="N35">
        <f ca="1">'truth model'!V35*IF($B35&lt;=N$5,0,+N$3*N$4*N$10*N$6^0.5/(2*(PI()*N$7*($B35-N$5)^3)^0.5)*EXP(-((N$6*N$10-N$8*($B35-N$5))^2)/(4*N$6*N$7*($B35-N$5)))*EXP(-N$9*($B35-N$5)))</f>
        <v>5.2290333835429961E-3</v>
      </c>
      <c r="Q35">
        <f t="shared" ca="1" si="9"/>
        <v>8.6806773984071312E-8</v>
      </c>
      <c r="R35">
        <f t="shared" ca="1" si="10"/>
        <v>1.3159874939005244E-9</v>
      </c>
      <c r="S35">
        <f t="shared" ca="1" si="13"/>
        <v>7.0260745113579755E-13</v>
      </c>
      <c r="T35">
        <f t="shared" ca="1" si="13"/>
        <v>2.29191450209236E-9</v>
      </c>
      <c r="U35">
        <f t="shared" ca="1" si="13"/>
        <v>1.4193588427755457E-47</v>
      </c>
      <c r="V35">
        <f t="shared" ca="1" si="13"/>
        <v>6.1813105198130841E-14</v>
      </c>
      <c r="W35">
        <f t="shared" ca="1" si="13"/>
        <v>2.1295356035571011E-15</v>
      </c>
      <c r="X35">
        <f t="shared" ca="1" si="13"/>
        <v>2.6748787696037966E-11</v>
      </c>
      <c r="Y35">
        <f t="shared" ca="1" si="13"/>
        <v>1.8142089848844053E-46</v>
      </c>
      <c r="Z35">
        <f t="shared" ca="1" si="13"/>
        <v>9.1409767300333791E-22</v>
      </c>
      <c r="AA35">
        <f t="shared" si="13"/>
        <v>0</v>
      </c>
      <c r="AD35">
        <f ca="1">MAX(0,Q35-'QuickPlay Score'!$AE$12)</f>
        <v>0</v>
      </c>
      <c r="AE35">
        <f ca="1">MAX(0,R35-'QuickPlay Score'!$AE$12)</f>
        <v>0</v>
      </c>
      <c r="AF35">
        <f ca="1">MAX(0,S35-'QuickPlay Score'!$AE$12)</f>
        <v>0</v>
      </c>
      <c r="AG35">
        <f ca="1">MAX(0,T35-'QuickPlay Score'!$AE$12)</f>
        <v>0</v>
      </c>
      <c r="AH35">
        <f ca="1">MAX(0,U35-'QuickPlay Score'!$AE$12)</f>
        <v>0</v>
      </c>
      <c r="AI35">
        <f ca="1">MAX(0,V35-'QuickPlay Score'!$AE$12)</f>
        <v>0</v>
      </c>
      <c r="AJ35">
        <f ca="1">MAX(0,W35-'QuickPlay Score'!$AE$12)</f>
        <v>0</v>
      </c>
      <c r="AK35">
        <f ca="1">MAX(0,X35-'QuickPlay Score'!$AE$12)</f>
        <v>0</v>
      </c>
      <c r="AL35">
        <f ca="1">MAX(0,Y35-'QuickPlay Score'!$AE$12)</f>
        <v>0</v>
      </c>
      <c r="AM35">
        <f ca="1">MAX(0,Z35-'QuickPlay Score'!$AE$12)</f>
        <v>0</v>
      </c>
    </row>
    <row r="36" spans="2:39" x14ac:dyDescent="0.25">
      <c r="B36">
        <f t="shared" si="12"/>
        <v>570</v>
      </c>
      <c r="E36">
        <f ca="1">'truth model'!M36*IF($B36&lt;=E$5,0,+E$3*E$4*E$10*E$6^0.5/(2*(PI()*E$7*($B36-E$5)^3)^0.5)*EXP(-((E$6*E$10-E$8*($B36-E$5))^2)/(4*E$6*E$7*($B36-E$5)))*EXP(-E$9*($B36-E$5)))</f>
        <v>3.357816455816955E-11</v>
      </c>
      <c r="F36">
        <f ca="1">'truth model'!N36*IF($B36&lt;=F$5,0,+F$3*F$4*F$10*F$6^0.5/(2*(PI()*F$7*($B36-F$5)^3)^0.5)*EXP(-((F$6*F$10-F$8*($B36-F$5))^2)/(4*F$6*F$7*($B36-F$5)))*EXP(-F$9*($B36-F$5)))</f>
        <v>6.2424967033979225E-4</v>
      </c>
      <c r="G36">
        <f ca="1">'truth model'!O36*IF($B36&lt;=G$5,0,+G$3*G$4*G$10*G$6^0.5/(2*(PI()*G$7*($B36-G$5)^3)^0.5)*EXP(-((G$6*G$10-G$8*($B36-G$5))^2)/(4*G$6*G$7*($B36-G$5)))*EXP(-G$9*($B36-G$5)))</f>
        <v>3.5882984790052542E-4</v>
      </c>
      <c r="H36">
        <f ca="1">'truth model'!P36*IF($B36&lt;=H$5,0,+H$3*H$4*H$10*H$6^0.5/(2*(PI()*H$7*($B36-H$5)^3)^0.5)*EXP(-((H$6*H$10-H$8*($B36-H$5))^2)/(4*H$6*H$7*($B36-H$5)))*EXP(-H$9*($B36-H$5)))</f>
        <v>7.0173078101608169E-5</v>
      </c>
      <c r="I36">
        <f ca="1">'truth model'!Q36*IF($B36&lt;=I$5,0,+I$3*I$4*I$10*I$6^0.5/(2*(PI()*I$7*($B36-I$5)^3)^0.5)*EXP(-((I$6*I$10-I$8*($B36-I$5))^2)/(4*I$6*I$7*($B36-I$5)))*EXP(-I$9*($B36-I$5)))</f>
        <v>4.92612272221606E-2</v>
      </c>
      <c r="J36">
        <f ca="1">'truth model'!R36*IF($B36&lt;=J$5,0,+J$3*J$4*J$10*J$6^0.5/(2*(PI()*J$7*($B36-J$5)^3)^0.5)*EXP(-((J$6*J$10-J$8*($B36-J$5))^2)/(4*J$6*J$7*($B36-J$5)))*EXP(-J$9*($B36-J$5)))</f>
        <v>5.5705770734700943E-4</v>
      </c>
      <c r="K36">
        <f ca="1">'truth model'!S36*IF($B36&lt;=K$5,0,+K$3*K$4*K$10*K$6^0.5/(2*(PI()*K$7*($B36-K$5)^3)^0.5)*EXP(-((K$6*K$10-K$8*($B36-K$5))^2)/(4*K$6*K$7*($B36-K$5)))*EXP(-K$9*($B36-K$5)))</f>
        <v>7.5509632713118644E-3</v>
      </c>
      <c r="L36">
        <f ca="1">'truth model'!T36*IF($B36&lt;=L$5,0,+L$3*L$4*L$10*L$6^0.5/(2*(PI()*L$7*($B36-L$5)^3)^0.5)*EXP(-((L$6*L$10-L$8*($B36-L$5))^2)/(4*L$6*L$7*($B36-L$5)))*EXP(-L$9*($B36-L$5)))</f>
        <v>7.5640148713502326E-4</v>
      </c>
      <c r="M36">
        <f ca="1">'truth model'!U36*IF($B36&lt;=M$5,0,+M$3*M$4*M$10*M$6^0.5/(2*(PI()*M$7*($B36-M$5)^3)^0.5)*EXP(-((M$6*M$10-M$8*($B36-M$5))^2)/(4*M$6*M$7*($B36-M$5)))*EXP(-M$9*($B36-M$5)))</f>
        <v>9.3231196350341379E-14</v>
      </c>
      <c r="N36">
        <f ca="1">'truth model'!V36*IF($B36&lt;=N$5,0,+N$3*N$4*N$10*N$6^0.5/(2*(PI()*N$7*($B36-N$5)^3)^0.5)*EXP(-((N$6*N$10-N$8*($B36-N$5))^2)/(4*N$6*N$7*($B36-N$5)))*EXP(-N$9*($B36-N$5)))</f>
        <v>3.6988331069638179E-3</v>
      </c>
      <c r="Q36">
        <f t="shared" ca="1" si="9"/>
        <v>1.6745158281825628E-6</v>
      </c>
      <c r="R36">
        <f t="shared" ca="1" si="10"/>
        <v>5.1388207493209448E-9</v>
      </c>
      <c r="S36">
        <f t="shared" ca="1" si="13"/>
        <v>7.4607611644878221E-12</v>
      </c>
      <c r="T36">
        <f t="shared" ca="1" si="13"/>
        <v>1.1211413236005471E-8</v>
      </c>
      <c r="U36">
        <f t="shared" ca="1" si="13"/>
        <v>7.3975640742558503E-44</v>
      </c>
      <c r="V36">
        <f t="shared" ca="1" si="13"/>
        <v>1.0337667939087196E-12</v>
      </c>
      <c r="W36">
        <f t="shared" ca="1" si="13"/>
        <v>7.0206925237762187E-14</v>
      </c>
      <c r="X36">
        <f t="shared" ca="1" si="13"/>
        <v>4.2843811764460912E-10</v>
      </c>
      <c r="Y36">
        <f t="shared" ca="1" si="13"/>
        <v>4.9100061883197759E-40</v>
      </c>
      <c r="Z36">
        <f t="shared" ca="1" si="13"/>
        <v>1.7904185294186657E-19</v>
      </c>
      <c r="AA36">
        <f t="shared" si="13"/>
        <v>0</v>
      </c>
      <c r="AD36">
        <f ca="1">MAX(0,Q36-'QuickPlay Score'!$AE$12)</f>
        <v>0</v>
      </c>
      <c r="AE36">
        <f ca="1">MAX(0,R36-'QuickPlay Score'!$AE$12)</f>
        <v>0</v>
      </c>
      <c r="AF36">
        <f ca="1">MAX(0,S36-'QuickPlay Score'!$AE$12)</f>
        <v>0</v>
      </c>
      <c r="AG36">
        <f ca="1">MAX(0,T36-'QuickPlay Score'!$AE$12)</f>
        <v>0</v>
      </c>
      <c r="AH36">
        <f ca="1">MAX(0,U36-'QuickPlay Score'!$AE$12)</f>
        <v>0</v>
      </c>
      <c r="AI36">
        <f ca="1">MAX(0,V36-'QuickPlay Score'!$AE$12)</f>
        <v>0</v>
      </c>
      <c r="AJ36">
        <f ca="1">MAX(0,W36-'QuickPlay Score'!$AE$12)</f>
        <v>0</v>
      </c>
      <c r="AK36">
        <f ca="1">MAX(0,X36-'QuickPlay Score'!$AE$12)</f>
        <v>0</v>
      </c>
      <c r="AL36">
        <f ca="1">MAX(0,Y36-'QuickPlay Score'!$AE$12)</f>
        <v>0</v>
      </c>
      <c r="AM36">
        <f ca="1">MAX(0,Z36-'QuickPlay Score'!$AE$12)</f>
        <v>0</v>
      </c>
    </row>
    <row r="37" spans="2:39" x14ac:dyDescent="0.25">
      <c r="B37">
        <f t="shared" si="12"/>
        <v>600</v>
      </c>
      <c r="E37">
        <f ca="1">'truth model'!M37*IF($B37&lt;=E$5,0,+E$3*E$4*E$10*E$6^0.5/(2*(PI()*E$7*($B37-E$5)^3)^0.5)*EXP(-((E$6*E$10-E$8*($B37-E$5))^2)/(4*E$6*E$7*($B37-E$5)))*EXP(-E$9*($B37-E$5)))</f>
        <v>3.2701720708058106E-12</v>
      </c>
      <c r="F37">
        <f ca="1">'truth model'!N37*IF($B37&lt;=F$5,0,+F$3*F$4*F$10*F$6^0.5/(2*(PI()*F$7*($B37-F$5)^3)^0.5)*EXP(-((F$6*F$10-F$8*($B37-F$5))^2)/(4*F$6*F$7*($B37-F$5)))*EXP(-F$9*($B37-F$5)))</f>
        <v>5.6598729796982601E-4</v>
      </c>
      <c r="G37">
        <f ca="1">'truth model'!O37*IF($B37&lt;=G$5,0,+G$3*G$4*G$10*G$6^0.5/(2*(PI()*G$7*($B37-G$5)^3)^0.5)*EXP(-((G$6*G$10-G$8*($B37-G$5))^2)/(4*G$6*G$7*($B37-G$5)))*EXP(-G$9*($B37-G$5)))</f>
        <v>2.4670993463521792E-4</v>
      </c>
      <c r="H37">
        <f ca="1">'truth model'!P37*IF($B37&lt;=H$5,0,+H$3*H$4*H$10*H$6^0.5/(2*(PI()*H$7*($B37-H$5)^3)^0.5)*EXP(-((H$6*H$10-H$8*($B37-H$5))^2)/(4*H$6*H$7*($B37-H$5)))*EXP(-H$9*($B37-H$5)))</f>
        <v>4.1269427805629132E-5</v>
      </c>
      <c r="I37">
        <f ca="1">'truth model'!Q37*IF($B37&lt;=I$5,0,+I$3*I$4*I$10*I$6^0.5/(2*(PI()*I$7*($B37-I$5)^3)^0.5)*EXP(-((I$6*I$10-I$8*($B37-I$5))^2)/(4*I$6*I$7*($B37-I$5)))*EXP(-I$9*($B37-I$5)))</f>
        <v>4.7181407313278426E-2</v>
      </c>
      <c r="J37">
        <f ca="1">'truth model'!R37*IF($B37&lt;=J$5,0,+J$3*J$4*J$10*J$6^0.5/(2*(PI()*J$7*($B37-J$5)^3)^0.5)*EXP(-((J$6*J$10-J$8*($B37-J$5))^2)/(4*J$6*J$7*($B37-J$5)))*EXP(-J$9*($B37-J$5)))</f>
        <v>2.8089563624147224E-4</v>
      </c>
      <c r="K37">
        <f ca="1">'truth model'!S37*IF($B37&lt;=K$5,0,+K$3*K$4*K$10*K$6^0.5/(2*(PI()*K$7*($B37-K$5)^3)^0.5)*EXP(-((K$6*K$10-K$8*($B37-K$5))^2)/(4*K$6*K$7*($B37-K$5)))*EXP(-K$9*($B37-K$5)))</f>
        <v>5.5299278632102277E-3</v>
      </c>
      <c r="L37">
        <f ca="1">'truth model'!T37*IF($B37&lt;=L$5,0,+L$3*L$4*L$10*L$6^0.5/(2*(PI()*L$7*($B37-L$5)^3)^0.5)*EXP(-((L$6*L$10-L$8*($B37-L$5))^2)/(4*L$6*L$7*($B37-L$5)))*EXP(-L$9*($B37-L$5)))</f>
        <v>3.6222802911009842E-4</v>
      </c>
      <c r="M37">
        <f ca="1">'truth model'!U37*IF($B37&lt;=M$5,0,+M$3*M$4*M$10*M$6^0.5/(2*(PI()*M$7*($B37-M$5)^3)^0.5)*EXP(-((M$6*M$10-M$8*($B37-M$5))^2)/(4*M$6*M$7*($B37-M$5)))*EXP(-M$9*($B37-M$5)))</f>
        <v>3.6990590771248505E-15</v>
      </c>
      <c r="N37">
        <f ca="1">'truth model'!V37*IF($B37&lt;=N$5,0,+N$3*N$4*N$10*N$6^0.5/(2*(PI()*N$7*($B37-N$5)^3)^0.5)*EXP(-((N$6*N$10-N$8*($B37-N$5))^2)/(4*N$6*N$7*($B37-N$5)))*EXP(-N$9*($B37-N$5)))</f>
        <v>2.1307806376552919E-3</v>
      </c>
      <c r="Q37">
        <f t="shared" ca="1" si="9"/>
        <v>1.7623332564568593E-5</v>
      </c>
      <c r="R37">
        <f t="shared" ca="1" si="10"/>
        <v>1.6265945833421122E-8</v>
      </c>
      <c r="S37">
        <f t="shared" ca="1" si="13"/>
        <v>5.6046964176717039E-11</v>
      </c>
      <c r="T37">
        <f t="shared" ca="1" si="13"/>
        <v>4.2082949124782393E-8</v>
      </c>
      <c r="U37">
        <f t="shared" ca="1" si="13"/>
        <v>1.3432612085493443E-40</v>
      </c>
      <c r="V37">
        <f t="shared" ca="1" si="13"/>
        <v>1.1570630210289762E-11</v>
      </c>
      <c r="W37">
        <f t="shared" ca="1" si="13"/>
        <v>1.4522579338602798E-12</v>
      </c>
      <c r="X37">
        <f t="shared" ca="1" si="13"/>
        <v>4.5985569591866395E-9</v>
      </c>
      <c r="Y37">
        <f t="shared" ca="1" si="13"/>
        <v>1.494572795506656E-34</v>
      </c>
      <c r="Z37">
        <f t="shared" ca="1" si="13"/>
        <v>1.7377745297703297E-17</v>
      </c>
      <c r="AA37">
        <f t="shared" si="13"/>
        <v>0</v>
      </c>
      <c r="AD37">
        <f ca="1">MAX(0,Q37-'QuickPlay Score'!$AE$12)</f>
        <v>0</v>
      </c>
      <c r="AE37">
        <f ca="1">MAX(0,R37-'QuickPlay Score'!$AE$12)</f>
        <v>0</v>
      </c>
      <c r="AF37">
        <f ca="1">MAX(0,S37-'QuickPlay Score'!$AE$12)</f>
        <v>0</v>
      </c>
      <c r="AG37">
        <f ca="1">MAX(0,T37-'QuickPlay Score'!$AE$12)</f>
        <v>0</v>
      </c>
      <c r="AH37">
        <f ca="1">MAX(0,U37-'QuickPlay Score'!$AE$12)</f>
        <v>0</v>
      </c>
      <c r="AI37">
        <f ca="1">MAX(0,V37-'QuickPlay Score'!$AE$12)</f>
        <v>0</v>
      </c>
      <c r="AJ37">
        <f ca="1">MAX(0,W37-'QuickPlay Score'!$AE$12)</f>
        <v>0</v>
      </c>
      <c r="AK37">
        <f ca="1">MAX(0,X37-'QuickPlay Score'!$AE$12)</f>
        <v>0</v>
      </c>
      <c r="AL37">
        <f ca="1">MAX(0,Y37-'QuickPlay Score'!$AE$12)</f>
        <v>0</v>
      </c>
      <c r="AM37">
        <f ca="1">MAX(0,Z37-'QuickPlay Score'!$AE$12)</f>
        <v>0</v>
      </c>
    </row>
    <row r="38" spans="2:39" x14ac:dyDescent="0.25">
      <c r="B38">
        <f t="shared" si="12"/>
        <v>630</v>
      </c>
      <c r="E38">
        <f ca="1">'truth model'!M38*IF($B38&lt;=E$5,0,+E$3*E$4*E$10*E$6^0.5/(2*(PI()*E$7*($B38-E$5)^3)^0.5)*EXP(-((E$6*E$10-E$8*($B38-E$5))^2)/(4*E$6*E$7*($B38-E$5)))*EXP(-E$9*($B38-E$5)))</f>
        <v>6.0358976861337123E-13</v>
      </c>
      <c r="F38">
        <f ca="1">'truth model'!N38*IF($B38&lt;=F$5,0,+F$3*F$4*F$10*F$6^0.5/(2*(PI()*F$7*($B38-F$5)^3)^0.5)*EXP(-((F$6*F$10-F$8*($B38-F$5))^2)/(4*F$6*F$7*($B38-F$5)))*EXP(-F$9*($B38-F$5)))</f>
        <v>2.66758527842338E-4</v>
      </c>
      <c r="G38">
        <f ca="1">'truth model'!O38*IF($B38&lt;=G$5,0,+G$3*G$4*G$10*G$6^0.5/(2*(PI()*G$7*($B38-G$5)^3)^0.5)*EXP(-((G$6*G$10-G$8*($B38-G$5))^2)/(4*G$6*G$7*($B38-G$5)))*EXP(-G$9*($B38-G$5)))</f>
        <v>1.4407928544506407E-4</v>
      </c>
      <c r="H38">
        <f ca="1">'truth model'!P38*IF($B38&lt;=H$5,0,+H$3*H$4*H$10*H$6^0.5/(2*(PI()*H$7*($B38-H$5)^3)^0.5)*EXP(-((H$6*H$10-H$8*($B38-H$5))^2)/(4*H$6*H$7*($B38-H$5)))*EXP(-H$9*($B38-H$5)))</f>
        <v>2.484679467473616E-5</v>
      </c>
      <c r="I38">
        <f ca="1">'truth model'!Q38*IF($B38&lt;=I$5,0,+I$3*I$4*I$10*I$6^0.5/(2*(PI()*I$7*($B38-I$5)^3)^0.5)*EXP(-((I$6*I$10-I$8*($B38-I$5))^2)/(4*I$6*I$7*($B38-I$5)))*EXP(-I$9*($B38-I$5)))</f>
        <v>4.0024111791937156E-2</v>
      </c>
      <c r="J38">
        <f ca="1">'truth model'!R38*IF($B38&lt;=J$5,0,+J$3*J$4*J$10*J$6^0.5/(2*(PI()*J$7*($B38-J$5)^3)^0.5)*EXP(-((J$6*J$10-J$8*($B38-J$5))^2)/(4*J$6*J$7*($B38-J$5)))*EXP(-J$9*($B38-J$5)))</f>
        <v>2.2822551083078704E-4</v>
      </c>
      <c r="K38">
        <f ca="1">'truth model'!S38*IF($B38&lt;=K$5,0,+K$3*K$4*K$10*K$6^0.5/(2*(PI()*K$7*($B38-K$5)^3)^0.5)*EXP(-((K$6*K$10-K$8*($B38-K$5))^2)/(4*K$6*K$7*($B38-K$5)))*EXP(-K$9*($B38-K$5)))</f>
        <v>3.0494342776236087E-3</v>
      </c>
      <c r="L38">
        <f ca="1">'truth model'!T38*IF($B38&lt;=L$5,0,+L$3*L$4*L$10*L$6^0.5/(2*(PI()*L$7*($B38-L$5)^3)^0.5)*EXP(-((L$6*L$10-L$8*($B38-L$5))^2)/(4*L$6*L$7*($B38-L$5)))*EXP(-L$9*($B38-L$5)))</f>
        <v>1.9772962579564187E-4</v>
      </c>
      <c r="M38">
        <f ca="1">'truth model'!U38*IF($B38&lt;=M$5,0,+M$3*M$4*M$10*M$6^0.5/(2*(PI()*M$7*($B38-M$5)^3)^0.5)*EXP(-((M$6*M$10-M$8*($B38-M$5))^2)/(4*M$6*M$7*($B38-M$5)))*EXP(-M$9*($B38-M$5)))</f>
        <v>1.8262202859994904E-16</v>
      </c>
      <c r="N38">
        <f ca="1">'truth model'!V38*IF($B38&lt;=N$5,0,+N$3*N$4*N$10*N$6^0.5/(2*(PI()*N$7*($B38-N$5)^3)^0.5)*EXP(-((N$6*N$10-N$8*($B38-N$5))^2)/(4*N$6*N$7*($B38-N$5)))*EXP(-N$9*($B38-N$5)))</f>
        <v>1.2501633799945782E-3</v>
      </c>
      <c r="Q38">
        <f t="shared" ca="1" si="9"/>
        <v>1.1219540355517117E-4</v>
      </c>
      <c r="R38">
        <f t="shared" ca="1" si="10"/>
        <v>4.3264022915097295E-8</v>
      </c>
      <c r="S38">
        <f t="shared" ca="1" si="13"/>
        <v>3.1599775372621224E-10</v>
      </c>
      <c r="T38">
        <f t="shared" ca="1" si="13"/>
        <v>1.2682602091475389E-7</v>
      </c>
      <c r="U38">
        <f t="shared" ca="1" si="13"/>
        <v>1.0167395685461761E-37</v>
      </c>
      <c r="V38">
        <f t="shared" ca="1" si="13"/>
        <v>9.2820038111172911E-11</v>
      </c>
      <c r="W38">
        <f t="shared" ca="1" si="13"/>
        <v>2.0407646699136898E-11</v>
      </c>
      <c r="X38">
        <f t="shared" ca="1" si="13"/>
        <v>3.5413413152963301E-8</v>
      </c>
      <c r="Y38">
        <f t="shared" ca="1" si="13"/>
        <v>7.4178492598265053E-30</v>
      </c>
      <c r="Z38">
        <f t="shared" ca="1" si="13"/>
        <v>9.4195483497937855E-16</v>
      </c>
      <c r="AA38">
        <f t="shared" si="13"/>
        <v>0</v>
      </c>
      <c r="AD38">
        <f ca="1">MAX(0,Q38-'QuickPlay Score'!$AE$12)</f>
        <v>0</v>
      </c>
      <c r="AE38">
        <f ca="1">MAX(0,R38-'QuickPlay Score'!$AE$12)</f>
        <v>0</v>
      </c>
      <c r="AF38">
        <f ca="1">MAX(0,S38-'QuickPlay Score'!$AE$12)</f>
        <v>0</v>
      </c>
      <c r="AG38">
        <f ca="1">MAX(0,T38-'QuickPlay Score'!$AE$12)</f>
        <v>0</v>
      </c>
      <c r="AH38">
        <f ca="1">MAX(0,U38-'QuickPlay Score'!$AE$12)</f>
        <v>0</v>
      </c>
      <c r="AI38">
        <f ca="1">MAX(0,V38-'QuickPlay Score'!$AE$12)</f>
        <v>0</v>
      </c>
      <c r="AJ38">
        <f ca="1">MAX(0,W38-'QuickPlay Score'!$AE$12)</f>
        <v>0</v>
      </c>
      <c r="AK38">
        <f ca="1">MAX(0,X38-'QuickPlay Score'!$AE$12)</f>
        <v>0</v>
      </c>
      <c r="AL38">
        <f ca="1">MAX(0,Y38-'QuickPlay Score'!$AE$12)</f>
        <v>0</v>
      </c>
      <c r="AM38">
        <f ca="1">MAX(0,Z38-'QuickPlay Score'!$AE$12)</f>
        <v>0</v>
      </c>
    </row>
    <row r="39" spans="2:39" x14ac:dyDescent="0.25">
      <c r="B39">
        <f t="shared" si="12"/>
        <v>660</v>
      </c>
      <c r="E39">
        <f ca="1">'truth model'!M39*IF($B39&lt;=E$5,0,+E$3*E$4*E$10*E$6^0.5/(2*(PI()*E$7*($B39-E$5)^3)^0.5)*EXP(-((E$6*E$10-E$8*($B39-E$5))^2)/(4*E$6*E$7*($B39-E$5)))*EXP(-E$9*($B39-E$5)))</f>
        <v>6.3449886977925121E-14</v>
      </c>
      <c r="F39">
        <f ca="1">'truth model'!N39*IF($B39&lt;=F$5,0,+F$3*F$4*F$10*F$6^0.5/(2*(PI()*F$7*($B39-F$5)^3)^0.5)*EXP(-((F$6*F$10-F$8*($B39-F$5))^2)/(4*F$6*F$7*($B39-F$5)))*EXP(-F$9*($B39-F$5)))</f>
        <v>2.2233063600255633E-4</v>
      </c>
      <c r="G39">
        <f ca="1">'truth model'!O39*IF($B39&lt;=G$5,0,+G$3*G$4*G$10*G$6^0.5/(2*(PI()*G$7*($B39-G$5)^3)^0.5)*EXP(-((G$6*G$10-G$8*($B39-G$5))^2)/(4*G$6*G$7*($B39-G$5)))*EXP(-G$9*($B39-G$5)))</f>
        <v>6.3858796918912639E-5</v>
      </c>
      <c r="H39">
        <f ca="1">'truth model'!P39*IF($B39&lt;=H$5,0,+H$3*H$4*H$10*H$6^0.5/(2*(PI()*H$7*($B39-H$5)^3)^0.5)*EXP(-((H$6*H$10-H$8*($B39-H$5))^2)/(4*H$6*H$7*($B39-H$5)))*EXP(-H$9*($B39-H$5)))</f>
        <v>9.9794339493406241E-6</v>
      </c>
      <c r="I39">
        <f ca="1">'truth model'!Q39*IF($B39&lt;=I$5,0,+I$3*I$4*I$10*I$6^0.5/(2*(PI()*I$7*($B39-I$5)^3)^0.5)*EXP(-((I$6*I$10-I$8*($B39-I$5))^2)/(4*I$6*I$7*($B39-I$5)))*EXP(-I$9*($B39-I$5)))</f>
        <v>2.713186108507051E-2</v>
      </c>
      <c r="J39">
        <f ca="1">'truth model'!R39*IF($B39&lt;=J$5,0,+J$3*J$4*J$10*J$6^0.5/(2*(PI()*J$7*($B39-J$5)^3)^0.5)*EXP(-((J$6*J$10-J$8*($B39-J$5))^2)/(4*J$6*J$7*($B39-J$5)))*EXP(-J$9*($B39-J$5)))</f>
        <v>1.3849830744636868E-4</v>
      </c>
      <c r="K39">
        <f ca="1">'truth model'!S39*IF($B39&lt;=K$5,0,+K$3*K$4*K$10*K$6^0.5/(2*(PI()*K$7*($B39-K$5)^3)^0.5)*EXP(-((K$6*K$10-K$8*($B39-K$5))^2)/(4*K$6*K$7*($B39-K$5)))*EXP(-K$9*($B39-K$5)))</f>
        <v>2.5224694854502133E-3</v>
      </c>
      <c r="L39">
        <f ca="1">'truth model'!T39*IF($B39&lt;=L$5,0,+L$3*L$4*L$10*L$6^0.5/(2*(PI()*L$7*($B39-L$5)^3)^0.5)*EXP(-((L$6*L$10-L$8*($B39-L$5))^2)/(4*L$6*L$7*($B39-L$5)))*EXP(-L$9*($B39-L$5)))</f>
        <v>1.5543432877263182E-4</v>
      </c>
      <c r="M39">
        <f ca="1">'truth model'!U39*IF($B39&lt;=M$5,0,+M$3*M$4*M$10*M$6^0.5/(2*(PI()*M$7*($B39-M$5)^3)^0.5)*EXP(-((M$6*M$10-M$8*($B39-M$5))^2)/(4*M$6*M$7*($B39-M$5)))*EXP(-M$9*($B39-M$5)))</f>
        <v>5.4934783729104627E-18</v>
      </c>
      <c r="N39">
        <f ca="1">'truth model'!V39*IF($B39&lt;=N$5,0,+N$3*N$4*N$10*N$6^0.5/(2*(PI()*N$7*($B39-N$5)^3)^0.5)*EXP(-((N$6*N$10-N$8*($B39-N$5))^2)/(4*N$6*N$7*($B39-N$5)))*EXP(-N$9*($B39-N$5)))</f>
        <v>6.9671256550255607E-4</v>
      </c>
      <c r="Q39">
        <f t="shared" ca="1" si="9"/>
        <v>4.6854885913869617E-4</v>
      </c>
      <c r="R39">
        <f t="shared" ca="1" si="10"/>
        <v>9.9464895489788451E-8</v>
      </c>
      <c r="S39">
        <f t="shared" ca="1" si="13"/>
        <v>1.4006464459144106E-9</v>
      </c>
      <c r="T39">
        <f t="shared" ca="1" si="13"/>
        <v>3.1798656062152019E-7</v>
      </c>
      <c r="U39">
        <f t="shared" ca="1" si="13"/>
        <v>3.6934332978340084E-35</v>
      </c>
      <c r="V39">
        <f t="shared" ca="1" si="13"/>
        <v>5.6317421601473884E-10</v>
      </c>
      <c r="W39">
        <f t="shared" ca="1" si="13"/>
        <v>2.073635730732467E-10</v>
      </c>
      <c r="X39">
        <f t="shared" ca="1" si="13"/>
        <v>2.0645168293356653E-7</v>
      </c>
      <c r="Y39">
        <f t="shared" ca="1" si="13"/>
        <v>8.0366311862454721E-26</v>
      </c>
      <c r="Z39">
        <f t="shared" ca="1" si="13"/>
        <v>3.1321627157616217E-14</v>
      </c>
      <c r="AA39">
        <f t="shared" si="13"/>
        <v>0</v>
      </c>
      <c r="AD39">
        <f ca="1">MAX(0,Q39-'QuickPlay Score'!$AE$12)</f>
        <v>0</v>
      </c>
      <c r="AE39">
        <f ca="1">MAX(0,R39-'QuickPlay Score'!$AE$12)</f>
        <v>0</v>
      </c>
      <c r="AF39">
        <f ca="1">MAX(0,S39-'QuickPlay Score'!$AE$12)</f>
        <v>0</v>
      </c>
      <c r="AG39">
        <f ca="1">MAX(0,T39-'QuickPlay Score'!$AE$12)</f>
        <v>0</v>
      </c>
      <c r="AH39">
        <f ca="1">MAX(0,U39-'QuickPlay Score'!$AE$12)</f>
        <v>0</v>
      </c>
      <c r="AI39">
        <f ca="1">MAX(0,V39-'QuickPlay Score'!$AE$12)</f>
        <v>0</v>
      </c>
      <c r="AJ39">
        <f ca="1">MAX(0,W39-'QuickPlay Score'!$AE$12)</f>
        <v>0</v>
      </c>
      <c r="AK39">
        <f ca="1">MAX(0,X39-'QuickPlay Score'!$AE$12)</f>
        <v>0</v>
      </c>
      <c r="AL39">
        <f ca="1">MAX(0,Y39-'QuickPlay Score'!$AE$12)</f>
        <v>0</v>
      </c>
      <c r="AM39">
        <f ca="1">MAX(0,Z39-'QuickPlay Score'!$AE$12)</f>
        <v>0</v>
      </c>
    </row>
    <row r="40" spans="2:39" x14ac:dyDescent="0.25">
      <c r="B40">
        <f t="shared" si="12"/>
        <v>690</v>
      </c>
      <c r="E40">
        <f ca="1">'truth model'!M40*IF($B40&lt;=E$5,0,+E$3*E$4*E$10*E$6^0.5/(2*(PI()*E$7*($B40-E$5)^3)^0.5)*EXP(-((E$6*E$10-E$8*($B40-E$5))^2)/(4*E$6*E$7*($B40-E$5)))*EXP(-E$9*($B40-E$5)))</f>
        <v>8.9394743328182254E-15</v>
      </c>
      <c r="F40">
        <f ca="1">'truth model'!N40*IF($B40&lt;=F$5,0,+F$3*F$4*F$10*F$6^0.5/(2*(PI()*F$7*($B40-F$5)^3)^0.5)*EXP(-((F$6*F$10-F$8*($B40-F$5))^2)/(4*F$6*F$7*($B40-F$5)))*EXP(-F$9*($B40-F$5)))</f>
        <v>1.135762987079463E-4</v>
      </c>
      <c r="G40">
        <f ca="1">'truth model'!O40*IF($B40&lt;=G$5,0,+G$3*G$4*G$10*G$6^0.5/(2*(PI()*G$7*($B40-G$5)^3)^0.5)*EXP(-((G$6*G$10-G$8*($B40-G$5))^2)/(4*G$6*G$7*($B40-G$5)))*EXP(-G$9*($B40-G$5)))</f>
        <v>5.4672283932841737E-5</v>
      </c>
      <c r="H40">
        <f ca="1">'truth model'!P40*IF($B40&lt;=H$5,0,+H$3*H$4*H$10*H$6^0.5/(2*(PI()*H$7*($B40-H$5)^3)^0.5)*EXP(-((H$6*H$10-H$8*($B40-H$5))^2)/(4*H$6*H$7*($B40-H$5)))*EXP(-H$9*($B40-H$5)))</f>
        <v>5.7512278261824992E-6</v>
      </c>
      <c r="I40">
        <f ca="1">'truth model'!Q40*IF($B40&lt;=I$5,0,+I$3*I$4*I$10*I$6^0.5/(2*(PI()*I$7*($B40-I$5)^3)^0.5)*EXP(-((I$6*I$10-I$8*($B40-I$5))^2)/(4*I$6*I$7*($B40-I$5)))*EXP(-I$9*($B40-I$5)))</f>
        <v>1.9439629716933107E-2</v>
      </c>
      <c r="J40">
        <f ca="1">'truth model'!R40*IF($B40&lt;=J$5,0,+J$3*J$4*J$10*J$6^0.5/(2*(PI()*J$7*($B40-J$5)^3)^0.5)*EXP(-((J$6*J$10-J$8*($B40-J$5))^2)/(4*J$6*J$7*($B40-J$5)))*EXP(-J$9*($B40-J$5)))</f>
        <v>8.0144359902442047E-5</v>
      </c>
      <c r="K40">
        <f ca="1">'truth model'!S40*IF($B40&lt;=K$5,0,+K$3*K$4*K$10*K$6^0.5/(2*(PI()*K$7*($B40-K$5)^3)^0.5)*EXP(-((K$6*K$10-K$8*($B40-K$5))^2)/(4*K$6*K$7*($B40-K$5)))*EXP(-K$9*($B40-K$5)))</f>
        <v>1.4960221504462753E-3</v>
      </c>
      <c r="L40">
        <f ca="1">'truth model'!T40*IF($B40&lt;=L$5,0,+L$3*L$4*L$10*L$6^0.5/(2*(PI()*L$7*($B40-L$5)^3)^0.5)*EXP(-((L$6*L$10-L$8*($B40-L$5))^2)/(4*L$6*L$7*($B40-L$5)))*EXP(-L$9*($B40-L$5)))</f>
        <v>8.7928477545681698E-5</v>
      </c>
      <c r="M40">
        <f ca="1">'truth model'!U40*IF($B40&lt;=M$5,0,+M$3*M$4*M$10*M$6^0.5/(2*(PI()*M$7*($B40-M$5)^3)^0.5)*EXP(-((M$6*M$10-M$8*($B40-M$5))^2)/(4*M$6*M$7*($B40-M$5)))*EXP(-M$9*($B40-M$5)))</f>
        <v>1.9991381650026429E-19</v>
      </c>
      <c r="N40">
        <f ca="1">'truth model'!V40*IF($B40&lt;=N$5,0,+N$3*N$4*N$10*N$6^0.5/(2*(PI()*N$7*($B40-N$5)^3)^0.5)*EXP(-((N$6*N$10-N$8*($B40-N$5))^2)/(4*N$6*N$7*($B40-N$5)))*EXP(-N$9*($B40-N$5)))</f>
        <v>3.0898419973745042E-4</v>
      </c>
      <c r="Q40">
        <f t="shared" ca="1" si="9"/>
        <v>1.3691773329316851E-3</v>
      </c>
      <c r="R40">
        <f t="shared" ca="1" si="10"/>
        <v>2.0214609286217123E-7</v>
      </c>
      <c r="S40">
        <f t="shared" ca="1" si="13"/>
        <v>5.0643653266132538E-9</v>
      </c>
      <c r="T40">
        <f t="shared" ca="1" si="13"/>
        <v>6.8233298981001849E-7</v>
      </c>
      <c r="U40">
        <f t="shared" ca="1" si="13"/>
        <v>7.2037322650919521E-33</v>
      </c>
      <c r="V40">
        <f t="shared" ca="1" si="13"/>
        <v>2.6975007707818897E-9</v>
      </c>
      <c r="W40">
        <f t="shared" ca="1" si="13"/>
        <v>1.60118831000292E-9</v>
      </c>
      <c r="X40">
        <f t="shared" ca="1" si="13"/>
        <v>9.508582708970549E-7</v>
      </c>
      <c r="Y40">
        <f t="shared" ca="1" si="13"/>
        <v>2.397899223898047E-22</v>
      </c>
      <c r="Z40">
        <f t="shared" ca="1" si="13"/>
        <v>6.8850903362400564E-13</v>
      </c>
      <c r="AA40">
        <f t="shared" si="13"/>
        <v>0</v>
      </c>
      <c r="AD40">
        <f ca="1">MAX(0,Q40-'QuickPlay Score'!$AE$12)</f>
        <v>0</v>
      </c>
      <c r="AE40">
        <f ca="1">MAX(0,R40-'QuickPlay Score'!$AE$12)</f>
        <v>0</v>
      </c>
      <c r="AF40">
        <f ca="1">MAX(0,S40-'QuickPlay Score'!$AE$12)</f>
        <v>0</v>
      </c>
      <c r="AG40">
        <f ca="1">MAX(0,T40-'QuickPlay Score'!$AE$12)</f>
        <v>0</v>
      </c>
      <c r="AH40">
        <f ca="1">MAX(0,U40-'QuickPlay Score'!$AE$12)</f>
        <v>0</v>
      </c>
      <c r="AI40">
        <f ca="1">MAX(0,V40-'QuickPlay Score'!$AE$12)</f>
        <v>0</v>
      </c>
      <c r="AJ40">
        <f ca="1">MAX(0,W40-'QuickPlay Score'!$AE$12)</f>
        <v>0</v>
      </c>
      <c r="AK40">
        <f ca="1">MAX(0,X40-'QuickPlay Score'!$AE$12)</f>
        <v>0</v>
      </c>
      <c r="AL40">
        <f ca="1">MAX(0,Y40-'QuickPlay Score'!$AE$12)</f>
        <v>0</v>
      </c>
      <c r="AM40">
        <f ca="1">MAX(0,Z40-'QuickPlay Score'!$AE$12)</f>
        <v>0</v>
      </c>
    </row>
    <row r="41" spans="2:39" x14ac:dyDescent="0.25">
      <c r="B41">
        <f t="shared" si="12"/>
        <v>720</v>
      </c>
      <c r="E41">
        <f ca="1">'truth model'!M41*IF($B41&lt;=E$5,0,+E$3*E$4*E$10*E$6^0.5/(2*(PI()*E$7*($B41-E$5)^3)^0.5)*EXP(-((E$6*E$10-E$8*($B41-E$5))^2)/(4*E$6*E$7*($B41-E$5)))*EXP(-E$9*($B41-E$5)))</f>
        <v>1.0565182570604658E-15</v>
      </c>
      <c r="F41">
        <f ca="1">'truth model'!N41*IF($B41&lt;=F$5,0,+F$3*F$4*F$10*F$6^0.5/(2*(PI()*F$7*($B41-F$5)^3)^0.5)*EXP(-((F$6*F$10-F$8*($B41-F$5))^2)/(4*F$6*F$7*($B41-F$5)))*EXP(-F$9*($B41-F$5)))</f>
        <v>1.156450050130473E-4</v>
      </c>
      <c r="G41">
        <f ca="1">'truth model'!O41*IF($B41&lt;=G$5,0,+G$3*G$4*G$10*G$6^0.5/(2*(PI()*G$7*($B41-G$5)^3)^0.5)*EXP(-((G$6*G$10-G$8*($B41-G$5))^2)/(4*G$6*G$7*($B41-G$5)))*EXP(-G$9*($B41-G$5)))</f>
        <v>2.4475580436735079E-5</v>
      </c>
      <c r="H41">
        <f ca="1">'truth model'!P41*IF($B41&lt;=H$5,0,+H$3*H$4*H$10*H$6^0.5/(2*(PI()*H$7*($B41-H$5)^3)^0.5)*EXP(-((H$6*H$10-H$8*($B41-H$5))^2)/(4*H$6*H$7*($B41-H$5)))*EXP(-H$9*($B41-H$5)))</f>
        <v>3.6414950632291074E-6</v>
      </c>
      <c r="I41">
        <f ca="1">'truth model'!Q41*IF($B41&lt;=I$5,0,+I$3*I$4*I$10*I$6^0.5/(2*(PI()*I$7*($B41-I$5)^3)^0.5)*EXP(-((I$6*I$10-I$8*($B41-I$5))^2)/(4*I$6*I$7*($B41-I$5)))*EXP(-I$9*($B41-I$5)))</f>
        <v>2.130193219409688E-2</v>
      </c>
      <c r="J41">
        <f ca="1">'truth model'!R41*IF($B41&lt;=J$5,0,+J$3*J$4*J$10*J$6^0.5/(2*(PI()*J$7*($B41-J$5)^3)^0.5)*EXP(-((J$6*J$10-J$8*($B41-J$5))^2)/(4*J$6*J$7*($B41-J$5)))*EXP(-J$9*($B41-J$5)))</f>
        <v>3.6987337085735955E-5</v>
      </c>
      <c r="K41">
        <f ca="1">'truth model'!S41*IF($B41&lt;=K$5,0,+K$3*K$4*K$10*K$6^0.5/(2*(PI()*K$7*($B41-K$5)^3)^0.5)*EXP(-((K$6*K$10-K$8*($B41-K$5))^2)/(4*K$6*K$7*($B41-K$5)))*EXP(-K$9*($B41-K$5)))</f>
        <v>1.0028364587941888E-3</v>
      </c>
      <c r="L41">
        <f ca="1">'truth model'!T41*IF($B41&lt;=L$5,0,+L$3*L$4*L$10*L$6^0.5/(2*(PI()*L$7*($B41-L$5)^3)^0.5)*EXP(-((L$6*L$10-L$8*($B41-L$5))^2)/(4*L$6*L$7*($B41-L$5)))*EXP(-L$9*($B41-L$5)))</f>
        <v>5.4354016769984979E-5</v>
      </c>
      <c r="M41">
        <f ca="1">'truth model'!U41*IF($B41&lt;=M$5,0,+M$3*M$4*M$10*M$6^0.5/(2*(PI()*M$7*($B41-M$5)^3)^0.5)*EXP(-((M$6*M$10-M$8*($B41-M$5))^2)/(4*M$6*M$7*($B41-M$5)))*EXP(-M$9*($B41-M$5)))</f>
        <v>8.1520671469240287E-21</v>
      </c>
      <c r="N41">
        <f ca="1">'truth model'!V41*IF($B41&lt;=N$5,0,+N$3*N$4*N$10*N$6^0.5/(2*(PI()*N$7*($B41-N$5)^3)^0.5)*EXP(-((N$6*N$10-N$8*($B41-N$5))^2)/(4*N$6*N$7*($B41-N$5)))*EXP(-N$9*($B41-N$5)))</f>
        <v>1.9992052692858168E-4</v>
      </c>
      <c r="Q41">
        <f t="shared" ca="1" si="9"/>
        <v>2.9490788260227241E-3</v>
      </c>
      <c r="R41">
        <f t="shared" ca="1" si="10"/>
        <v>3.6980472379542521E-7</v>
      </c>
      <c r="S41">
        <f t="shared" ca="1" si="13"/>
        <v>1.5388585958125897E-8</v>
      </c>
      <c r="T41">
        <f t="shared" ca="1" si="13"/>
        <v>1.2819524592501557E-6</v>
      </c>
      <c r="U41">
        <f t="shared" ca="1" si="13"/>
        <v>8.2581867071989923E-31</v>
      </c>
      <c r="V41">
        <f t="shared" ca="1" si="13"/>
        <v>1.0558194239318874E-8</v>
      </c>
      <c r="W41">
        <f t="shared" ca="1" si="13"/>
        <v>9.7794911803238172E-9</v>
      </c>
      <c r="X41">
        <f t="shared" ca="1" si="13"/>
        <v>3.5809939233303341E-6</v>
      </c>
      <c r="Y41">
        <f t="shared" ca="1" si="13"/>
        <v>2.3764608040336969E-19</v>
      </c>
      <c r="Z41">
        <f t="shared" ca="1" si="13"/>
        <v>1.06268518363893E-11</v>
      </c>
      <c r="AA41">
        <f t="shared" si="13"/>
        <v>0</v>
      </c>
      <c r="AD41">
        <f ca="1">MAX(0,Q41-'QuickPlay Score'!$AE$12)</f>
        <v>0</v>
      </c>
      <c r="AE41">
        <f ca="1">MAX(0,R41-'QuickPlay Score'!$AE$12)</f>
        <v>0</v>
      </c>
      <c r="AF41">
        <f ca="1">MAX(0,S41-'QuickPlay Score'!$AE$12)</f>
        <v>0</v>
      </c>
      <c r="AG41">
        <f ca="1">MAX(0,T41-'QuickPlay Score'!$AE$12)</f>
        <v>0</v>
      </c>
      <c r="AH41">
        <f ca="1">MAX(0,U41-'QuickPlay Score'!$AE$12)</f>
        <v>0</v>
      </c>
      <c r="AI41">
        <f ca="1">MAX(0,V41-'QuickPlay Score'!$AE$12)</f>
        <v>0</v>
      </c>
      <c r="AJ41">
        <f ca="1">MAX(0,W41-'QuickPlay Score'!$AE$12)</f>
        <v>0</v>
      </c>
      <c r="AK41">
        <f ca="1">MAX(0,X41-'QuickPlay Score'!$AE$12)</f>
        <v>0</v>
      </c>
      <c r="AL41">
        <f ca="1">MAX(0,Y41-'QuickPlay Score'!$AE$12)</f>
        <v>0</v>
      </c>
      <c r="AM41">
        <f ca="1">MAX(0,Z41-'QuickPlay Score'!$AE$12)</f>
        <v>0</v>
      </c>
    </row>
    <row r="42" spans="2:39" x14ac:dyDescent="0.25">
      <c r="B42">
        <f t="shared" si="12"/>
        <v>750</v>
      </c>
      <c r="E42">
        <f ca="1">'truth model'!M42*IF($B42&lt;=E$5,0,+E$3*E$4*E$10*E$6^0.5/(2*(PI()*E$7*($B42-E$5)^3)^0.5)*EXP(-((E$6*E$10-E$8*($B42-E$5))^2)/(4*E$6*E$7*($B42-E$5)))*EXP(-E$9*($B42-E$5)))</f>
        <v>1.3676613730490546E-16</v>
      </c>
      <c r="F42">
        <f ca="1">'truth model'!N42*IF($B42&lt;=F$5,0,+F$3*F$4*F$10*F$6^0.5/(2*(PI()*F$7*($B42-F$5)^3)^0.5)*EXP(-((F$6*F$10-F$8*($B42-F$5))^2)/(4*F$6*F$7*($B42-F$5)))*EXP(-F$9*($B42-F$5)))</f>
        <v>6.8713976992184654E-5</v>
      </c>
      <c r="G42">
        <f ca="1">'truth model'!O42*IF($B42&lt;=G$5,0,+G$3*G$4*G$10*G$6^0.5/(2*(PI()*G$7*($B42-G$5)^3)^0.5)*EXP(-((G$6*G$10-G$8*($B42-G$5))^2)/(4*G$6*G$7*($B42-G$5)))*EXP(-G$9*($B42-G$5)))</f>
        <v>1.3559517935961706E-5</v>
      </c>
      <c r="H42">
        <f ca="1">'truth model'!P42*IF($B42&lt;=H$5,0,+H$3*H$4*H$10*H$6^0.5/(2*(PI()*H$7*($B42-H$5)^3)^0.5)*EXP(-((H$6*H$10-H$8*($B42-H$5))^2)/(4*H$6*H$7*($B42-H$5)))*EXP(-H$9*($B42-H$5)))</f>
        <v>1.5369084024193406E-6</v>
      </c>
      <c r="I42">
        <f ca="1">'truth model'!Q42*IF($B42&lt;=I$5,0,+I$3*I$4*I$10*I$6^0.5/(2*(PI()*I$7*($B42-I$5)^3)^0.5)*EXP(-((I$6*I$10-I$8*($B42-I$5))^2)/(4*I$6*I$7*($B42-I$5)))*EXP(-I$9*($B42-I$5)))</f>
        <v>1.579006364434057E-2</v>
      </c>
      <c r="J42">
        <f ca="1">'truth model'!R42*IF($B42&lt;=J$5,0,+J$3*J$4*J$10*J$6^0.5/(2*(PI()*J$7*($B42-J$5)^3)^0.5)*EXP(-((J$6*J$10-J$8*($B42-J$5))^2)/(4*J$6*J$7*($B42-J$5)))*EXP(-J$9*($B42-J$5)))</f>
        <v>2.8500165531653578E-5</v>
      </c>
      <c r="K42">
        <f ca="1">'truth model'!S42*IF($B42&lt;=K$5,0,+K$3*K$4*K$10*K$6^0.5/(2*(PI()*K$7*($B42-K$5)^3)^0.5)*EXP(-((K$6*K$10-K$8*($B42-K$5))^2)/(4*K$6*K$7*($B42-K$5)))*EXP(-K$9*($B42-K$5)))</f>
        <v>7.9742013968052406E-4</v>
      </c>
      <c r="L42">
        <f ca="1">'truth model'!T42*IF($B42&lt;=L$5,0,+L$3*L$4*L$10*L$6^0.5/(2*(PI()*L$7*($B42-L$5)^3)^0.5)*EXP(-((L$6*L$10-L$8*($B42-L$5))^2)/(4*L$6*L$7*($B42-L$5)))*EXP(-L$9*($B42-L$5)))</f>
        <v>2.3664356417481641E-5</v>
      </c>
      <c r="M42">
        <f ca="1">'truth model'!U42*IF($B42&lt;=M$5,0,+M$3*M$4*M$10*M$6^0.5/(2*(PI()*M$7*($B42-M$5)^3)^0.5)*EXP(-((M$6*M$10-M$8*($B42-M$5))^2)/(4*M$6*M$7*($B42-M$5)))*EXP(-M$9*($B42-M$5)))</f>
        <v>3.7985716269559645E-22</v>
      </c>
      <c r="N42">
        <f ca="1">'truth model'!V42*IF($B42&lt;=N$5,0,+N$3*N$4*N$10*N$6^0.5/(2*(PI()*N$7*($B42-N$5)^3)^0.5)*EXP(-((N$6*N$10-N$8*($B42-N$5))^2)/(4*N$6*N$7*($B42-N$5)))*EXP(-N$9*($B42-N$5)))</f>
        <v>1.4899968618238351E-4</v>
      </c>
      <c r="Q42">
        <f t="shared" ca="1" si="9"/>
        <v>4.8848599611978445E-3</v>
      </c>
      <c r="R42">
        <f t="shared" ca="1" si="10"/>
        <v>6.1800401076861865E-7</v>
      </c>
      <c r="S42">
        <f t="shared" ca="1" si="13"/>
        <v>4.0260638553132469E-8</v>
      </c>
      <c r="T42">
        <f t="shared" ca="1" si="13"/>
        <v>2.1483269790204473E-6</v>
      </c>
      <c r="U42">
        <f t="shared" ca="1" si="13"/>
        <v>5.9902186478036612E-29</v>
      </c>
      <c r="V42">
        <f t="shared" ca="1" si="13"/>
        <v>3.4733043025769132E-8</v>
      </c>
      <c r="W42">
        <f t="shared" ca="1" si="13"/>
        <v>4.8812208930743282E-8</v>
      </c>
      <c r="X42">
        <f t="shared" ca="1" si="13"/>
        <v>1.1341193043431043E-5</v>
      </c>
      <c r="Y42">
        <f t="shared" ca="1" si="13"/>
        <v>9.1142911261043467E-17</v>
      </c>
      <c r="Z42">
        <f t="shared" ca="1" si="13"/>
        <v>1.2096700150312616E-10</v>
      </c>
      <c r="AA42">
        <f t="shared" si="13"/>
        <v>0</v>
      </c>
      <c r="AD42">
        <f ca="1">MAX(0,Q42-'QuickPlay Score'!$AE$12)</f>
        <v>0</v>
      </c>
      <c r="AE42">
        <f ca="1">MAX(0,R42-'QuickPlay Score'!$AE$12)</f>
        <v>0</v>
      </c>
      <c r="AF42">
        <f ca="1">MAX(0,S42-'QuickPlay Score'!$AE$12)</f>
        <v>0</v>
      </c>
      <c r="AG42">
        <f ca="1">MAX(0,T42-'QuickPlay Score'!$AE$12)</f>
        <v>0</v>
      </c>
      <c r="AH42">
        <f ca="1">MAX(0,U42-'QuickPlay Score'!$AE$12)</f>
        <v>0</v>
      </c>
      <c r="AI42">
        <f ca="1">MAX(0,V42-'QuickPlay Score'!$AE$12)</f>
        <v>0</v>
      </c>
      <c r="AJ42">
        <f ca="1">MAX(0,W42-'QuickPlay Score'!$AE$12)</f>
        <v>0</v>
      </c>
      <c r="AK42">
        <f ca="1">MAX(0,X42-'QuickPlay Score'!$AE$12)</f>
        <v>0</v>
      </c>
      <c r="AL42">
        <f ca="1">MAX(0,Y42-'QuickPlay Score'!$AE$12)</f>
        <v>0</v>
      </c>
      <c r="AM42">
        <f ca="1">MAX(0,Z42-'QuickPlay Score'!$AE$12)</f>
        <v>0</v>
      </c>
    </row>
    <row r="43" spans="2:39" x14ac:dyDescent="0.25">
      <c r="B43">
        <f t="shared" si="12"/>
        <v>780</v>
      </c>
      <c r="E43">
        <f ca="1">'truth model'!M43*IF($B43&lt;=E$5,0,+E$3*E$4*E$10*E$6^0.5/(2*(PI()*E$7*($B43-E$5)^3)^0.5)*EXP(-((E$6*E$10-E$8*($B43-E$5))^2)/(4*E$6*E$7*($B43-E$5)))*EXP(-E$9*($B43-E$5)))</f>
        <v>1.4619116525255827E-17</v>
      </c>
      <c r="F43">
        <f ca="1">'truth model'!N43*IF($B43&lt;=F$5,0,+F$3*F$4*F$10*F$6^0.5/(2*(PI()*F$7*($B43-F$5)^3)^0.5)*EXP(-((F$6*F$10-F$8*($B43-F$5))^2)/(4*F$6*F$7*($B43-F$5)))*EXP(-F$9*($B43-F$5)))</f>
        <v>4.0984326161687061E-5</v>
      </c>
      <c r="G43">
        <f ca="1">'truth model'!O43*IF($B43&lt;=G$5,0,+G$3*G$4*G$10*G$6^0.5/(2*(PI()*G$7*($B43-G$5)^3)^0.5)*EXP(-((G$6*G$10-G$8*($B43-G$5))^2)/(4*G$6*G$7*($B43-G$5)))*EXP(-G$9*($B43-G$5)))</f>
        <v>8.7681864102782128E-6</v>
      </c>
      <c r="H43">
        <f ca="1">'truth model'!P43*IF($B43&lt;=H$5,0,+H$3*H$4*H$10*H$6^0.5/(2*(PI()*H$7*($B43-H$5)^3)^0.5)*EXP(-((H$6*H$10-H$8*($B43-H$5))^2)/(4*H$6*H$7*($B43-H$5)))*EXP(-H$9*($B43-H$5)))</f>
        <v>1.1248796038216459E-6</v>
      </c>
      <c r="I43">
        <f ca="1">'truth model'!Q43*IF($B43&lt;=I$5,0,+I$3*I$4*I$10*I$6^0.5/(2*(PI()*I$7*($B43-I$5)^3)^0.5)*EXP(-((I$6*I$10-I$8*($B43-I$5))^2)/(4*I$6*I$7*($B43-I$5)))*EXP(-I$9*($B43-I$5)))</f>
        <v>1.4488787601004032E-2</v>
      </c>
      <c r="J43">
        <f ca="1">'truth model'!R43*IF($B43&lt;=J$5,0,+J$3*J$4*J$10*J$6^0.5/(2*(PI()*J$7*($B43-J$5)^3)^0.5)*EXP(-((J$6*J$10-J$8*($B43-J$5))^2)/(4*J$6*J$7*($B43-J$5)))*EXP(-J$9*($B43-J$5)))</f>
        <v>1.335873358672254E-5</v>
      </c>
      <c r="K43">
        <f ca="1">'truth model'!S43*IF($B43&lt;=K$5,0,+K$3*K$4*K$10*K$6^0.5/(2*(PI()*K$7*($B43-K$5)^3)^0.5)*EXP(-((K$6*K$10-K$8*($B43-K$5))^2)/(4*K$6*K$7*($B43-K$5)))*EXP(-K$9*($B43-K$5)))</f>
        <v>5.265282880705151E-4</v>
      </c>
      <c r="L43">
        <f ca="1">'truth model'!T43*IF($B43&lt;=L$5,0,+L$3*L$4*L$10*L$6^0.5/(2*(PI()*L$7*($B43-L$5)^3)^0.5)*EXP(-((L$6*L$10-L$8*($B43-L$5))^2)/(4*L$6*L$7*($B43-L$5)))*EXP(-L$9*($B43-L$5)))</f>
        <v>1.6913334710977249E-5</v>
      </c>
      <c r="M43">
        <f ca="1">'truth model'!U43*IF($B43&lt;=M$5,0,+M$3*M$4*M$10*M$6^0.5/(2*(PI()*M$7*($B43-M$5)^3)^0.5)*EXP(-((M$6*M$10-M$8*($B43-M$5))^2)/(4*M$6*M$7*($B43-M$5)))*EXP(-M$9*($B43-M$5)))</f>
        <v>1.2225450572646441E-23</v>
      </c>
      <c r="N43">
        <f ca="1">'truth model'!V43*IF($B43&lt;=N$5,0,+N$3*N$4*N$10*N$6^0.5/(2*(PI()*N$7*($B43-N$5)^3)^0.5)*EXP(-((N$6*N$10-N$8*($B43-N$5))^2)/(4*N$6*N$7*($B43-N$5)))*EXP(-N$9*($B43-N$5)))</f>
        <v>8.5544402518131246E-5</v>
      </c>
      <c r="Q43">
        <f t="shared" ca="1" si="9"/>
        <v>6.4434352465477249E-3</v>
      </c>
      <c r="R43">
        <f t="shared" ca="1" si="10"/>
        <v>9.5496189356220341E-7</v>
      </c>
      <c r="S43">
        <f t="shared" ca="1" si="13"/>
        <v>9.252028516344787E-8</v>
      </c>
      <c r="T43">
        <f t="shared" ca="1" si="13"/>
        <v>3.2607458543862454E-6</v>
      </c>
      <c r="U43">
        <f t="shared" ca="1" si="13"/>
        <v>2.921483469945028E-27</v>
      </c>
      <c r="V43">
        <f t="shared" ca="1" si="13"/>
        <v>9.8282165378085685E-8</v>
      </c>
      <c r="W43">
        <f t="shared" ca="1" si="13"/>
        <v>2.045245988733342E-7</v>
      </c>
      <c r="X43">
        <f t="shared" ca="1" si="13"/>
        <v>3.0910268758572621E-5</v>
      </c>
      <c r="Y43">
        <f t="shared" ca="1" si="13"/>
        <v>1.5340588274733441E-14</v>
      </c>
      <c r="Z43">
        <f t="shared" ca="1" si="13"/>
        <v>1.0574556317298491E-9</v>
      </c>
      <c r="AA43">
        <f t="shared" si="13"/>
        <v>0</v>
      </c>
      <c r="AD43">
        <f ca="1">MAX(0,Q43-'QuickPlay Score'!$AE$12)</f>
        <v>1.4434352465477248E-3</v>
      </c>
      <c r="AE43">
        <f ca="1">MAX(0,R43-'QuickPlay Score'!$AE$12)</f>
        <v>0</v>
      </c>
      <c r="AF43">
        <f ca="1">MAX(0,S43-'QuickPlay Score'!$AE$12)</f>
        <v>0</v>
      </c>
      <c r="AG43">
        <f ca="1">MAX(0,T43-'QuickPlay Score'!$AE$12)</f>
        <v>0</v>
      </c>
      <c r="AH43">
        <f ca="1">MAX(0,U43-'QuickPlay Score'!$AE$12)</f>
        <v>0</v>
      </c>
      <c r="AI43">
        <f ca="1">MAX(0,V43-'QuickPlay Score'!$AE$12)</f>
        <v>0</v>
      </c>
      <c r="AJ43">
        <f ca="1">MAX(0,W43-'QuickPlay Score'!$AE$12)</f>
        <v>0</v>
      </c>
      <c r="AK43">
        <f ca="1">MAX(0,X43-'QuickPlay Score'!$AE$12)</f>
        <v>0</v>
      </c>
      <c r="AL43">
        <f ca="1">MAX(0,Y43-'QuickPlay Score'!$AE$12)</f>
        <v>0</v>
      </c>
      <c r="AM43">
        <f ca="1">MAX(0,Z43-'QuickPlay Score'!$AE$12)</f>
        <v>0</v>
      </c>
    </row>
    <row r="44" spans="2:39" x14ac:dyDescent="0.25">
      <c r="B44">
        <f t="shared" si="12"/>
        <v>810</v>
      </c>
      <c r="E44">
        <f ca="1">'truth model'!M44*IF($B44&lt;=E$5,0,+E$3*E$4*E$10*E$6^0.5/(2*(PI()*E$7*($B44-E$5)^3)^0.5)*EXP(-((E$6*E$10-E$8*($B44-E$5))^2)/(4*E$6*E$7*($B44-E$5)))*EXP(-E$9*($B44-E$5)))</f>
        <v>2.0238397524098574E-18</v>
      </c>
      <c r="F44">
        <f ca="1">'truth model'!N44*IF($B44&lt;=F$5,0,+F$3*F$4*F$10*F$6^0.5/(2*(PI()*F$7*($B44-F$5)^3)^0.5)*EXP(-((F$6*F$10-F$8*($B44-F$5))^2)/(4*F$6*F$7*($B44-F$5)))*EXP(-F$9*($B44-F$5)))</f>
        <v>3.3024620265770733E-5</v>
      </c>
      <c r="G44">
        <f ca="1">'truth model'!O44*IF($B44&lt;=G$5,0,+G$3*G$4*G$10*G$6^0.5/(2*(PI()*G$7*($B44-G$5)^3)^0.5)*EXP(-((G$6*G$10-G$8*($B44-G$5))^2)/(4*G$6*G$7*($B44-G$5)))*EXP(-G$9*($B44-G$5)))</f>
        <v>5.1184615068456194E-6</v>
      </c>
      <c r="H44">
        <f ca="1">'truth model'!P44*IF($B44&lt;=H$5,0,+H$3*H$4*H$10*H$6^0.5/(2*(PI()*H$7*($B44-H$5)^3)^0.5)*EXP(-((H$6*H$10-H$8*($B44-H$5))^2)/(4*H$6*H$7*($B44-H$5)))*EXP(-H$9*($B44-H$5)))</f>
        <v>4.9019088338586792E-7</v>
      </c>
      <c r="I44">
        <f ca="1">'truth model'!Q44*IF($B44&lt;=I$5,0,+I$3*I$4*I$10*I$6^0.5/(2*(PI()*I$7*($B44-I$5)^3)^0.5)*EXP(-((I$6*I$10-I$8*($B44-I$5))^2)/(4*I$6*I$7*($B44-I$5)))*EXP(-I$9*($B44-I$5)))</f>
        <v>8.8378112181232479E-3</v>
      </c>
      <c r="J44">
        <f ca="1">'truth model'!R44*IF($B44&lt;=J$5,0,+J$3*J$4*J$10*J$6^0.5/(2*(PI()*J$7*($B44-J$5)^3)^0.5)*EXP(-((J$6*J$10-J$8*($B44-J$5))^2)/(4*J$6*J$7*($B44-J$5)))*EXP(-J$9*($B44-J$5)))</f>
        <v>9.3732638539144286E-6</v>
      </c>
      <c r="K44">
        <f ca="1">'truth model'!S44*IF($B44&lt;=K$5,0,+K$3*K$4*K$10*K$6^0.5/(2*(PI()*K$7*($B44-K$5)^3)^0.5)*EXP(-((K$6*K$10-K$8*($B44-K$5))^2)/(4*K$6*K$7*($B44-K$5)))*EXP(-K$9*($B44-K$5)))</f>
        <v>3.74945404440085E-4</v>
      </c>
      <c r="L44">
        <f ca="1">'truth model'!T44*IF($B44&lt;=L$5,0,+L$3*L$4*L$10*L$6^0.5/(2*(PI()*L$7*($B44-L$5)^3)^0.5)*EXP(-((L$6*L$10-L$8*($B44-L$5))^2)/(4*L$6*L$7*($B44-L$5)))*EXP(-L$9*($B44-L$5)))</f>
        <v>8.9920217642113316E-6</v>
      </c>
      <c r="M44">
        <f ca="1">'truth model'!U44*IF($B44&lt;=M$5,0,+M$3*M$4*M$10*M$6^0.5/(2*(PI()*M$7*($B44-M$5)^3)^0.5)*EXP(-((M$6*M$10-M$8*($B44-M$5))^2)/(4*M$6*M$7*($B44-M$5)))*EXP(-M$9*($B44-M$5)))</f>
        <v>5.3690144493619444E-25</v>
      </c>
      <c r="N44">
        <f ca="1">'truth model'!V44*IF($B44&lt;=N$5,0,+N$3*N$4*N$10*N$6^0.5/(2*(PI()*N$7*($B44-N$5)^3)^0.5)*EXP(-((N$6*N$10-N$8*($B44-N$5))^2)/(4*N$6*N$7*($B44-N$5)))*EXP(-N$9*($B44-N$5)))</f>
        <v>3.3932635002966089E-5</v>
      </c>
      <c r="Q44">
        <f t="shared" ca="1" si="9"/>
        <v>6.9674715846945734E-3</v>
      </c>
      <c r="R44">
        <f t="shared" ca="1" si="10"/>
        <v>1.3782427528347343E-6</v>
      </c>
      <c r="S44">
        <f t="shared" ca="1" si="13"/>
        <v>1.8987317013575622E-7</v>
      </c>
      <c r="T44">
        <f t="shared" ca="1" si="13"/>
        <v>4.5397291419858232E-6</v>
      </c>
      <c r="U44">
        <f t="shared" ca="1" si="13"/>
        <v>1.0075723635710189E-25</v>
      </c>
      <c r="V44">
        <f t="shared" ca="1" si="13"/>
        <v>2.4385644607222146E-7</v>
      </c>
      <c r="W44">
        <f t="shared" ca="1" si="13"/>
        <v>7.3562556203188092E-7</v>
      </c>
      <c r="X44">
        <f t="shared" ca="1" si="13"/>
        <v>7.3902308116772125E-5</v>
      </c>
      <c r="Y44">
        <f t="shared" ca="1" si="13"/>
        <v>1.2580067165282043E-12</v>
      </c>
      <c r="Z44">
        <f t="shared" ca="1" si="13"/>
        <v>7.3414476647699954E-9</v>
      </c>
      <c r="AA44">
        <f t="shared" si="13"/>
        <v>0</v>
      </c>
      <c r="AD44">
        <f ca="1">MAX(0,Q44-'QuickPlay Score'!$AE$12)</f>
        <v>1.9674715846945733E-3</v>
      </c>
      <c r="AE44">
        <f ca="1">MAX(0,R44-'QuickPlay Score'!$AE$12)</f>
        <v>0</v>
      </c>
      <c r="AF44">
        <f ca="1">MAX(0,S44-'QuickPlay Score'!$AE$12)</f>
        <v>0</v>
      </c>
      <c r="AG44">
        <f ca="1">MAX(0,T44-'QuickPlay Score'!$AE$12)</f>
        <v>0</v>
      </c>
      <c r="AH44">
        <f ca="1">MAX(0,U44-'QuickPlay Score'!$AE$12)</f>
        <v>0</v>
      </c>
      <c r="AI44">
        <f ca="1">MAX(0,V44-'QuickPlay Score'!$AE$12)</f>
        <v>0</v>
      </c>
      <c r="AJ44">
        <f ca="1">MAX(0,W44-'QuickPlay Score'!$AE$12)</f>
        <v>0</v>
      </c>
      <c r="AK44">
        <f ca="1">MAX(0,X44-'QuickPlay Score'!$AE$12)</f>
        <v>0</v>
      </c>
      <c r="AL44">
        <f ca="1">MAX(0,Y44-'QuickPlay Score'!$AE$12)</f>
        <v>0</v>
      </c>
      <c r="AM44">
        <f ca="1">MAX(0,Z44-'QuickPlay Score'!$AE$12)</f>
        <v>0</v>
      </c>
    </row>
    <row r="45" spans="2:39" x14ac:dyDescent="0.25">
      <c r="B45">
        <f t="shared" si="12"/>
        <v>840</v>
      </c>
      <c r="E45">
        <f ca="1">'truth model'!M45*IF($B45&lt;=E$5,0,+E$3*E$4*E$10*E$6^0.5/(2*(PI()*E$7*($B45-E$5)^3)^0.5)*EXP(-((E$6*E$10-E$8*($B45-E$5))^2)/(4*E$6*E$7*($B45-E$5)))*EXP(-E$9*($B45-E$5)))</f>
        <v>2.0992572417565376E-19</v>
      </c>
      <c r="F45">
        <f ca="1">'truth model'!N45*IF($B45&lt;=F$5,0,+F$3*F$4*F$10*F$6^0.5/(2*(PI()*F$7*($B45-F$5)^3)^0.5)*EXP(-((F$6*F$10-F$8*($B45-F$5))^2)/(4*F$6*F$7*($B45-F$5)))*EXP(-F$9*($B45-F$5)))</f>
        <v>1.768212117685338E-5</v>
      </c>
      <c r="G45">
        <f ca="1">'truth model'!O45*IF($B45&lt;=G$5,0,+G$3*G$4*G$10*G$6^0.5/(2*(PI()*G$7*($B45-G$5)^3)^0.5)*EXP(-((G$6*G$10-G$8*($B45-G$5))^2)/(4*G$6*G$7*($B45-G$5)))*EXP(-G$9*($B45-G$5)))</f>
        <v>4.1777609154951279E-6</v>
      </c>
      <c r="H45">
        <f ca="1">'truth model'!P45*IF($B45&lt;=H$5,0,+H$3*H$4*H$10*H$6^0.5/(2*(PI()*H$7*($B45-H$5)^3)^0.5)*EXP(-((H$6*H$10-H$8*($B45-H$5))^2)/(4*H$6*H$7*($B45-H$5)))*EXP(-H$9*($B45-H$5)))</f>
        <v>2.9092169073490045E-7</v>
      </c>
      <c r="I45">
        <f ca="1">'truth model'!Q45*IF($B45&lt;=I$5,0,+I$3*I$4*I$10*I$6^0.5/(2*(PI()*I$7*($B45-I$5)^3)^0.5)*EXP(-((I$6*I$10-I$8*($B45-I$5))^2)/(4*I$6*I$7*($B45-I$5)))*EXP(-I$9*($B45-I$5)))</f>
        <v>8.3605190055434861E-3</v>
      </c>
      <c r="J45">
        <f ca="1">'truth model'!R45*IF($B45&lt;=J$5,0,+J$3*J$4*J$10*J$6^0.5/(2*(PI()*J$7*($B45-J$5)^3)^0.5)*EXP(-((J$6*J$10-J$8*($B45-J$5))^2)/(4*J$6*J$7*($B45-J$5)))*EXP(-J$9*($B45-J$5)))</f>
        <v>4.786308307060069E-6</v>
      </c>
      <c r="K45">
        <f ca="1">'truth model'!S45*IF($B45&lt;=K$5,0,+K$3*K$4*K$10*K$6^0.5/(2*(PI()*K$7*($B45-K$5)^3)^0.5)*EXP(-((K$6*K$10-K$8*($B45-K$5))^2)/(4*K$6*K$7*($B45-K$5)))*EXP(-K$9*($B45-K$5)))</f>
        <v>1.9161975774872498E-4</v>
      </c>
      <c r="L45">
        <f ca="1">'truth model'!T45*IF($B45&lt;=L$5,0,+L$3*L$4*L$10*L$6^0.5/(2*(PI()*L$7*($B45-L$5)^3)^0.5)*EXP(-((L$6*L$10-L$8*($B45-L$5))^2)/(4*L$6*L$7*($B45-L$5)))*EXP(-L$9*($B45-L$5)))</f>
        <v>5.459144308926174E-6</v>
      </c>
      <c r="M45">
        <f ca="1">'truth model'!U45*IF($B45&lt;=M$5,0,+M$3*M$4*M$10*M$6^0.5/(2*(PI()*M$7*($B45-M$5)^3)^0.5)*EXP(-((M$6*M$10-M$8*($B45-M$5))^2)/(4*M$6*M$7*($B45-M$5)))*EXP(-M$9*($B45-M$5)))</f>
        <v>1.8995049666852658E-26</v>
      </c>
      <c r="N45">
        <f ca="1">'truth model'!V45*IF($B45&lt;=N$5,0,+N$3*N$4*N$10*N$6^0.5/(2*(PI()*N$7*($B45-N$5)^3)^0.5)*EXP(-((N$6*N$10-N$8*($B45-N$5))^2)/(4*N$6*N$7*($B45-N$5)))*EXP(-N$9*($B45-N$5)))</f>
        <v>2.2950841251043624E-5</v>
      </c>
      <c r="Q45">
        <f t="shared" ca="1" si="9"/>
        <v>6.3280729966419457E-3</v>
      </c>
      <c r="R45">
        <f t="shared" ca="1" si="10"/>
        <v>1.8735543469863399E-6</v>
      </c>
      <c r="S45">
        <f t="shared" ca="1" si="13"/>
        <v>3.5284590523087525E-7</v>
      </c>
      <c r="T45">
        <f t="shared" ca="1" si="13"/>
        <v>5.8593559102978258E-6</v>
      </c>
      <c r="U45">
        <f t="shared" ca="1" si="13"/>
        <v>2.5633799335455388E-24</v>
      </c>
      <c r="V45">
        <f t="shared" ca="1" si="13"/>
        <v>5.3915286276751356E-7</v>
      </c>
      <c r="W45">
        <f t="shared" ca="1" si="13"/>
        <v>2.3140660351431347E-6</v>
      </c>
      <c r="X45">
        <f t="shared" ca="1" si="13"/>
        <v>1.5750436499029134E-4</v>
      </c>
      <c r="Y45">
        <f t="shared" ca="1" si="13"/>
        <v>5.4862398277785383E-11</v>
      </c>
      <c r="Z45">
        <f t="shared" ca="1" si="13"/>
        <v>4.163381595537012E-8</v>
      </c>
      <c r="AA45">
        <f t="shared" si="13"/>
        <v>0</v>
      </c>
      <c r="AD45">
        <f ca="1">MAX(0,Q45-'QuickPlay Score'!$AE$12)</f>
        <v>1.3280729966419456E-3</v>
      </c>
      <c r="AE45">
        <f ca="1">MAX(0,R45-'QuickPlay Score'!$AE$12)</f>
        <v>0</v>
      </c>
      <c r="AF45">
        <f ca="1">MAX(0,S45-'QuickPlay Score'!$AE$12)</f>
        <v>0</v>
      </c>
      <c r="AG45">
        <f ca="1">MAX(0,T45-'QuickPlay Score'!$AE$12)</f>
        <v>0</v>
      </c>
      <c r="AH45">
        <f ca="1">MAX(0,U45-'QuickPlay Score'!$AE$12)</f>
        <v>0</v>
      </c>
      <c r="AI45">
        <f ca="1">MAX(0,V45-'QuickPlay Score'!$AE$12)</f>
        <v>0</v>
      </c>
      <c r="AJ45">
        <f ca="1">MAX(0,W45-'QuickPlay Score'!$AE$12)</f>
        <v>0</v>
      </c>
      <c r="AK45">
        <f ca="1">MAX(0,X45-'QuickPlay Score'!$AE$12)</f>
        <v>0</v>
      </c>
      <c r="AL45">
        <f ca="1">MAX(0,Y45-'QuickPlay Score'!$AE$12)</f>
        <v>0</v>
      </c>
      <c r="AM45">
        <f ca="1">MAX(0,Z45-'QuickPlay Score'!$AE$12)</f>
        <v>0</v>
      </c>
    </row>
    <row r="46" spans="2:39" x14ac:dyDescent="0.25">
      <c r="B46">
        <f t="shared" si="12"/>
        <v>870</v>
      </c>
      <c r="E46">
        <f ca="1">'truth model'!M46*IF($B46&lt;=E$5,0,+E$3*E$4*E$10*E$6^0.5/(2*(PI()*E$7*($B46-E$5)^3)^0.5)*EXP(-((E$6*E$10-E$8*($B46-E$5))^2)/(4*E$6*E$7*($B46-E$5)))*EXP(-E$9*($B46-E$5)))</f>
        <v>3.2901768699825543E-20</v>
      </c>
      <c r="F46">
        <f ca="1">'truth model'!N46*IF($B46&lt;=F$5,0,+F$3*F$4*F$10*F$6^0.5/(2*(PI()*F$7*($B46-F$5)^3)^0.5)*EXP(-((F$6*F$10-F$8*($B46-F$5))^2)/(4*F$6*F$7*($B46-F$5)))*EXP(-F$9*($B46-F$5)))</f>
        <v>1.3688162157463022E-5</v>
      </c>
      <c r="G46">
        <f ca="1">'truth model'!O46*IF($B46&lt;=G$5,0,+G$3*G$4*G$10*G$6^0.5/(2*(PI()*G$7*($B46-G$5)^3)^0.5)*EXP(-((G$6*G$10-G$8*($B46-G$5))^2)/(4*G$6*G$7*($B46-G$5)))*EXP(-G$9*($B46-G$5)))</f>
        <v>2.2508159588570811E-6</v>
      </c>
      <c r="H46">
        <f ca="1">'truth model'!P46*IF($B46&lt;=H$5,0,+H$3*H$4*H$10*H$6^0.5/(2*(PI()*H$7*($B46-H$5)^3)^0.5)*EXP(-((H$6*H$10-H$8*($B46-H$5))^2)/(4*H$6*H$7*($B46-H$5)))*EXP(-H$9*($B46-H$5)))</f>
        <v>1.6814323221764066E-7</v>
      </c>
      <c r="I46">
        <f ca="1">'truth model'!Q46*IF($B46&lt;=I$5,0,+I$3*I$4*I$10*I$6^0.5/(2*(PI()*I$7*($B46-I$5)^3)^0.5)*EXP(-((I$6*I$10-I$8*($B46-I$5))^2)/(4*I$6*I$7*($B46-I$5)))*EXP(-I$9*($B46-I$5)))</f>
        <v>6.1032754190082352E-3</v>
      </c>
      <c r="J46">
        <f ca="1">'truth model'!R46*IF($B46&lt;=J$5,0,+J$3*J$4*J$10*J$6^0.5/(2*(PI()*J$7*($B46-J$5)^3)^0.5)*EXP(-((J$6*J$10-J$8*($B46-J$5))^2)/(4*J$6*J$7*($B46-J$5)))*EXP(-J$9*($B46-J$5)))</f>
        <v>2.4600964712063308E-6</v>
      </c>
      <c r="K46">
        <f ca="1">'truth model'!S46*IF($B46&lt;=K$5,0,+K$3*K$4*K$10*K$6^0.5/(2*(PI()*K$7*($B46-K$5)^3)^0.5)*EXP(-((K$6*K$10-K$8*($B46-K$5))^2)/(4*K$6*K$7*($B46-K$5)))*EXP(-K$9*($B46-K$5)))</f>
        <v>1.8647278049718457E-4</v>
      </c>
      <c r="L46">
        <f ca="1">'truth model'!T46*IF($B46&lt;=L$5,0,+L$3*L$4*L$10*L$6^0.5/(2*(PI()*L$7*($B46-L$5)^3)^0.5)*EXP(-((L$6*L$10-L$8*($B46-L$5))^2)/(4*L$6*L$7*($B46-L$5)))*EXP(-L$9*($B46-L$5)))</f>
        <v>2.8550524293949178E-6</v>
      </c>
      <c r="M46">
        <f ca="1">'truth model'!U46*IF($B46&lt;=M$5,0,+M$3*M$4*M$10*M$6^0.5/(2*(PI()*M$7*($B46-M$5)^3)^0.5)*EXP(-((M$6*M$10-M$8*($B46-M$5))^2)/(4*M$6*M$7*($B46-M$5)))*EXP(-M$9*($B46-M$5)))</f>
        <v>7.1438879087941646E-28</v>
      </c>
      <c r="N46">
        <f ca="1">'truth model'!V46*IF($B46&lt;=N$5,0,+N$3*N$4*N$10*N$6^0.5/(2*(PI()*N$7*($B46-N$5)^3)^0.5)*EXP(-((N$6*N$10-N$8*($B46-N$5))^2)/(4*N$6*N$7*($B46-N$5)))*EXP(-N$9*($B46-N$5)))</f>
        <v>1.6686251436211609E-5</v>
      </c>
      <c r="Q46">
        <f t="shared" ca="1" si="9"/>
        <v>4.9272550217426296E-3</v>
      </c>
      <c r="R46">
        <f t="shared" ca="1" si="10"/>
        <v>2.4159622572111933E-6</v>
      </c>
      <c r="S46">
        <f t="shared" ca="1" si="13"/>
        <v>6.007353425945354E-7</v>
      </c>
      <c r="T46">
        <f t="shared" ca="1" si="13"/>
        <v>7.073997767210079E-6</v>
      </c>
      <c r="U46">
        <f t="shared" ca="1" si="13"/>
        <v>4.985418543926645E-23</v>
      </c>
      <c r="V46">
        <f t="shared" ca="1" si="13"/>
        <v>1.0767254522558154E-6</v>
      </c>
      <c r="W46">
        <f t="shared" ca="1" si="13"/>
        <v>6.4676658223576425E-6</v>
      </c>
      <c r="X46">
        <f t="shared" ca="1" si="13"/>
        <v>3.0330875681118313E-4</v>
      </c>
      <c r="Y46">
        <f t="shared" ca="1" si="13"/>
        <v>1.3699859279330862E-9</v>
      </c>
      <c r="Z46">
        <f t="shared" ca="1" si="13"/>
        <v>1.9750039678044242E-7</v>
      </c>
      <c r="AA46">
        <f t="shared" si="13"/>
        <v>0</v>
      </c>
      <c r="AD46">
        <f ca="1">MAX(0,Q46-'QuickPlay Score'!$AE$12)</f>
        <v>0</v>
      </c>
      <c r="AE46">
        <f ca="1">MAX(0,R46-'QuickPlay Score'!$AE$12)</f>
        <v>0</v>
      </c>
      <c r="AF46">
        <f ca="1">MAX(0,S46-'QuickPlay Score'!$AE$12)</f>
        <v>0</v>
      </c>
      <c r="AG46">
        <f ca="1">MAX(0,T46-'QuickPlay Score'!$AE$12)</f>
        <v>0</v>
      </c>
      <c r="AH46">
        <f ca="1">MAX(0,U46-'QuickPlay Score'!$AE$12)</f>
        <v>0</v>
      </c>
      <c r="AI46">
        <f ca="1">MAX(0,V46-'QuickPlay Score'!$AE$12)</f>
        <v>0</v>
      </c>
      <c r="AJ46">
        <f ca="1">MAX(0,W46-'QuickPlay Score'!$AE$12)</f>
        <v>0</v>
      </c>
      <c r="AK46">
        <f ca="1">MAX(0,X46-'QuickPlay Score'!$AE$12)</f>
        <v>0</v>
      </c>
      <c r="AL46">
        <f ca="1">MAX(0,Y46-'QuickPlay Score'!$AE$12)</f>
        <v>0</v>
      </c>
      <c r="AM46">
        <f ca="1">MAX(0,Z46-'QuickPlay Score'!$AE$12)</f>
        <v>0</v>
      </c>
    </row>
    <row r="47" spans="2:39" x14ac:dyDescent="0.25">
      <c r="B47">
        <f t="shared" si="12"/>
        <v>900</v>
      </c>
      <c r="E47">
        <f ca="1">'truth model'!M47*IF($B47&lt;=E$5,0,+E$3*E$4*E$10*E$6^0.5/(2*(PI()*E$7*($B47-E$5)^3)^0.5)*EXP(-((E$6*E$10-E$8*($B47-E$5))^2)/(4*E$6*E$7*($B47-E$5)))*EXP(-E$9*($B47-E$5)))</f>
        <v>3.6093952873709512E-21</v>
      </c>
      <c r="F47">
        <f ca="1">'truth model'!N47*IF($B47&lt;=F$5,0,+F$3*F$4*F$10*F$6^0.5/(2*(PI()*F$7*($B47-F$5)^3)^0.5)*EXP(-((F$6*F$10-F$8*($B47-F$5))^2)/(4*F$6*F$7*($B47-F$5)))*EXP(-F$9*($B47-F$5)))</f>
        <v>1.0276497074862678E-5</v>
      </c>
      <c r="G47">
        <f ca="1">'truth model'!O47*IF($B47&lt;=G$5,0,+G$3*G$4*G$10*G$6^0.5/(2*(PI()*G$7*($B47-G$5)^3)^0.5)*EXP(-((G$6*G$10-G$8*($B47-G$5))^2)/(4*G$6*G$7*($B47-G$5)))*EXP(-G$9*($B47-G$5)))</f>
        <v>1.4867793162466315E-6</v>
      </c>
      <c r="H47">
        <f ca="1">'truth model'!P47*IF($B47&lt;=H$5,0,+H$3*H$4*H$10*H$6^0.5/(2*(PI()*H$7*($B47-H$5)^3)^0.5)*EXP(-((H$6*H$10-H$8*($B47-H$5))^2)/(4*H$6*H$7*($B47-H$5)))*EXP(-H$9*($B47-H$5)))</f>
        <v>6.7094106397500604E-8</v>
      </c>
      <c r="I47">
        <f ca="1">'truth model'!Q47*IF($B47&lt;=I$5,0,+I$3*I$4*I$10*I$6^0.5/(2*(PI()*I$7*($B47-I$5)^3)^0.5)*EXP(-((I$6*I$10-I$8*($B47-I$5))^2)/(4*I$6*I$7*($B47-I$5)))*EXP(-I$9*($B47-I$5)))</f>
        <v>5.8396744520418965E-3</v>
      </c>
      <c r="J47">
        <f ca="1">'truth model'!R47*IF($B47&lt;=J$5,0,+J$3*J$4*J$10*J$6^0.5/(2*(PI()*J$7*($B47-J$5)^3)^0.5)*EXP(-((J$6*J$10-J$8*($B47-J$5))^2)/(4*J$6*J$7*($B47-J$5)))*EXP(-J$9*($B47-J$5)))</f>
        <v>1.8428042947950057E-6</v>
      </c>
      <c r="K47">
        <f ca="1">'truth model'!S47*IF($B47&lt;=K$5,0,+K$3*K$4*K$10*K$6^0.5/(2*(PI()*K$7*($B47-K$5)^3)^0.5)*EXP(-((K$6*K$10-K$8*($B47-K$5))^2)/(4*K$6*K$7*($B47-K$5)))*EXP(-K$9*($B47-K$5)))</f>
        <v>9.327092546577306E-5</v>
      </c>
      <c r="L47">
        <f ca="1">'truth model'!T47*IF($B47&lt;=L$5,0,+L$3*L$4*L$10*L$6^0.5/(2*(PI()*L$7*($B47-L$5)^3)^0.5)*EXP(-((L$6*L$10-L$8*($B47-L$5))^2)/(4*L$6*L$7*($B47-L$5)))*EXP(-L$9*($B47-L$5)))</f>
        <v>2.0739166011258659E-6</v>
      </c>
      <c r="M47">
        <f ca="1">'truth model'!U47*IF($B47&lt;=M$5,0,+M$3*M$4*M$10*M$6^0.5/(2*(PI()*M$7*($B47-M$5)^3)^0.5)*EXP(-((M$6*M$10-M$8*($B47-M$5))^2)/(4*M$6*M$7*($B47-M$5)))*EXP(-M$9*($B47-M$5)))</f>
        <v>2.3173548809516637E-29</v>
      </c>
      <c r="N47">
        <f ca="1">'truth model'!V47*IF($B47&lt;=N$5,0,+N$3*N$4*N$10*N$6^0.5/(2*(PI()*N$7*($B47-N$5)^3)^0.5)*EXP(-((N$6*N$10-N$8*($B47-N$5))^2)/(4*N$6*N$7*($B47-N$5)))*EXP(-N$9*($B47-N$5)))</f>
        <v>9.1256189262098098E-6</v>
      </c>
      <c r="Q47">
        <f t="shared" ca="1" si="9"/>
        <v>3.3468523957245469E-3</v>
      </c>
      <c r="R47">
        <f t="shared" ca="1" si="10"/>
        <v>2.9731307971294488E-6</v>
      </c>
      <c r="S47">
        <f t="shared" ca="1" si="13"/>
        <v>9.463987369723119E-7</v>
      </c>
      <c r="T47">
        <f t="shared" ca="1" si="13"/>
        <v>8.0496450009111378E-6</v>
      </c>
      <c r="U47">
        <f t="shared" ca="1" si="13"/>
        <v>7.6401820417707713E-22</v>
      </c>
      <c r="V47">
        <f t="shared" ca="1" si="13"/>
        <v>1.9648202092287579E-6</v>
      </c>
      <c r="W47">
        <f t="shared" ca="1" si="13"/>
        <v>1.6277490521707349E-5</v>
      </c>
      <c r="X47">
        <f t="shared" ca="1" si="13"/>
        <v>5.3386129433528981E-4</v>
      </c>
      <c r="Y47">
        <f t="shared" ca="1" si="13"/>
        <v>2.0858710737713673E-8</v>
      </c>
      <c r="Z47">
        <f t="shared" ca="1" si="13"/>
        <v>7.9966694934893375E-7</v>
      </c>
      <c r="AA47">
        <f t="shared" si="13"/>
        <v>0</v>
      </c>
      <c r="AD47">
        <f ca="1">MAX(0,Q47-'QuickPlay Score'!$AE$12)</f>
        <v>0</v>
      </c>
      <c r="AE47">
        <f ca="1">MAX(0,R47-'QuickPlay Score'!$AE$12)</f>
        <v>0</v>
      </c>
      <c r="AF47">
        <f ca="1">MAX(0,S47-'QuickPlay Score'!$AE$12)</f>
        <v>0</v>
      </c>
      <c r="AG47">
        <f ca="1">MAX(0,T47-'QuickPlay Score'!$AE$12)</f>
        <v>0</v>
      </c>
      <c r="AH47">
        <f ca="1">MAX(0,U47-'QuickPlay Score'!$AE$12)</f>
        <v>0</v>
      </c>
      <c r="AI47">
        <f ca="1">MAX(0,V47-'QuickPlay Score'!$AE$12)</f>
        <v>0</v>
      </c>
      <c r="AJ47">
        <f ca="1">MAX(0,W47-'QuickPlay Score'!$AE$12)</f>
        <v>0</v>
      </c>
      <c r="AK47">
        <f ca="1">MAX(0,X47-'QuickPlay Score'!$AE$12)</f>
        <v>0</v>
      </c>
      <c r="AL47">
        <f ca="1">MAX(0,Y47-'QuickPlay Score'!$AE$12)</f>
        <v>0</v>
      </c>
      <c r="AM47">
        <f ca="1">MAX(0,Z47-'QuickPlay Score'!$AE$12)</f>
        <v>0</v>
      </c>
    </row>
    <row r="48" spans="2:39" x14ac:dyDescent="0.25">
      <c r="B48">
        <f t="shared" si="12"/>
        <v>930</v>
      </c>
      <c r="E48">
        <f ca="1">'truth model'!M48*IF($B48&lt;=E$5,0,+E$3*E$4*E$10*E$6^0.5/(2*(PI()*E$7*($B48-E$5)^3)^0.5)*EXP(-((E$6*E$10-E$8*($B48-E$5))^2)/(4*E$6*E$7*($B48-E$5)))*EXP(-E$9*($B48-E$5)))</f>
        <v>6.5915919814317181E-22</v>
      </c>
      <c r="F48">
        <f ca="1">'truth model'!N48*IF($B48&lt;=F$5,0,+F$3*F$4*F$10*F$6^0.5/(2*(PI()*F$7*($B48-F$5)^3)^0.5)*EXP(-((F$6*F$10-F$8*($B48-F$5))^2)/(4*F$6*F$7*($B48-F$5)))*EXP(-F$9*($B48-F$5)))</f>
        <v>6.8629205590452473E-6</v>
      </c>
      <c r="G48">
        <f ca="1">'truth model'!O48*IF($B48&lt;=G$5,0,+G$3*G$4*G$10*G$6^0.5/(2*(PI()*G$7*($B48-G$5)^3)^0.5)*EXP(-((G$6*G$10-G$8*($B48-G$5))^2)/(4*G$6*G$7*($B48-G$5)))*EXP(-G$9*($B48-G$5)))</f>
        <v>8.8316497484749772E-7</v>
      </c>
      <c r="H48">
        <f ca="1">'truth model'!P48*IF($B48&lt;=H$5,0,+H$3*H$4*H$10*H$6^0.5/(2*(PI()*H$7*($B48-H$5)^3)^0.5)*EXP(-((H$6*H$10-H$8*($B48-H$5))^2)/(4*H$6*H$7*($B48-H$5)))*EXP(-H$9*($B48-H$5)))</f>
        <v>4.1307401795667142E-8</v>
      </c>
      <c r="I48">
        <f ca="1">'truth model'!Q48*IF($B48&lt;=I$5,0,+I$3*I$4*I$10*I$6^0.5/(2*(PI()*I$7*($B48-I$5)^3)^0.5)*EXP(-((I$6*I$10-I$8*($B48-I$5))^2)/(4*I$6*I$7*($B48-I$5)))*EXP(-I$9*($B48-I$5)))</f>
        <v>6.1952189236825998E-3</v>
      </c>
      <c r="J48">
        <f ca="1">'truth model'!R48*IF($B48&lt;=J$5,0,+J$3*J$4*J$10*J$6^0.5/(2*(PI()*J$7*($B48-J$5)^3)^0.5)*EXP(-((J$6*J$10-J$8*($B48-J$5))^2)/(4*J$6*J$7*($B48-J$5)))*EXP(-J$9*($B48-J$5)))</f>
        <v>1.2299564457139613E-6</v>
      </c>
      <c r="K48">
        <f ca="1">'truth model'!S48*IF($B48&lt;=K$5,0,+K$3*K$4*K$10*K$6^0.5/(2*(PI()*K$7*($B48-K$5)^3)^0.5)*EXP(-((K$6*K$10-K$8*($B48-K$5))^2)/(4*K$6*K$7*($B48-K$5)))*EXP(-K$9*($B48-K$5)))</f>
        <v>7.1071018329915166E-5</v>
      </c>
      <c r="L48">
        <f ca="1">'truth model'!T48*IF($B48&lt;=L$5,0,+L$3*L$4*L$10*L$6^0.5/(2*(PI()*L$7*($B48-L$5)^3)^0.5)*EXP(-((L$6*L$10-L$8*($B48-L$5))^2)/(4*L$6*L$7*($B48-L$5)))*EXP(-L$9*($B48-L$5)))</f>
        <v>1.1310050753228595E-6</v>
      </c>
      <c r="M48">
        <f ca="1">'truth model'!U48*IF($B48&lt;=M$5,0,+M$3*M$4*M$10*M$6^0.5/(2*(PI()*M$7*($B48-M$5)^3)^0.5)*EXP(-((M$6*M$10-M$8*($B48-M$5))^2)/(4*M$6*M$7*($B48-M$5)))*EXP(-M$9*($B48-M$5)))</f>
        <v>6.7483168922054563E-31</v>
      </c>
      <c r="N48">
        <f ca="1">'truth model'!V48*IF($B48&lt;=N$5,0,+N$3*N$4*N$10*N$6^0.5/(2*(PI()*N$7*($B48-N$5)^3)^0.5)*EXP(-((N$6*N$10-N$8*($B48-N$5))^2)/(4*N$6*N$7*($B48-N$5)))*EXP(-N$9*($B48-N$5)))</f>
        <v>5.3503578785688651E-6</v>
      </c>
      <c r="Q48">
        <f t="shared" ca="1" si="9"/>
        <v>2.0129398828719093E-3</v>
      </c>
      <c r="R48">
        <f t="shared" ca="1" si="10"/>
        <v>3.5097286074756053E-6</v>
      </c>
      <c r="S48">
        <f t="shared" ca="1" si="13"/>
        <v>1.3913852831967433E-6</v>
      </c>
      <c r="T48">
        <f t="shared" ca="1" si="13"/>
        <v>8.689740980547534E-6</v>
      </c>
      <c r="U48">
        <f t="shared" ca="1" si="13"/>
        <v>9.4683670878982731E-21</v>
      </c>
      <c r="V48">
        <f t="shared" ca="1" si="13"/>
        <v>3.3086266998140354E-6</v>
      </c>
      <c r="W48">
        <f t="shared" ca="1" si="13"/>
        <v>3.7313587869277631E-5</v>
      </c>
      <c r="X48">
        <f t="shared" ca="1" si="13"/>
        <v>8.673446299127303E-4</v>
      </c>
      <c r="Y48">
        <f t="shared" ca="1" si="13"/>
        <v>2.0432543575961559E-7</v>
      </c>
      <c r="Z48">
        <f t="shared" ca="1" si="13"/>
        <v>2.811656766979006E-6</v>
      </c>
      <c r="AA48">
        <f t="shared" si="13"/>
        <v>0</v>
      </c>
      <c r="AD48">
        <f ca="1">MAX(0,Q48-'QuickPlay Score'!$AE$12)</f>
        <v>0</v>
      </c>
      <c r="AE48">
        <f ca="1">MAX(0,R48-'QuickPlay Score'!$AE$12)</f>
        <v>0</v>
      </c>
      <c r="AF48">
        <f ca="1">MAX(0,S48-'QuickPlay Score'!$AE$12)</f>
        <v>0</v>
      </c>
      <c r="AG48">
        <f ca="1">MAX(0,T48-'QuickPlay Score'!$AE$12)</f>
        <v>0</v>
      </c>
      <c r="AH48">
        <f ca="1">MAX(0,U48-'QuickPlay Score'!$AE$12)</f>
        <v>0</v>
      </c>
      <c r="AI48">
        <f ca="1">MAX(0,V48-'QuickPlay Score'!$AE$12)</f>
        <v>0</v>
      </c>
      <c r="AJ48">
        <f ca="1">MAX(0,W48-'QuickPlay Score'!$AE$12)</f>
        <v>0</v>
      </c>
      <c r="AK48">
        <f ca="1">MAX(0,X48-'QuickPlay Score'!$AE$12)</f>
        <v>0</v>
      </c>
      <c r="AL48">
        <f ca="1">MAX(0,Y48-'QuickPlay Score'!$AE$12)</f>
        <v>0</v>
      </c>
      <c r="AM48">
        <f ca="1">MAX(0,Z48-'QuickPlay Score'!$AE$12)</f>
        <v>0</v>
      </c>
    </row>
    <row r="49" spans="2:39" x14ac:dyDescent="0.25">
      <c r="B49">
        <f t="shared" si="12"/>
        <v>960</v>
      </c>
      <c r="E49">
        <f ca="1">'truth model'!M49*IF($B49&lt;=E$5,0,+E$3*E$4*E$10*E$6^0.5/(2*(PI()*E$7*($B49-E$5)^3)^0.5)*EXP(-((E$6*E$10-E$8*($B49-E$5))^2)/(4*E$6*E$7*($B49-E$5)))*EXP(-E$9*($B49-E$5)))</f>
        <v>5.982123796481989E-23</v>
      </c>
      <c r="F49">
        <f ca="1">'truth model'!N49*IF($B49&lt;=F$5,0,+F$3*F$4*F$10*F$6^0.5/(2*(PI()*F$7*($B49-F$5)^3)^0.5)*EXP(-((F$6*F$10-F$8*($B49-F$5))^2)/(4*F$6*F$7*($B49-F$5)))*EXP(-F$9*($B49-F$5)))</f>
        <v>3.6186571188060368E-6</v>
      </c>
      <c r="G49">
        <f ca="1">'truth model'!O49*IF($B49&lt;=G$5,0,+G$3*G$4*G$10*G$6^0.5/(2*(PI()*G$7*($B49-G$5)^3)^0.5)*EXP(-((G$6*G$10-G$8*($B49-G$5))^2)/(4*G$6*G$7*($B49-G$5)))*EXP(-G$9*($B49-G$5)))</f>
        <v>4.5563860439762505E-7</v>
      </c>
      <c r="H49">
        <f ca="1">'truth model'!P49*IF($B49&lt;=H$5,0,+H$3*H$4*H$10*H$6^0.5/(2*(PI()*H$7*($B49-H$5)^3)^0.5)*EXP(-((H$6*H$10-H$8*($B49-H$5))^2)/(4*H$6*H$7*($B49-H$5)))*EXP(-H$9*($B49-H$5)))</f>
        <v>2.367914606349622E-8</v>
      </c>
      <c r="I49">
        <f ca="1">'truth model'!Q49*IF($B49&lt;=I$5,0,+I$3*I$4*I$10*I$6^0.5/(2*(PI()*I$7*($B49-I$5)^3)^0.5)*EXP(-((I$6*I$10-I$8*($B49-I$5))^2)/(4*I$6*I$7*($B49-I$5)))*EXP(-I$9*($B49-I$5)))</f>
        <v>3.2402483479645489E-3</v>
      </c>
      <c r="J49">
        <f ca="1">'truth model'!R49*IF($B49&lt;=J$5,0,+J$3*J$4*J$10*J$6^0.5/(2*(PI()*J$7*($B49-J$5)^3)^0.5)*EXP(-((J$6*J$10-J$8*($B49-J$5))^2)/(4*J$6*J$7*($B49-J$5)))*EXP(-J$9*($B49-J$5)))</f>
        <v>7.6706895433629258E-7</v>
      </c>
      <c r="K49">
        <f ca="1">'truth model'!S49*IF($B49&lt;=K$5,0,+K$3*K$4*K$10*K$6^0.5/(2*(PI()*K$7*($B49-K$5)^3)^0.5)*EXP(-((K$6*K$10-K$8*($B49-K$5))^2)/(4*K$6*K$7*($B49-K$5)))*EXP(-K$9*($B49-K$5)))</f>
        <v>4.8158255275144287E-5</v>
      </c>
      <c r="L49">
        <f ca="1">'truth model'!T49*IF($B49&lt;=L$5,0,+L$3*L$4*L$10*L$6^0.5/(2*(PI()*L$7*($B49-L$5)^3)^0.5)*EXP(-((L$6*L$10-L$8*($B49-L$5))^2)/(4*L$6*L$7*($B49-L$5)))*EXP(-L$9*($B49-L$5)))</f>
        <v>5.5216366157148538E-7</v>
      </c>
      <c r="M49">
        <f ca="1">'truth model'!U49*IF($B49&lt;=M$5,0,+M$3*M$4*M$10*M$6^0.5/(2*(PI()*M$7*($B49-M$5)^3)^0.5)*EXP(-((M$6*M$10-M$8*($B49-M$5))^2)/(4*M$6*M$7*($B49-M$5)))*EXP(-M$9*($B49-M$5)))</f>
        <v>2.7890817744875089E-32</v>
      </c>
      <c r="N49">
        <f ca="1">'truth model'!V49*IF($B49&lt;=N$5,0,+N$3*N$4*N$10*N$6^0.5/(2*(PI()*N$7*($B49-N$5)^3)^0.5)*EXP(-((N$6*N$10-N$8*($B49-N$5))^2)/(4*N$6*N$7*($B49-N$5)))*EXP(-N$9*($B49-N$5)))</f>
        <v>3.030879738841202E-6</v>
      </c>
      <c r="Q49">
        <f t="shared" ca="1" si="9"/>
        <v>1.0857956102025505E-3</v>
      </c>
      <c r="R49">
        <f t="shared" ca="1" si="10"/>
        <v>3.9919949494568034E-6</v>
      </c>
      <c r="S49">
        <f t="shared" ref="S49:AA64" ca="1" si="14">IF($B49&lt;=G$5,0,+G$3*G$4*G$11*G$6^0.5/(2*(PI()*G$7*($B49-G$5)^3)^0.5)*EXP(-((G$6*G$11-G$8*($B49-G$5))^2)/(4*G$6*G$7*($B49-G$5)))*EXP(-G$9*($B49-G$5)))</f>
        <v>1.9229817156393251E-6</v>
      </c>
      <c r="T49">
        <f t="shared" ca="1" si="14"/>
        <v>8.9491265313422583E-6</v>
      </c>
      <c r="U49">
        <f t="shared" ca="1" si="14"/>
        <v>9.7028348423332289E-20</v>
      </c>
      <c r="V49">
        <f t="shared" ca="1" si="14"/>
        <v>5.1851609720031758E-6</v>
      </c>
      <c r="W49">
        <f t="shared" ca="1" si="14"/>
        <v>7.8679530043677064E-5</v>
      </c>
      <c r="X49">
        <f t="shared" ca="1" si="14"/>
        <v>1.3117326823220211E-3</v>
      </c>
      <c r="Y49">
        <f t="shared" ca="1" si="14"/>
        <v>1.3486409762076409E-6</v>
      </c>
      <c r="Z49">
        <f t="shared" ca="1" si="14"/>
        <v>8.7130885194666517E-6</v>
      </c>
      <c r="AA49">
        <f t="shared" si="14"/>
        <v>0</v>
      </c>
      <c r="AD49">
        <f ca="1">MAX(0,Q49-'QuickPlay Score'!$AE$12)</f>
        <v>0</v>
      </c>
      <c r="AE49">
        <f ca="1">MAX(0,R49-'QuickPlay Score'!$AE$12)</f>
        <v>0</v>
      </c>
      <c r="AF49">
        <f ca="1">MAX(0,S49-'QuickPlay Score'!$AE$12)</f>
        <v>0</v>
      </c>
      <c r="AG49">
        <f ca="1">MAX(0,T49-'QuickPlay Score'!$AE$12)</f>
        <v>0</v>
      </c>
      <c r="AH49">
        <f ca="1">MAX(0,U49-'QuickPlay Score'!$AE$12)</f>
        <v>0</v>
      </c>
      <c r="AI49">
        <f ca="1">MAX(0,V49-'QuickPlay Score'!$AE$12)</f>
        <v>0</v>
      </c>
      <c r="AJ49">
        <f ca="1">MAX(0,W49-'QuickPlay Score'!$AE$12)</f>
        <v>0</v>
      </c>
      <c r="AK49">
        <f ca="1">MAX(0,X49-'QuickPlay Score'!$AE$12)</f>
        <v>0</v>
      </c>
      <c r="AL49">
        <f ca="1">MAX(0,Y49-'QuickPlay Score'!$AE$12)</f>
        <v>0</v>
      </c>
      <c r="AM49">
        <f ca="1">MAX(0,Z49-'QuickPlay Score'!$AE$12)</f>
        <v>0</v>
      </c>
    </row>
    <row r="50" spans="2:39" x14ac:dyDescent="0.25">
      <c r="B50">
        <f t="shared" si="12"/>
        <v>990</v>
      </c>
      <c r="E50">
        <f ca="1">'truth model'!M50*IF($B50&lt;=E$5,0,+E$3*E$4*E$10*E$6^0.5/(2*(PI()*E$7*($B50-E$5)^3)^0.5)*EXP(-((E$6*E$10-E$8*($B50-E$5))^2)/(4*E$6*E$7*($B50-E$5)))*EXP(-E$9*($B50-E$5)))</f>
        <v>6.5549395223206786E-24</v>
      </c>
      <c r="F50">
        <f ca="1">'truth model'!N50*IF($B50&lt;=F$5,0,+F$3*F$4*F$10*F$6^0.5/(2*(PI()*F$7*($B50-F$5)^3)^0.5)*EXP(-((F$6*F$10-F$8*($B50-F$5))^2)/(4*F$6*F$7*($B50-F$5)))*EXP(-F$9*($B50-F$5)))</f>
        <v>2.8878824464905684E-6</v>
      </c>
      <c r="G50">
        <f ca="1">'truth model'!O50*IF($B50&lt;=G$5,0,+G$3*G$4*G$10*G$6^0.5/(2*(PI()*G$7*($B50-G$5)^3)^0.5)*EXP(-((G$6*G$10-G$8*($B50-G$5))^2)/(4*G$6*G$7*($B50-G$5)))*EXP(-G$9*($B50-G$5)))</f>
        <v>2.6219276216782159E-7</v>
      </c>
      <c r="H50">
        <f ca="1">'truth model'!P50*IF($B50&lt;=H$5,0,+H$3*H$4*H$10*H$6^0.5/(2*(PI()*H$7*($B50-H$5)^3)^0.5)*EXP(-((H$6*H$10-H$8*($B50-H$5))^2)/(4*H$6*H$7*($B50-H$5)))*EXP(-H$9*($B50-H$5)))</f>
        <v>1.0367012083854151E-8</v>
      </c>
      <c r="I50">
        <f ca="1">'truth model'!Q50*IF($B50&lt;=I$5,0,+I$3*I$4*I$10*I$6^0.5/(2*(PI()*I$7*($B50-I$5)^3)^0.5)*EXP(-((I$6*I$10-I$8*($B50-I$5))^2)/(4*I$6*I$7*($B50-I$5)))*EXP(-I$9*($B50-I$5)))</f>
        <v>4.0020339170098824E-3</v>
      </c>
      <c r="J50">
        <f ca="1">'truth model'!R50*IF($B50&lt;=J$5,0,+J$3*J$4*J$10*J$6^0.5/(2*(PI()*J$7*($B50-J$5)^3)^0.5)*EXP(-((J$6*J$10-J$8*($B50-J$5))^2)/(4*J$6*J$7*($B50-J$5)))*EXP(-J$9*($B50-J$5)))</f>
        <v>3.1740548006709676E-7</v>
      </c>
      <c r="K50">
        <f ca="1">'truth model'!S50*IF($B50&lt;=K$5,0,+K$3*K$4*K$10*K$6^0.5/(2*(PI()*K$7*($B50-K$5)^3)^0.5)*EXP(-((K$6*K$10-K$8*($B50-K$5))^2)/(4*K$6*K$7*($B50-K$5)))*EXP(-K$9*($B50-K$5)))</f>
        <v>3.4621366905605086E-5</v>
      </c>
      <c r="L50">
        <f ca="1">'truth model'!T50*IF($B50&lt;=L$5,0,+L$3*L$4*L$10*L$6^0.5/(2*(PI()*L$7*($B50-L$5)^3)^0.5)*EXP(-((L$6*L$10-L$8*($B50-L$5))^2)/(4*L$6*L$7*($B50-L$5)))*EXP(-L$9*($B50-L$5)))</f>
        <v>2.776747456874309E-7</v>
      </c>
      <c r="M50">
        <f ca="1">'truth model'!U50*IF($B50&lt;=M$5,0,+M$3*M$4*M$10*M$6^0.5/(2*(PI()*M$7*($B50-M$5)^3)^0.5)*EXP(-((M$6*M$10-M$8*($B50-M$5))^2)/(4*M$6*M$7*($B50-M$5)))*EXP(-M$9*($B50-M$5)))</f>
        <v>1.1115496651574541E-33</v>
      </c>
      <c r="N50">
        <f ca="1">'truth model'!V50*IF($B50&lt;=N$5,0,+N$3*N$4*N$10*N$6^0.5/(2*(PI()*N$7*($B50-N$5)^3)^0.5)*EXP(-((N$6*N$10-N$8*($B50-N$5))^2)/(4*N$6*N$7*($B50-N$5)))*EXP(-N$9*($B50-N$5)))</f>
        <v>1.2842771633452718E-6</v>
      </c>
      <c r="Q50">
        <f t="shared" ca="1" si="9"/>
        <v>5.3112520409149806E-4</v>
      </c>
      <c r="R50">
        <f t="shared" ca="1" si="10"/>
        <v>4.3916073984217051E-6</v>
      </c>
      <c r="S50">
        <f t="shared" ca="1" si="14"/>
        <v>2.5141999782285059E-6</v>
      </c>
      <c r="T50">
        <f t="shared" ca="1" si="14"/>
        <v>8.8347547258827071E-6</v>
      </c>
      <c r="U50">
        <f t="shared" ca="1" si="14"/>
        <v>8.3820375070320083E-19</v>
      </c>
      <c r="V50">
        <f t="shared" ca="1" si="14"/>
        <v>7.618159426191106E-6</v>
      </c>
      <c r="W50">
        <f t="shared" ca="1" si="14"/>
        <v>1.539106408354549E-4</v>
      </c>
      <c r="X50">
        <f t="shared" ca="1" si="14"/>
        <v>1.8602143547622309E-3</v>
      </c>
      <c r="Y50">
        <f t="shared" ca="1" si="14"/>
        <v>6.2427461475795003E-6</v>
      </c>
      <c r="Z50">
        <f t="shared" ca="1" si="14"/>
        <v>2.4105285272833737E-5</v>
      </c>
      <c r="AA50">
        <f t="shared" si="14"/>
        <v>0</v>
      </c>
      <c r="AD50">
        <f ca="1">MAX(0,Q50-'QuickPlay Score'!$AE$12)</f>
        <v>0</v>
      </c>
      <c r="AE50">
        <f ca="1">MAX(0,R50-'QuickPlay Score'!$AE$12)</f>
        <v>0</v>
      </c>
      <c r="AF50">
        <f ca="1">MAX(0,S50-'QuickPlay Score'!$AE$12)</f>
        <v>0</v>
      </c>
      <c r="AG50">
        <f ca="1">MAX(0,T50-'QuickPlay Score'!$AE$12)</f>
        <v>0</v>
      </c>
      <c r="AH50">
        <f ca="1">MAX(0,U50-'QuickPlay Score'!$AE$12)</f>
        <v>0</v>
      </c>
      <c r="AI50">
        <f ca="1">MAX(0,V50-'QuickPlay Score'!$AE$12)</f>
        <v>0</v>
      </c>
      <c r="AJ50">
        <f ca="1">MAX(0,W50-'QuickPlay Score'!$AE$12)</f>
        <v>0</v>
      </c>
      <c r="AK50">
        <f ca="1">MAX(0,X50-'QuickPlay Score'!$AE$12)</f>
        <v>0</v>
      </c>
      <c r="AL50">
        <f ca="1">MAX(0,Y50-'QuickPlay Score'!$AE$12)</f>
        <v>0</v>
      </c>
      <c r="AM50">
        <f ca="1">MAX(0,Z50-'QuickPlay Score'!$AE$12)</f>
        <v>0</v>
      </c>
    </row>
    <row r="51" spans="2:39" x14ac:dyDescent="0.25">
      <c r="B51">
        <f t="shared" si="12"/>
        <v>1020</v>
      </c>
      <c r="E51">
        <f ca="1">'truth model'!M51*IF($B51&lt;=E$5,0,+E$3*E$4*E$10*E$6^0.5/(2*(PI()*E$7*($B51-E$5)^3)^0.5)*EXP(-((E$6*E$10-E$8*($B51-E$5))^2)/(4*E$6*E$7*($B51-E$5)))*EXP(-E$9*($B51-E$5)))</f>
        <v>9.9207958699877997E-25</v>
      </c>
      <c r="F51">
        <f ca="1">'truth model'!N51*IF($B51&lt;=F$5,0,+F$3*F$4*F$10*F$6^0.5/(2*(PI()*F$7*($B51-F$5)^3)^0.5)*EXP(-((F$6*F$10-F$8*($B51-F$5))^2)/(4*F$6*F$7*($B51-F$5)))*EXP(-F$9*($B51-F$5)))</f>
        <v>2.208800875394596E-6</v>
      </c>
      <c r="G51">
        <f ca="1">'truth model'!O51*IF($B51&lt;=G$5,0,+G$3*G$4*G$10*G$6^0.5/(2*(PI()*G$7*($B51-G$5)^3)^0.5)*EXP(-((G$6*G$10-G$8*($B51-G$5))^2)/(4*G$6*G$7*($B51-G$5)))*EXP(-G$9*($B51-G$5)))</f>
        <v>1.654101102523173E-7</v>
      </c>
      <c r="H51">
        <f ca="1">'truth model'!P51*IF($B51&lt;=H$5,0,+H$3*H$4*H$10*H$6^0.5/(2*(PI()*H$7*($B51-H$5)^3)^0.5)*EXP(-((H$6*H$10-H$8*($B51-H$5))^2)/(4*H$6*H$7*($B51-H$5)))*EXP(-H$9*($B51-H$5)))</f>
        <v>6.1717581322866622E-9</v>
      </c>
      <c r="I51">
        <f ca="1">'truth model'!Q51*IF($B51&lt;=I$5,0,+I$3*I$4*I$10*I$6^0.5/(2*(PI()*I$7*($B51-I$5)^3)^0.5)*EXP(-((I$6*I$10-I$8*($B51-I$5))^2)/(4*I$6*I$7*($B51-I$5)))*EXP(-I$9*($B51-I$5)))</f>
        <v>3.5384028109137007E-3</v>
      </c>
      <c r="J51">
        <f ca="1">'truth model'!R51*IF($B51&lt;=J$5,0,+J$3*J$4*J$10*J$6^0.5/(2*(PI()*J$7*($B51-J$5)^3)^0.5)*EXP(-((J$6*J$10-J$8*($B51-J$5))^2)/(4*J$6*J$7*($B51-J$5)))*EXP(-J$9*($B51-J$5)))</f>
        <v>2.8591493948570237E-7</v>
      </c>
      <c r="K51">
        <f ca="1">'truth model'!S51*IF($B51&lt;=K$5,0,+K$3*K$4*K$10*K$6^0.5/(2*(PI()*K$7*($B51-K$5)^3)^0.5)*EXP(-((K$6*K$10-K$8*($B51-K$5))^2)/(4*K$6*K$7*($B51-K$5)))*EXP(-K$9*($B51-K$5)))</f>
        <v>3.0475668189150009E-5</v>
      </c>
      <c r="L51">
        <f ca="1">'truth model'!T51*IF($B51&lt;=L$5,0,+L$3*L$4*L$10*L$6^0.5/(2*(PI()*L$7*($B51-L$5)^3)^0.5)*EXP(-((L$6*L$10-L$8*($B51-L$5))^2)/(4*L$6*L$7*($B51-L$5)))*EXP(-L$9*($B51-L$5)))</f>
        <v>1.6954983394845403E-7</v>
      </c>
      <c r="M51">
        <f ca="1">'truth model'!U51*IF($B51&lt;=M$5,0,+M$3*M$4*M$10*M$6^0.5/(2*(PI()*M$7*($B51-M$5)^3)^0.5)*EXP(-((M$6*M$10-M$8*($B51-M$5))^2)/(4*M$6*M$7*($B51-M$5)))*EXP(-M$9*($B51-M$5)))</f>
        <v>3.4419337101337316E-35</v>
      </c>
      <c r="N51">
        <f ca="1">'truth model'!V51*IF($B51&lt;=N$5,0,+N$3*N$4*N$10*N$6^0.5/(2*(PI()*N$7*($B51-N$5)^3)^0.5)*EXP(-((N$6*N$10-N$8*($B51-N$5))^2)/(4*N$6*N$7*($B51-N$5)))*EXP(-N$9*($B51-N$5)))</f>
        <v>7.4266740592163233E-7</v>
      </c>
      <c r="Q51">
        <f t="shared" ca="1" si="9"/>
        <v>2.378793856431891E-4</v>
      </c>
      <c r="R51">
        <f t="shared" ca="1" si="10"/>
        <v>4.6883055805256356E-6</v>
      </c>
      <c r="S51">
        <f t="shared" ca="1" si="14"/>
        <v>3.1268302112103364E-6</v>
      </c>
      <c r="T51">
        <f t="shared" ca="1" si="14"/>
        <v>8.3959424563781877E-6</v>
      </c>
      <c r="U51">
        <f t="shared" ca="1" si="14"/>
        <v>6.2073892080527721E-18</v>
      </c>
      <c r="V51">
        <f t="shared" ca="1" si="14"/>
        <v>1.0560340997006352E-5</v>
      </c>
      <c r="W51">
        <f t="shared" ca="1" si="14"/>
        <v>2.8138478704269081E-4</v>
      </c>
      <c r="X51">
        <f t="shared" ca="1" si="14"/>
        <v>2.4894448647131049E-3</v>
      </c>
      <c r="Y51">
        <f t="shared" ca="1" si="14"/>
        <v>2.0982627522294375E-5</v>
      </c>
      <c r="Z51">
        <f t="shared" ca="1" si="14"/>
        <v>6.0204312771214298E-5</v>
      </c>
      <c r="AA51">
        <f t="shared" si="14"/>
        <v>0</v>
      </c>
      <c r="AD51">
        <f ca="1">MAX(0,Q51-'QuickPlay Score'!$AE$12)</f>
        <v>0</v>
      </c>
      <c r="AE51">
        <f ca="1">MAX(0,R51-'QuickPlay Score'!$AE$12)</f>
        <v>0</v>
      </c>
      <c r="AF51">
        <f ca="1">MAX(0,S51-'QuickPlay Score'!$AE$12)</f>
        <v>0</v>
      </c>
      <c r="AG51">
        <f ca="1">MAX(0,T51-'QuickPlay Score'!$AE$12)</f>
        <v>0</v>
      </c>
      <c r="AH51">
        <f ca="1">MAX(0,U51-'QuickPlay Score'!$AE$12)</f>
        <v>0</v>
      </c>
      <c r="AI51">
        <f ca="1">MAX(0,V51-'QuickPlay Score'!$AE$12)</f>
        <v>0</v>
      </c>
      <c r="AJ51">
        <f ca="1">MAX(0,W51-'QuickPlay Score'!$AE$12)</f>
        <v>0</v>
      </c>
      <c r="AK51">
        <f ca="1">MAX(0,X51-'QuickPlay Score'!$AE$12)</f>
        <v>0</v>
      </c>
      <c r="AL51">
        <f ca="1">MAX(0,Y51-'QuickPlay Score'!$AE$12)</f>
        <v>0</v>
      </c>
      <c r="AM51">
        <f ca="1">MAX(0,Z51-'QuickPlay Score'!$AE$12)</f>
        <v>0</v>
      </c>
    </row>
    <row r="52" spans="2:39" x14ac:dyDescent="0.25">
      <c r="B52">
        <f t="shared" si="12"/>
        <v>1050</v>
      </c>
      <c r="E52">
        <f ca="1">'truth model'!M52*IF($B52&lt;=E$5,0,+E$3*E$4*E$10*E$6^0.5/(2*(PI()*E$7*($B52-E$5)^3)^0.5)*EXP(-((E$6*E$10-E$8*($B52-E$5))^2)/(4*E$6*E$7*($B52-E$5)))*EXP(-E$9*($B52-E$5)))</f>
        <v>1.5588621588879521E-25</v>
      </c>
      <c r="F52">
        <f ca="1">'truth model'!N52*IF($B52&lt;=F$5,0,+F$3*F$4*F$10*F$6^0.5/(2*(PI()*F$7*($B52-F$5)^3)^0.5)*EXP(-((F$6*F$10-F$8*($B52-F$5))^2)/(4*F$6*F$7*($B52-F$5)))*EXP(-F$9*($B52-F$5)))</f>
        <v>1.5753820067730729E-6</v>
      </c>
      <c r="G52">
        <f ca="1">'truth model'!O52*IF($B52&lt;=G$5,0,+G$3*G$4*G$10*G$6^0.5/(2*(PI()*G$7*($B52-G$5)^3)^0.5)*EXP(-((G$6*G$10-G$8*($B52-G$5))^2)/(4*G$6*G$7*($B52-G$5)))*EXP(-G$9*($B52-G$5)))</f>
        <v>8.1496600024996098E-8</v>
      </c>
      <c r="H52">
        <f ca="1">'truth model'!P52*IF($B52&lt;=H$5,0,+H$3*H$4*H$10*H$6^0.5/(2*(PI()*H$7*($B52-H$5)^3)^0.5)*EXP(-((H$6*H$10-H$8*($B52-H$5))^2)/(4*H$6*H$7*($B52-H$5)))*EXP(-H$9*($B52-H$5)))</f>
        <v>3.0234394730536869E-9</v>
      </c>
      <c r="I52">
        <f ca="1">'truth model'!Q52*IF($B52&lt;=I$5,0,+I$3*I$4*I$10*I$6^0.5/(2*(PI()*I$7*($B52-I$5)^3)^0.5)*EXP(-((I$6*I$10-I$8*($B52-I$5))^2)/(4*I$6*I$7*($B52-I$5)))*EXP(-I$9*($B52-I$5)))</f>
        <v>2.3531708833653252E-3</v>
      </c>
      <c r="J52">
        <f ca="1">'truth model'!R52*IF($B52&lt;=J$5,0,+J$3*J$4*J$10*J$6^0.5/(2*(PI()*J$7*($B52-J$5)^3)^0.5)*EXP(-((J$6*J$10-J$8*($B52-J$5))^2)/(4*J$6*J$7*($B52-J$5)))*EXP(-J$9*($B52-J$5)))</f>
        <v>1.1967679713111961E-7</v>
      </c>
      <c r="K52">
        <f ca="1">'truth model'!S52*IF($B52&lt;=K$5,0,+K$3*K$4*K$10*K$6^0.5/(2*(PI()*K$7*($B52-K$5)^3)^0.5)*EXP(-((K$6*K$10-K$8*($B52-K$5))^2)/(4*K$6*K$7*($B52-K$5)))*EXP(-K$9*($B52-K$5)))</f>
        <v>1.3002957498270314E-5</v>
      </c>
      <c r="L52">
        <f ca="1">'truth model'!T52*IF($B52&lt;=L$5,0,+L$3*L$4*L$10*L$6^0.5/(2*(PI()*L$7*($B52-L$5)^3)^0.5)*EXP(-((L$6*L$10-L$8*($B52-L$5))^2)/(4*L$6*L$7*($B52-L$5)))*EXP(-L$9*($B52-L$5)))</f>
        <v>9.5600149304982174E-8</v>
      </c>
      <c r="M52">
        <f ca="1">'truth model'!U52*IF($B52&lt;=M$5,0,+M$3*M$4*M$10*M$6^0.5/(2*(PI()*M$7*($B52-M$5)^3)^0.5)*EXP(-((M$6*M$10-M$8*($B52-M$5))^2)/(4*M$6*M$7*($B52-M$5)))*EXP(-M$9*($B52-M$5)))</f>
        <v>1.5592995771828966E-36</v>
      </c>
      <c r="N52">
        <f ca="1">'truth model'!V52*IF($B52&lt;=N$5,0,+N$3*N$4*N$10*N$6^0.5/(2*(PI()*N$7*($B52-N$5)^3)^0.5)*EXP(-((N$6*N$10-N$8*($B52-N$5))^2)/(4*N$6*N$7*($B52-N$5)))*EXP(-N$9*($B52-N$5)))</f>
        <v>5.1650569653246086E-7</v>
      </c>
      <c r="Q52">
        <f t="shared" ca="1" si="9"/>
        <v>9.8373419992854651E-5</v>
      </c>
      <c r="R52">
        <f t="shared" ca="1" si="10"/>
        <v>4.871080321808243E-6</v>
      </c>
      <c r="S52">
        <f t="shared" ca="1" si="14"/>
        <v>3.716797703430618E-6</v>
      </c>
      <c r="T52">
        <f t="shared" ca="1" si="14"/>
        <v>7.7089456654666744E-6</v>
      </c>
      <c r="U52">
        <f t="shared" ca="1" si="14"/>
        <v>3.9988626895291208E-17</v>
      </c>
      <c r="V52">
        <f t="shared" ca="1" si="14"/>
        <v>1.3888699090732498E-5</v>
      </c>
      <c r="W52">
        <f t="shared" ca="1" si="14"/>
        <v>4.8390841108991809E-4</v>
      </c>
      <c r="X52">
        <f t="shared" ca="1" si="14"/>
        <v>3.1613444849857958E-3</v>
      </c>
      <c r="Y52">
        <f t="shared" ca="1" si="14"/>
        <v>5.2788524422345139E-5</v>
      </c>
      <c r="Z52">
        <f t="shared" ca="1" si="14"/>
        <v>1.3707220572516481E-4</v>
      </c>
      <c r="AA52">
        <f t="shared" si="14"/>
        <v>0</v>
      </c>
      <c r="AD52">
        <f ca="1">MAX(0,Q52-'QuickPlay Score'!$AE$12)</f>
        <v>0</v>
      </c>
      <c r="AE52">
        <f ca="1">MAX(0,R52-'QuickPlay Score'!$AE$12)</f>
        <v>0</v>
      </c>
      <c r="AF52">
        <f ca="1">MAX(0,S52-'QuickPlay Score'!$AE$12)</f>
        <v>0</v>
      </c>
      <c r="AG52">
        <f ca="1">MAX(0,T52-'QuickPlay Score'!$AE$12)</f>
        <v>0</v>
      </c>
      <c r="AH52">
        <f ca="1">MAX(0,U52-'QuickPlay Score'!$AE$12)</f>
        <v>0</v>
      </c>
      <c r="AI52">
        <f ca="1">MAX(0,V52-'QuickPlay Score'!$AE$12)</f>
        <v>0</v>
      </c>
      <c r="AJ52">
        <f ca="1">MAX(0,W52-'QuickPlay Score'!$AE$12)</f>
        <v>0</v>
      </c>
      <c r="AK52">
        <f ca="1">MAX(0,X52-'QuickPlay Score'!$AE$12)</f>
        <v>0</v>
      </c>
      <c r="AL52">
        <f ca="1">MAX(0,Y52-'QuickPlay Score'!$AE$12)</f>
        <v>0</v>
      </c>
      <c r="AM52">
        <f ca="1">MAX(0,Z52-'QuickPlay Score'!$AE$12)</f>
        <v>0</v>
      </c>
    </row>
    <row r="53" spans="2:39" x14ac:dyDescent="0.25">
      <c r="B53">
        <f t="shared" si="12"/>
        <v>1080</v>
      </c>
      <c r="E53">
        <f ca="1">'truth model'!M53*IF($B53&lt;=E$5,0,+E$3*E$4*E$10*E$6^0.5/(2*(PI()*E$7*($B53-E$5)^3)^0.5)*EXP(-((E$6*E$10-E$8*($B53-E$5))^2)/(4*E$6*E$7*($B53-E$5)))*EXP(-E$9*($B53-E$5)))</f>
        <v>1.9669726571937723E-26</v>
      </c>
      <c r="F53">
        <f ca="1">'truth model'!N53*IF($B53&lt;=F$5,0,+F$3*F$4*F$10*F$6^0.5/(2*(PI()*F$7*($B53-F$5)^3)^0.5)*EXP(-((F$6*F$10-F$8*($B53-F$5))^2)/(4*F$6*F$7*($B53-F$5)))*EXP(-F$9*($B53-F$5)))</f>
        <v>1.0844364844905226E-6</v>
      </c>
      <c r="G53">
        <f ca="1">'truth model'!O53*IF($B53&lt;=G$5,0,+G$3*G$4*G$10*G$6^0.5/(2*(PI()*G$7*($B53-G$5)^3)^0.5)*EXP(-((G$6*G$10-G$8*($B53-G$5))^2)/(4*G$6*G$7*($B53-G$5)))*EXP(-G$9*($B53-G$5)))</f>
        <v>6.7096370040161379E-8</v>
      </c>
      <c r="H53">
        <f ca="1">'truth model'!P53*IF($B53&lt;=H$5,0,+H$3*H$4*H$10*H$6^0.5/(2*(PI()*H$7*($B53-H$5)^3)^0.5)*EXP(-((H$6*H$10-H$8*($B53-H$5))^2)/(4*H$6*H$7*($B53-H$5)))*EXP(-H$9*($B53-H$5)))</f>
        <v>2.4132215933640326E-9</v>
      </c>
      <c r="I53">
        <f ca="1">'truth model'!Q53*IF($B53&lt;=I$5,0,+I$3*I$4*I$10*I$6^0.5/(2*(PI()*I$7*($B53-I$5)^3)^0.5)*EXP(-((I$6*I$10-I$8*($B53-I$5))^2)/(4*I$6*I$7*($B53-I$5)))*EXP(-I$9*($B53-I$5)))</f>
        <v>2.2212655345756364E-3</v>
      </c>
      <c r="J53">
        <f ca="1">'truth model'!R53*IF($B53&lt;=J$5,0,+J$3*J$4*J$10*J$6^0.5/(2*(PI()*J$7*($B53-J$5)^3)^0.5)*EXP(-((J$6*J$10-J$8*($B53-J$5))^2)/(4*J$6*J$7*($B53-J$5)))*EXP(-J$9*($B53-J$5)))</f>
        <v>9.203043983204437E-8</v>
      </c>
      <c r="K53">
        <f ca="1">'truth model'!S53*IF($B53&lt;=K$5,0,+K$3*K$4*K$10*K$6^0.5/(2*(PI()*K$7*($B53-K$5)^3)^0.5)*EXP(-((K$6*K$10-K$8*($B53-K$5))^2)/(4*K$6*K$7*($B53-K$5)))*EXP(-K$9*($B53-K$5)))</f>
        <v>1.0751088313111106E-5</v>
      </c>
      <c r="L53">
        <f ca="1">'truth model'!T53*IF($B53&lt;=L$5,0,+L$3*L$4*L$10*L$6^0.5/(2*(PI()*L$7*($B53-L$5)^3)^0.5)*EXP(-((L$6*L$10-L$8*($B53-L$5))^2)/(4*L$6*L$7*($B53-L$5)))*EXP(-L$9*($B53-L$5)))</f>
        <v>7.1151668689939213E-8</v>
      </c>
      <c r="M53">
        <f ca="1">'truth model'!U53*IF($B53&lt;=M$5,0,+M$3*M$4*M$10*M$6^0.5/(2*(PI()*M$7*($B53-M$5)^3)^0.5)*EXP(-((M$6*M$10-M$8*($B53-M$5))^2)/(4*M$6*M$7*($B53-M$5)))*EXP(-M$9*($B53-M$5)))</f>
        <v>4.1755166148731251E-38</v>
      </c>
      <c r="N53">
        <f ca="1">'truth model'!V53*IF($B53&lt;=N$5,0,+N$3*N$4*N$10*N$6^0.5/(2*(PI()*N$7*($B53-N$5)^3)^0.5)*EXP(-((N$6*N$10-N$8*($B53-N$5))^2)/(4*N$6*N$7*($B53-N$5)))*EXP(-N$9*($B53-N$5)))</f>
        <v>2.6529602672989529E-7</v>
      </c>
      <c r="Q53">
        <f t="shared" ca="1" si="9"/>
        <v>3.7840901065408855E-5</v>
      </c>
      <c r="R53">
        <f t="shared" ca="1" si="10"/>
        <v>4.9380366428549558E-6</v>
      </c>
      <c r="S53">
        <f t="shared" ca="1" si="14"/>
        <v>4.2405081140144926E-6</v>
      </c>
      <c r="T53">
        <f t="shared" ca="1" si="14"/>
        <v>6.8606386105028437E-6</v>
      </c>
      <c r="U53">
        <f t="shared" ca="1" si="14"/>
        <v>2.2699262091636488E-16</v>
      </c>
      <c r="V53">
        <f t="shared" ca="1" si="14"/>
        <v>1.7414837453980707E-5</v>
      </c>
      <c r="W53">
        <f t="shared" ca="1" si="14"/>
        <v>7.8725769010244402E-4</v>
      </c>
      <c r="X53">
        <f t="shared" ca="1" si="14"/>
        <v>3.8280941490495823E-3</v>
      </c>
      <c r="Y53">
        <f t="shared" ca="1" si="14"/>
        <v>1.0209128110721609E-4</v>
      </c>
      <c r="Z53">
        <f t="shared" ca="1" si="14"/>
        <v>2.8693891918212184E-4</v>
      </c>
      <c r="AA53">
        <f t="shared" si="14"/>
        <v>0</v>
      </c>
      <c r="AD53">
        <f ca="1">MAX(0,Q53-'QuickPlay Score'!$AE$12)</f>
        <v>0</v>
      </c>
      <c r="AE53">
        <f ca="1">MAX(0,R53-'QuickPlay Score'!$AE$12)</f>
        <v>0</v>
      </c>
      <c r="AF53">
        <f ca="1">MAX(0,S53-'QuickPlay Score'!$AE$12)</f>
        <v>0</v>
      </c>
      <c r="AG53">
        <f ca="1">MAX(0,T53-'QuickPlay Score'!$AE$12)</f>
        <v>0</v>
      </c>
      <c r="AH53">
        <f ca="1">MAX(0,U53-'QuickPlay Score'!$AE$12)</f>
        <v>0</v>
      </c>
      <c r="AI53">
        <f ca="1">MAX(0,V53-'QuickPlay Score'!$AE$12)</f>
        <v>0</v>
      </c>
      <c r="AJ53">
        <f ca="1">MAX(0,W53-'QuickPlay Score'!$AE$12)</f>
        <v>0</v>
      </c>
      <c r="AK53">
        <f ca="1">MAX(0,X53-'QuickPlay Score'!$AE$12)</f>
        <v>0</v>
      </c>
      <c r="AL53">
        <f ca="1">MAX(0,Y53-'QuickPlay Score'!$AE$12)</f>
        <v>0</v>
      </c>
      <c r="AM53">
        <f ca="1">MAX(0,Z53-'QuickPlay Score'!$AE$12)</f>
        <v>0</v>
      </c>
    </row>
    <row r="54" spans="2:39" x14ac:dyDescent="0.25">
      <c r="B54">
        <f t="shared" si="12"/>
        <v>1110</v>
      </c>
      <c r="E54">
        <f ca="1">'truth model'!M54*IF($B54&lt;=E$5,0,+E$3*E$4*E$10*E$6^0.5/(2*(PI()*E$7*($B54-E$5)^3)^0.5)*EXP(-((E$6*E$10-E$8*($B54-E$5))^2)/(4*E$6*E$7*($B54-E$5)))*EXP(-E$9*($B54-E$5)))</f>
        <v>2.6222229597402506E-27</v>
      </c>
      <c r="F54">
        <f ca="1">'truth model'!N54*IF($B54&lt;=F$5,0,+F$3*F$4*F$10*F$6^0.5/(2*(PI()*F$7*($B54-F$5)^3)^0.5)*EXP(-((F$6*F$10-F$8*($B54-F$5))^2)/(4*F$6*F$7*($B54-F$5)))*EXP(-F$9*($B54-F$5)))</f>
        <v>5.219414325614978E-7</v>
      </c>
      <c r="G54">
        <f ca="1">'truth model'!O54*IF($B54&lt;=G$5,0,+G$3*G$4*G$10*G$6^0.5/(2*(PI()*G$7*($B54-G$5)^3)^0.5)*EXP(-((G$6*G$10-G$8*($B54-G$5))^2)/(4*G$6*G$7*($B54-G$5)))*EXP(-G$9*($B54-G$5)))</f>
        <v>3.2371742941391548E-8</v>
      </c>
      <c r="H54">
        <f ca="1">'truth model'!P54*IF($B54&lt;=H$5,0,+H$3*H$4*H$10*H$6^0.5/(2*(PI()*H$7*($B54-H$5)^3)^0.5)*EXP(-((H$6*H$10-H$8*($B54-H$5))^2)/(4*H$6*H$7*($B54-H$5)))*EXP(-H$9*($B54-H$5)))</f>
        <v>1.0538069022076085E-9</v>
      </c>
      <c r="I54">
        <f ca="1">'truth model'!Q54*IF($B54&lt;=I$5,0,+I$3*I$4*I$10*I$6^0.5/(2*(PI()*I$7*($B54-I$5)^3)^0.5)*EXP(-((I$6*I$10-I$8*($B54-I$5))^2)/(4*I$6*I$7*($B54-I$5)))*EXP(-I$9*($B54-I$5)))</f>
        <v>1.7220521214047861E-3</v>
      </c>
      <c r="J54">
        <f ca="1">'truth model'!R54*IF($B54&lt;=J$5,0,+J$3*J$4*J$10*J$6^0.5/(2*(PI()*J$7*($B54-J$5)^3)^0.5)*EXP(-((J$6*J$10-J$8*($B54-J$5))^2)/(4*J$6*J$7*($B54-J$5)))*EXP(-J$9*($B54-J$5)))</f>
        <v>4.2141465349041055E-8</v>
      </c>
      <c r="K54">
        <f ca="1">'truth model'!S54*IF($B54&lt;=K$5,0,+K$3*K$4*K$10*K$6^0.5/(2*(PI()*K$7*($B54-K$5)^3)^0.5)*EXP(-((K$6*K$10-K$8*($B54-K$5))^2)/(4*K$6*K$7*($B54-K$5)))*EXP(-K$9*($B54-K$5)))</f>
        <v>8.7820251102182751E-6</v>
      </c>
      <c r="L54">
        <f ca="1">'truth model'!T54*IF($B54&lt;=L$5,0,+L$3*L$4*L$10*L$6^0.5/(2*(PI()*L$7*($B54-L$5)^3)^0.5)*EXP(-((L$6*L$10-L$8*($B54-L$5))^2)/(4*L$6*L$7*($B54-L$5)))*EXP(-L$9*($B54-L$5)))</f>
        <v>3.470113722639193E-8</v>
      </c>
      <c r="M54">
        <f ca="1">'truth model'!U54*IF($B54&lt;=M$5,0,+M$3*M$4*M$10*M$6^0.5/(2*(PI()*M$7*($B54-M$5)^3)^0.5)*EXP(-((M$6*M$10-M$8*($B54-M$5))^2)/(4*M$6*M$7*($B54-M$5)))*EXP(-M$9*($B54-M$5)))</f>
        <v>2.1094059128812355E-39</v>
      </c>
      <c r="N54">
        <f ca="1">'truth model'!V54*IF($B54&lt;=N$5,0,+N$3*N$4*N$10*N$6^0.5/(2*(PI()*N$7*($B54-N$5)^3)^0.5)*EXP(-((N$6*N$10-N$8*($B54-N$5))^2)/(4*N$6*N$7*($B54-N$5)))*EXP(-N$9*($B54-N$5)))</f>
        <v>1.9962635659851077E-7</v>
      </c>
      <c r="Q54">
        <f t="shared" ca="1" si="9"/>
        <v>1.3627869322036945E-5</v>
      </c>
      <c r="R54">
        <f t="shared" ca="1" si="10"/>
        <v>4.8952332833127846E-6</v>
      </c>
      <c r="S54">
        <f t="shared" ca="1" si="14"/>
        <v>4.6607678382830292E-6</v>
      </c>
      <c r="T54">
        <f t="shared" ca="1" si="14"/>
        <v>5.9347824157174976E-6</v>
      </c>
      <c r="U54">
        <f t="shared" ca="1" si="14"/>
        <v>1.1482862661830244E-15</v>
      </c>
      <c r="V54">
        <f t="shared" ca="1" si="14"/>
        <v>2.0908220753060248E-5</v>
      </c>
      <c r="W54">
        <f t="shared" ca="1" si="14"/>
        <v>1.2176679095987802E-3</v>
      </c>
      <c r="X54">
        <f t="shared" ca="1" si="14"/>
        <v>4.4390950936907293E-3</v>
      </c>
      <c r="Y54">
        <f t="shared" ca="1" si="14"/>
        <v>1.5538351315491189E-4</v>
      </c>
      <c r="Z54">
        <f t="shared" ca="1" si="14"/>
        <v>5.5643871148531015E-4</v>
      </c>
      <c r="AA54">
        <f t="shared" si="14"/>
        <v>0</v>
      </c>
      <c r="AD54">
        <f ca="1">MAX(0,Q54-'QuickPlay Score'!$AE$12)</f>
        <v>0</v>
      </c>
      <c r="AE54">
        <f ca="1">MAX(0,R54-'QuickPlay Score'!$AE$12)</f>
        <v>0</v>
      </c>
      <c r="AF54">
        <f ca="1">MAX(0,S54-'QuickPlay Score'!$AE$12)</f>
        <v>0</v>
      </c>
      <c r="AG54">
        <f ca="1">MAX(0,T54-'QuickPlay Score'!$AE$12)</f>
        <v>0</v>
      </c>
      <c r="AH54">
        <f ca="1">MAX(0,U54-'QuickPlay Score'!$AE$12)</f>
        <v>0</v>
      </c>
      <c r="AI54">
        <f ca="1">MAX(0,V54-'QuickPlay Score'!$AE$12)</f>
        <v>0</v>
      </c>
      <c r="AJ54">
        <f ca="1">MAX(0,W54-'QuickPlay Score'!$AE$12)</f>
        <v>0</v>
      </c>
      <c r="AK54">
        <f ca="1">MAX(0,X54-'QuickPlay Score'!$AE$12)</f>
        <v>0</v>
      </c>
      <c r="AL54">
        <f ca="1">MAX(0,Y54-'QuickPlay Score'!$AE$12)</f>
        <v>0</v>
      </c>
      <c r="AM54">
        <f ca="1">MAX(0,Z54-'QuickPlay Score'!$AE$12)</f>
        <v>0</v>
      </c>
    </row>
    <row r="55" spans="2:39" x14ac:dyDescent="0.25">
      <c r="B55">
        <f t="shared" si="12"/>
        <v>1140</v>
      </c>
      <c r="E55">
        <f ca="1">'truth model'!M55*IF($B55&lt;=E$5,0,+E$3*E$4*E$10*E$6^0.5/(2*(PI()*E$7*($B55-E$5)^3)^0.5)*EXP(-((E$6*E$10-E$8*($B55-E$5))^2)/(4*E$6*E$7*($B55-E$5)))*EXP(-E$9*($B55-E$5)))</f>
        <v>3.2853735387145795E-28</v>
      </c>
      <c r="F55">
        <f ca="1">'truth model'!N55*IF($B55&lt;=F$5,0,+F$3*F$4*F$10*F$6^0.5/(2*(PI()*F$7*($B55-F$5)^3)^0.5)*EXP(-((F$6*F$10-F$8*($B55-F$5))^2)/(4*F$6*F$7*($B55-F$5)))*EXP(-F$9*($B55-F$5)))</f>
        <v>4.1490644654281416E-7</v>
      </c>
      <c r="G55">
        <f ca="1">'truth model'!O55*IF($B55&lt;=G$5,0,+G$3*G$4*G$10*G$6^0.5/(2*(PI()*G$7*($B55-G$5)^3)^0.5)*EXP(-((G$6*G$10-G$8*($B55-G$5))^2)/(4*G$6*G$7*($B55-G$5)))*EXP(-G$9*($B55-G$5)))</f>
        <v>2.4230809449672384E-8</v>
      </c>
      <c r="H55">
        <f ca="1">'truth model'!P55*IF($B55&lt;=H$5,0,+H$3*H$4*H$10*H$6^0.5/(2*(PI()*H$7*($B55-H$5)^3)^0.5)*EXP(-((H$6*H$10-H$8*($B55-H$5))^2)/(4*H$6*H$7*($B55-H$5)))*EXP(-H$9*($B55-H$5)))</f>
        <v>5.653506954290862E-10</v>
      </c>
      <c r="I55">
        <f ca="1">'truth model'!Q55*IF($B55&lt;=I$5,0,+I$3*I$4*I$10*I$6^0.5/(2*(PI()*I$7*($B55-I$5)^3)^0.5)*EXP(-((I$6*I$10-I$8*($B55-I$5))^2)/(4*I$6*I$7*($B55-I$5)))*EXP(-I$9*($B55-I$5)))</f>
        <v>1.6554103634241763E-3</v>
      </c>
      <c r="J55">
        <f ca="1">'truth model'!R55*IF($B55&lt;=J$5,0,+J$3*J$4*J$10*J$6^0.5/(2*(PI()*J$7*($B55-J$5)^3)^0.5)*EXP(-((J$6*J$10-J$8*($B55-J$5))^2)/(4*J$6*J$7*($B55-J$5)))*EXP(-J$9*($B55-J$5)))</f>
        <v>2.4092616080802181E-8</v>
      </c>
      <c r="K55">
        <f ca="1">'truth model'!S55*IF($B55&lt;=K$5,0,+K$3*K$4*K$10*K$6^0.5/(2*(PI()*K$7*($B55-K$5)^3)^0.5)*EXP(-((K$6*K$10-K$8*($B55-K$5))^2)/(4*K$6*K$7*($B55-K$5)))*EXP(-K$9*($B55-K$5)))</f>
        <v>6.5413438497818763E-6</v>
      </c>
      <c r="L55">
        <f ca="1">'truth model'!T55*IF($B55&lt;=L$5,0,+L$3*L$4*L$10*L$6^0.5/(2*(PI()*L$7*($B55-L$5)^3)^0.5)*EXP(-((L$6*L$10-L$8*($B55-L$5))^2)/(4*L$6*L$7*($B55-L$5)))*EXP(-L$9*($B55-L$5)))</f>
        <v>2.2837727054003682E-8</v>
      </c>
      <c r="M55">
        <f ca="1">'truth model'!U55*IF($B55&lt;=M$5,0,+M$3*M$4*M$10*M$6^0.5/(2*(PI()*M$7*($B55-M$5)^3)^0.5)*EXP(-((M$6*M$10-M$8*($B55-M$5))^2)/(4*M$6*M$7*($B55-M$5)))*EXP(-M$9*($B55-M$5)))</f>
        <v>5.250569855099479E-41</v>
      </c>
      <c r="N55">
        <f ca="1">'truth model'!V55*IF($B55&lt;=N$5,0,+N$3*N$4*N$10*N$6^0.5/(2*(PI()*N$7*($B55-N$5)^3)^0.5)*EXP(-((N$6*N$10-N$8*($B55-N$5))^2)/(4*N$6*N$7*($B55-N$5)))*EXP(-N$9*($B55-N$5)))</f>
        <v>9.4183905574773798E-8</v>
      </c>
      <c r="Q55">
        <f t="shared" ca="1" si="9"/>
        <v>4.6213709213152599E-6</v>
      </c>
      <c r="R55">
        <f t="shared" ca="1" si="10"/>
        <v>4.7548839545620691E-6</v>
      </c>
      <c r="S55">
        <f t="shared" ca="1" si="14"/>
        <v>4.9511658137052003E-6</v>
      </c>
      <c r="T55">
        <f t="shared" ca="1" si="14"/>
        <v>5.0026464605950175E-6</v>
      </c>
      <c r="U55">
        <f t="shared" ca="1" si="14"/>
        <v>5.2287633820102854E-15</v>
      </c>
      <c r="V55">
        <f t="shared" ca="1" si="14"/>
        <v>2.412702371638164E-5</v>
      </c>
      <c r="W55">
        <f t="shared" ca="1" si="14"/>
        <v>1.7985185513118001E-3</v>
      </c>
      <c r="X55">
        <f t="shared" ca="1" si="14"/>
        <v>4.9482457881680876E-3</v>
      </c>
      <c r="Y55">
        <f t="shared" ca="1" si="14"/>
        <v>1.9002393534688094E-4</v>
      </c>
      <c r="Z55">
        <f t="shared" ca="1" si="14"/>
        <v>1.0062925586831468E-3</v>
      </c>
      <c r="AA55">
        <f t="shared" si="14"/>
        <v>0</v>
      </c>
      <c r="AD55">
        <f ca="1">MAX(0,Q55-'QuickPlay Score'!$AE$12)</f>
        <v>0</v>
      </c>
      <c r="AE55">
        <f ca="1">MAX(0,R55-'QuickPlay Score'!$AE$12)</f>
        <v>0</v>
      </c>
      <c r="AF55">
        <f ca="1">MAX(0,S55-'QuickPlay Score'!$AE$12)</f>
        <v>0</v>
      </c>
      <c r="AG55">
        <f ca="1">MAX(0,T55-'QuickPlay Score'!$AE$12)</f>
        <v>0</v>
      </c>
      <c r="AH55">
        <f ca="1">MAX(0,U55-'QuickPlay Score'!$AE$12)</f>
        <v>0</v>
      </c>
      <c r="AI55">
        <f ca="1">MAX(0,V55-'QuickPlay Score'!$AE$12)</f>
        <v>0</v>
      </c>
      <c r="AJ55">
        <f ca="1">MAX(0,W55-'QuickPlay Score'!$AE$12)</f>
        <v>0</v>
      </c>
      <c r="AK55">
        <f ca="1">MAX(0,X55-'QuickPlay Score'!$AE$12)</f>
        <v>0</v>
      </c>
      <c r="AL55">
        <f ca="1">MAX(0,Y55-'QuickPlay Score'!$AE$12)</f>
        <v>0</v>
      </c>
      <c r="AM55">
        <f ca="1">MAX(0,Z55-'QuickPlay Score'!$AE$12)</f>
        <v>0</v>
      </c>
    </row>
    <row r="56" spans="2:39" x14ac:dyDescent="0.25">
      <c r="B56">
        <f t="shared" si="12"/>
        <v>1170</v>
      </c>
      <c r="E56">
        <f ca="1">'truth model'!M56*IF($B56&lt;=E$5,0,+E$3*E$4*E$10*E$6^0.5/(2*(PI()*E$7*($B56-E$5)^3)^0.5)*EXP(-((E$6*E$10-E$8*($B56-E$5))^2)/(4*E$6*E$7*($B56-E$5)))*EXP(-E$9*($B56-E$5)))</f>
        <v>2.7080892324182732E-29</v>
      </c>
      <c r="F56">
        <f ca="1">'truth model'!N56*IF($B56&lt;=F$5,0,+F$3*F$4*F$10*F$6^0.5/(2*(PI()*F$7*($B56-F$5)^3)^0.5)*EXP(-((F$6*F$10-F$8*($B56-F$5))^2)/(4*F$6*F$7*($B56-F$5)))*EXP(-F$9*($B56-F$5)))</f>
        <v>2.9085231360508139E-7</v>
      </c>
      <c r="G56">
        <f ca="1">'truth model'!O56*IF($B56&lt;=G$5,0,+G$3*G$4*G$10*G$6^0.5/(2*(PI()*G$7*($B56-G$5)^3)^0.5)*EXP(-((G$6*G$10-G$8*($B56-G$5))^2)/(4*G$6*G$7*($B56-G$5)))*EXP(-G$9*($B56-G$5)))</f>
        <v>1.1346593198295631E-8</v>
      </c>
      <c r="H56">
        <f ca="1">'truth model'!P56*IF($B56&lt;=H$5,0,+H$3*H$4*H$10*H$6^0.5/(2*(PI()*H$7*($B56-H$5)^3)^0.5)*EXP(-((H$6*H$10-H$8*($B56-H$5))^2)/(4*H$6*H$7*($B56-H$5)))*EXP(-H$9*($B56-H$5)))</f>
        <v>3.1419230157206336E-10</v>
      </c>
      <c r="I56">
        <f ca="1">'truth model'!Q56*IF($B56&lt;=I$5,0,+I$3*I$4*I$10*I$6^0.5/(2*(PI()*I$7*($B56-I$5)^3)^0.5)*EXP(-((I$6*I$10-I$8*($B56-I$5))^2)/(4*I$6*I$7*($B56-I$5)))*EXP(-I$9*($B56-I$5)))</f>
        <v>8.847573736360055E-4</v>
      </c>
      <c r="J56">
        <f ca="1">'truth model'!R56*IF($B56&lt;=J$5,0,+J$3*J$4*J$10*J$6^0.5/(2*(PI()*J$7*($B56-J$5)^3)^0.5)*EXP(-((J$6*J$10-J$8*($B56-J$5))^2)/(4*J$6*J$7*($B56-J$5)))*EXP(-J$9*($B56-J$5)))</f>
        <v>1.8166744075805423E-8</v>
      </c>
      <c r="K56">
        <f ca="1">'truth model'!S56*IF($B56&lt;=K$5,0,+K$3*K$4*K$10*K$6^0.5/(2*(PI()*K$7*($B56-K$5)^3)^0.5)*EXP(-((K$6*K$10-K$8*($B56-K$5))^2)/(4*K$6*K$7*($B56-K$5)))*EXP(-K$9*($B56-K$5)))</f>
        <v>4.7669748160410662E-6</v>
      </c>
      <c r="L56">
        <f ca="1">'truth model'!T56*IF($B56&lt;=L$5,0,+L$3*L$4*L$10*L$6^0.5/(2*(PI()*L$7*($B56-L$5)^3)^0.5)*EXP(-((L$6*L$10-L$8*($B56-L$5))^2)/(4*L$6*L$7*($B56-L$5)))*EXP(-L$9*($B56-L$5)))</f>
        <v>1.1150114475522277E-8</v>
      </c>
      <c r="M56">
        <f ca="1">'truth model'!U56*IF($B56&lt;=M$5,0,+M$3*M$4*M$10*M$6^0.5/(2*(PI()*M$7*($B56-M$5)^3)^0.5)*EXP(-((M$6*M$10-M$8*($B56-M$5))^2)/(4*M$6*M$7*($B56-M$5)))*EXP(-M$9*($B56-M$5)))</f>
        <v>2.0869463282566154E-42</v>
      </c>
      <c r="N56">
        <f ca="1">'truth model'!V56*IF($B56&lt;=N$5,0,+N$3*N$4*N$10*N$6^0.5/(2*(PI()*N$7*($B56-N$5)^3)^0.5)*EXP(-((N$6*N$10-N$8*($B56-N$5))^2)/(4*N$6*N$7*($B56-N$5)))*EXP(-N$9*($B56-N$5)))</f>
        <v>5.2514974472898735E-8</v>
      </c>
      <c r="Q56">
        <f t="shared" ca="1" si="9"/>
        <v>1.4832113505157469E-6</v>
      </c>
      <c r="R56">
        <f t="shared" ca="1" si="10"/>
        <v>4.5332968611222428E-6</v>
      </c>
      <c r="S56">
        <f t="shared" ca="1" si="14"/>
        <v>5.0983252633034773E-6</v>
      </c>
      <c r="T56">
        <f t="shared" ca="1" si="14"/>
        <v>4.1182347041903363E-6</v>
      </c>
      <c r="U56">
        <f t="shared" ca="1" si="14"/>
        <v>2.1623047514983129E-14</v>
      </c>
      <c r="V56">
        <f t="shared" ca="1" si="14"/>
        <v>2.6849905198059426E-5</v>
      </c>
      <c r="W56">
        <f t="shared" ca="1" si="14"/>
        <v>2.5466846546801768E-3</v>
      </c>
      <c r="X56">
        <f t="shared" ca="1" si="14"/>
        <v>5.3200003137725289E-3</v>
      </c>
      <c r="Y56">
        <f t="shared" ca="1" si="14"/>
        <v>1.9019809583782873E-4</v>
      </c>
      <c r="Z56">
        <f t="shared" ca="1" si="14"/>
        <v>1.7071679532402117E-3</v>
      </c>
      <c r="AA56">
        <f t="shared" si="14"/>
        <v>0</v>
      </c>
      <c r="AD56">
        <f ca="1">MAX(0,Q56-'QuickPlay Score'!$AE$12)</f>
        <v>0</v>
      </c>
      <c r="AE56">
        <f ca="1">MAX(0,R56-'QuickPlay Score'!$AE$12)</f>
        <v>0</v>
      </c>
      <c r="AF56">
        <f ca="1">MAX(0,S56-'QuickPlay Score'!$AE$12)</f>
        <v>0</v>
      </c>
      <c r="AG56">
        <f ca="1">MAX(0,T56-'QuickPlay Score'!$AE$12)</f>
        <v>0</v>
      </c>
      <c r="AH56">
        <f ca="1">MAX(0,U56-'QuickPlay Score'!$AE$12)</f>
        <v>0</v>
      </c>
      <c r="AI56">
        <f ca="1">MAX(0,V56-'QuickPlay Score'!$AE$12)</f>
        <v>0</v>
      </c>
      <c r="AJ56">
        <f ca="1">MAX(0,W56-'QuickPlay Score'!$AE$12)</f>
        <v>0</v>
      </c>
      <c r="AK56">
        <f ca="1">MAX(0,X56-'QuickPlay Score'!$AE$12)</f>
        <v>3.2000031377252876E-4</v>
      </c>
      <c r="AL56">
        <f ca="1">MAX(0,Y56-'QuickPlay Score'!$AE$12)</f>
        <v>0</v>
      </c>
      <c r="AM56">
        <f ca="1">MAX(0,Z56-'QuickPlay Score'!$AE$12)</f>
        <v>0</v>
      </c>
    </row>
    <row r="57" spans="2:39" x14ac:dyDescent="0.25">
      <c r="B57">
        <f t="shared" si="12"/>
        <v>1200</v>
      </c>
      <c r="E57">
        <f ca="1">'truth model'!M57*IF($B57&lt;=E$5,0,+E$3*E$4*E$10*E$6^0.5/(2*(PI()*E$7*($B57-E$5)^3)^0.5)*EXP(-((E$6*E$10-E$8*($B57-E$5))^2)/(4*E$6*E$7*($B57-E$5)))*EXP(-E$9*($B57-E$5)))</f>
        <v>5.3311602409171924E-30</v>
      </c>
      <c r="F57">
        <f ca="1">'truth model'!N57*IF($B57&lt;=F$5,0,+F$3*F$4*F$10*F$6^0.5/(2*(PI()*F$7*($B57-F$5)^3)^0.5)*EXP(-((F$6*F$10-F$8*($B57-F$5))^2)/(4*F$6*F$7*($B57-F$5)))*EXP(-F$9*($B57-F$5)))</f>
        <v>2.068953926082233E-7</v>
      </c>
      <c r="G57">
        <f ca="1">'truth model'!O57*IF($B57&lt;=G$5,0,+G$3*G$4*G$10*G$6^0.5/(2*(PI()*G$7*($B57-G$5)^3)^0.5)*EXP(-((G$6*G$10-G$8*($B57-G$5))^2)/(4*G$6*G$7*($B57-G$5)))*EXP(-G$9*($B57-G$5)))</f>
        <v>7.9279901957319682E-9</v>
      </c>
      <c r="H57">
        <f ca="1">'truth model'!P57*IF($B57&lt;=H$5,0,+H$3*H$4*H$10*H$6^0.5/(2*(PI()*H$7*($B57-H$5)^3)^0.5)*EXP(-((H$6*H$10-H$8*($B57-H$5))^2)/(4*H$6*H$7*($B57-H$5)))*EXP(-H$9*($B57-H$5)))</f>
        <v>1.6459850957665086E-10</v>
      </c>
      <c r="I57">
        <f ca="1">'truth model'!Q57*IF($B57&lt;=I$5,0,+I$3*I$4*I$10*I$6^0.5/(2*(PI()*I$7*($B57-I$5)^3)^0.5)*EXP(-((I$6*I$10-I$8*($B57-I$5))^2)/(4*I$6*I$7*($B57-I$5)))*EXP(-I$9*($B57-I$5)))</f>
        <v>1.0854629278038831E-3</v>
      </c>
      <c r="J57">
        <f ca="1">'truth model'!R57*IF($B57&lt;=J$5,0,+J$3*J$4*J$10*J$6^0.5/(2*(PI()*J$7*($B57-J$5)^3)^0.5)*EXP(-((J$6*J$10-J$8*($B57-J$5))^2)/(4*J$6*J$7*($B57-J$5)))*EXP(-J$9*($B57-J$5)))</f>
        <v>1.1707710616022535E-8</v>
      </c>
      <c r="K57">
        <f ca="1">'truth model'!S57*IF($B57&lt;=K$5,0,+K$3*K$4*K$10*K$6^0.5/(2*(PI()*K$7*($B57-K$5)^3)^0.5)*EXP(-((K$6*K$10-K$8*($B57-K$5))^2)/(4*K$6*K$7*($B57-K$5)))*EXP(-K$9*($B57-K$5)))</f>
        <v>2.6310463456610831E-6</v>
      </c>
      <c r="L57">
        <f ca="1">'truth model'!T57*IF($B57&lt;=L$5,0,+L$3*L$4*L$10*L$6^0.5/(2*(PI()*L$7*($B57-L$5)^3)^0.5)*EXP(-((L$6*L$10-L$8*($B57-L$5))^2)/(4*L$6*L$7*($B57-L$5)))*EXP(-L$9*($B57-L$5)))</f>
        <v>6.0711699224406529E-9</v>
      </c>
      <c r="M57">
        <f ca="1">'truth model'!U57*IF($B57&lt;=M$5,0,+M$3*M$4*M$10*M$6^0.5/(2*(PI()*M$7*($B57-M$5)^3)^0.5)*EXP(-((M$6*M$10-M$8*($B57-M$5))^2)/(4*M$6*M$7*($B57-M$5)))*EXP(-M$9*($B57-M$5)))</f>
        <v>8.1341359830120467E-44</v>
      </c>
      <c r="N57">
        <f ca="1">'truth model'!V57*IF($B57&lt;=N$5,0,+N$3*N$4*N$10*N$6^0.5/(2*(PI()*N$7*($B57-N$5)^3)^0.5)*EXP(-((N$6*N$10-N$8*($B57-N$5))^2)/(4*N$6*N$7*($B57-N$5)))*EXP(-N$9*($B57-N$5)))</f>
        <v>3.6887365541067698E-8</v>
      </c>
      <c r="Q57">
        <f t="shared" ca="1" si="9"/>
        <v>4.5257994002044551E-7</v>
      </c>
      <c r="R57">
        <f t="shared" ca="1" si="10"/>
        <v>4.2488615197331459E-6</v>
      </c>
      <c r="S57">
        <f t="shared" ca="1" si="14"/>
        <v>5.1019834353742672E-6</v>
      </c>
      <c r="T57">
        <f t="shared" ca="1" si="14"/>
        <v>3.3173738571394019E-6</v>
      </c>
      <c r="U57">
        <f t="shared" ca="1" si="14"/>
        <v>8.1854171063305469E-14</v>
      </c>
      <c r="V57">
        <f t="shared" ca="1" si="14"/>
        <v>2.8902600094494254E-5</v>
      </c>
      <c r="W57">
        <f t="shared" ca="1" si="14"/>
        <v>3.4691523219868396E-3</v>
      </c>
      <c r="X57">
        <f t="shared" ca="1" si="14"/>
        <v>5.5331731236622668E-3</v>
      </c>
      <c r="Y57">
        <f t="shared" ca="1" si="14"/>
        <v>1.5839136974838829E-4</v>
      </c>
      <c r="Z57">
        <f t="shared" ca="1" si="14"/>
        <v>2.7312316404040499E-3</v>
      </c>
      <c r="AA57">
        <f t="shared" si="14"/>
        <v>0</v>
      </c>
      <c r="AD57">
        <f ca="1">MAX(0,Q57-'QuickPlay Score'!$AE$12)</f>
        <v>0</v>
      </c>
      <c r="AE57">
        <f ca="1">MAX(0,R57-'QuickPlay Score'!$AE$12)</f>
        <v>0</v>
      </c>
      <c r="AF57">
        <f ca="1">MAX(0,S57-'QuickPlay Score'!$AE$12)</f>
        <v>0</v>
      </c>
      <c r="AG57">
        <f ca="1">MAX(0,T57-'QuickPlay Score'!$AE$12)</f>
        <v>0</v>
      </c>
      <c r="AH57">
        <f ca="1">MAX(0,U57-'QuickPlay Score'!$AE$12)</f>
        <v>0</v>
      </c>
      <c r="AI57">
        <f ca="1">MAX(0,V57-'QuickPlay Score'!$AE$12)</f>
        <v>0</v>
      </c>
      <c r="AJ57">
        <f ca="1">MAX(0,W57-'QuickPlay Score'!$AE$12)</f>
        <v>0</v>
      </c>
      <c r="AK57">
        <f ca="1">MAX(0,X57-'QuickPlay Score'!$AE$12)</f>
        <v>5.3317312366226669E-4</v>
      </c>
      <c r="AL57">
        <f ca="1">MAX(0,Y57-'QuickPlay Score'!$AE$12)</f>
        <v>0</v>
      </c>
      <c r="AM57">
        <f ca="1">MAX(0,Z57-'QuickPlay Score'!$AE$12)</f>
        <v>0</v>
      </c>
    </row>
    <row r="58" spans="2:39" x14ac:dyDescent="0.25">
      <c r="B58">
        <f t="shared" si="12"/>
        <v>1230</v>
      </c>
      <c r="E58">
        <f ca="1">'truth model'!M58*IF($B58&lt;=E$5,0,+E$3*E$4*E$10*E$6^0.5/(2*(PI()*E$7*($B58-E$5)^3)^0.5)*EXP(-((E$6*E$10-E$8*($B58-E$5))^2)/(4*E$6*E$7*($B58-E$5)))*EXP(-E$9*($B58-E$5)))</f>
        <v>4.4485324436050259E-31</v>
      </c>
      <c r="F58">
        <f ca="1">'truth model'!N58*IF($B58&lt;=F$5,0,+F$3*F$4*F$10*F$6^0.5/(2*(PI()*F$7*($B58-F$5)^3)^0.5)*EXP(-((F$6*F$10-F$8*($B58-F$5))^2)/(4*F$6*F$7*($B58-F$5)))*EXP(-F$9*($B58-F$5)))</f>
        <v>1.1420598268788129E-7</v>
      </c>
      <c r="G58">
        <f ca="1">'truth model'!O58*IF($B58&lt;=G$5,0,+G$3*G$4*G$10*G$6^0.5/(2*(PI()*G$7*($B58-G$5)^3)^0.5)*EXP(-((G$6*G$10-G$8*($B58-G$5))^2)/(4*G$6*G$7*($B58-G$5)))*EXP(-G$9*($B58-G$5)))</f>
        <v>4.8882225166276251E-9</v>
      </c>
      <c r="H58">
        <f ca="1">'truth model'!P58*IF($B58&lt;=H$5,0,+H$3*H$4*H$10*H$6^0.5/(2*(PI()*H$7*($B58-H$5)^3)^0.5)*EXP(-((H$6*H$10-H$8*($B58-H$5))^2)/(4*H$6*H$7*($B58-H$5)))*EXP(-H$9*($B58-H$5)))</f>
        <v>7.7675954198334363E-11</v>
      </c>
      <c r="I58">
        <f ca="1">'truth model'!Q58*IF($B58&lt;=I$5,0,+I$3*I$4*I$10*I$6^0.5/(2*(PI()*I$7*($B58-I$5)^3)^0.5)*EXP(-((I$6*I$10-I$8*($B58-I$5))^2)/(4*I$6*I$7*($B58-I$5)))*EXP(-I$9*($B58-I$5)))</f>
        <v>7.3592380617285328E-4</v>
      </c>
      <c r="J58">
        <f ca="1">'truth model'!R58*IF($B58&lt;=J$5,0,+J$3*J$4*J$10*J$6^0.5/(2*(PI()*J$7*($B58-J$5)^3)^0.5)*EXP(-((J$6*J$10-J$8*($B58-J$5))^2)/(4*J$6*J$7*($B58-J$5)))*EXP(-J$9*($B58-J$5)))</f>
        <v>7.0825840822397211E-9</v>
      </c>
      <c r="K58">
        <f ca="1">'truth model'!S58*IF($B58&lt;=K$5,0,+K$3*K$4*K$10*K$6^0.5/(2*(PI()*K$7*($B58-K$5)^3)^0.5)*EXP(-((K$6*K$10-K$8*($B58-K$5))^2)/(4*K$6*K$7*($B58-K$5)))*EXP(-K$9*($B58-K$5)))</f>
        <v>2.0383177703905926E-6</v>
      </c>
      <c r="L58">
        <f ca="1">'truth model'!T58*IF($B58&lt;=L$5,0,+L$3*L$4*L$10*L$6^0.5/(2*(PI()*L$7*($B58-L$5)^3)^0.5)*EXP(-((L$6*L$10-L$8*($B58-L$5))^2)/(4*L$6*L$7*($B58-L$5)))*EXP(-L$9*($B58-L$5)))</f>
        <v>4.8577007134320774E-9</v>
      </c>
      <c r="M58">
        <f ca="1">'truth model'!U58*IF($B58&lt;=M$5,0,+M$3*M$4*M$10*M$6^0.5/(2*(PI()*M$7*($B58-M$5)^3)^0.5)*EXP(-((M$6*M$10-M$8*($B58-M$5))^2)/(4*M$6*M$7*($B58-M$5)))*EXP(-M$9*($B58-M$5)))</f>
        <v>2.4540608700456118E-45</v>
      </c>
      <c r="N58">
        <f ca="1">'truth model'!V58*IF($B58&lt;=N$5,0,+N$3*N$4*N$10*N$6^0.5/(2*(PI()*N$7*($B58-N$5)^3)^0.5)*EXP(-((N$6*N$10-N$8*($B58-N$5))^2)/(4*N$6*N$7*($B58-N$5)))*EXP(-N$9*($B58-N$5)))</f>
        <v>2.0905288643599046E-8</v>
      </c>
      <c r="Q58">
        <f t="shared" ca="1" si="9"/>
        <v>1.3182818342158461E-7</v>
      </c>
      <c r="R58">
        <f t="shared" ca="1" si="10"/>
        <v>3.920297663079567E-6</v>
      </c>
      <c r="S58">
        <f t="shared" ca="1" si="14"/>
        <v>4.9732868427825371E-6</v>
      </c>
      <c r="T58">
        <f t="shared" ca="1" si="14"/>
        <v>2.6194729166798092E-6</v>
      </c>
      <c r="U58">
        <f t="shared" ca="1" si="14"/>
        <v>2.8565503570185867E-13</v>
      </c>
      <c r="V58">
        <f t="shared" ca="1" si="14"/>
        <v>3.0175184020097898E-5</v>
      </c>
      <c r="W58">
        <f t="shared" ca="1" si="14"/>
        <v>4.5604926221325471E-3</v>
      </c>
      <c r="X58">
        <f t="shared" ca="1" si="14"/>
        <v>5.5821181298713529E-3</v>
      </c>
      <c r="Y58">
        <f t="shared" ca="1" si="14"/>
        <v>1.1136766506493325E-4</v>
      </c>
      <c r="Z58">
        <f t="shared" ca="1" si="14"/>
        <v>4.1401197914254402E-3</v>
      </c>
      <c r="AA58">
        <f t="shared" si="14"/>
        <v>0</v>
      </c>
      <c r="AD58">
        <f ca="1">MAX(0,Q58-'QuickPlay Score'!$AE$12)</f>
        <v>0</v>
      </c>
      <c r="AE58">
        <f ca="1">MAX(0,R58-'QuickPlay Score'!$AE$12)</f>
        <v>0</v>
      </c>
      <c r="AF58">
        <f ca="1">MAX(0,S58-'QuickPlay Score'!$AE$12)</f>
        <v>0</v>
      </c>
      <c r="AG58">
        <f ca="1">MAX(0,T58-'QuickPlay Score'!$AE$12)</f>
        <v>0</v>
      </c>
      <c r="AH58">
        <f ca="1">MAX(0,U58-'QuickPlay Score'!$AE$12)</f>
        <v>0</v>
      </c>
      <c r="AI58">
        <f ca="1">MAX(0,V58-'QuickPlay Score'!$AE$12)</f>
        <v>0</v>
      </c>
      <c r="AJ58">
        <f ca="1">MAX(0,W58-'QuickPlay Score'!$AE$12)</f>
        <v>0</v>
      </c>
      <c r="AK58">
        <f ca="1">MAX(0,X58-'QuickPlay Score'!$AE$12)</f>
        <v>5.8211812987135278E-4</v>
      </c>
      <c r="AL58">
        <f ca="1">MAX(0,Y58-'QuickPlay Score'!$AE$12)</f>
        <v>0</v>
      </c>
      <c r="AM58">
        <f ca="1">MAX(0,Z58-'QuickPlay Score'!$AE$12)</f>
        <v>0</v>
      </c>
    </row>
    <row r="59" spans="2:39" x14ac:dyDescent="0.25">
      <c r="B59">
        <f t="shared" si="12"/>
        <v>1260</v>
      </c>
      <c r="E59">
        <f ca="1">'truth model'!M59*IF($B59&lt;=E$5,0,+E$3*E$4*E$10*E$6^0.5/(2*(PI()*E$7*($B59-E$5)^3)^0.5)*EXP(-((E$6*E$10-E$8*($B59-E$5))^2)/(4*E$6*E$7*($B59-E$5)))*EXP(-E$9*($B59-E$5)))</f>
        <v>5.7453016004134376E-32</v>
      </c>
      <c r="F59">
        <f ca="1">'truth model'!N59*IF($B59&lt;=F$5,0,+F$3*F$4*F$10*F$6^0.5/(2*(PI()*F$7*($B59-F$5)^3)^0.5)*EXP(-((F$6*F$10-F$8*($B59-F$5))^2)/(4*F$6*F$7*($B59-F$5)))*EXP(-F$9*($B59-F$5)))</f>
        <v>9.944011687264277E-8</v>
      </c>
      <c r="G59">
        <f ca="1">'truth model'!O59*IF($B59&lt;=G$5,0,+G$3*G$4*G$10*G$6^0.5/(2*(PI()*G$7*($B59-G$5)^3)^0.5)*EXP(-((G$6*G$10-G$8*($B59-G$5))^2)/(4*G$6*G$7*($B59-G$5)))*EXP(-G$9*($B59-G$5)))</f>
        <v>2.4321836001760187E-9</v>
      </c>
      <c r="H59">
        <f ca="1">'truth model'!P59*IF($B59&lt;=H$5,0,+H$3*H$4*H$10*H$6^0.5/(2*(PI()*H$7*($B59-H$5)^3)^0.5)*EXP(-((H$6*H$10-H$8*($B59-H$5))^2)/(4*H$6*H$7*($B59-H$5)))*EXP(-H$9*($B59-H$5)))</f>
        <v>4.9116275465337067E-11</v>
      </c>
      <c r="I59">
        <f ca="1">'truth model'!Q59*IF($B59&lt;=I$5,0,+I$3*I$4*I$10*I$6^0.5/(2*(PI()*I$7*($B59-I$5)^3)^0.5)*EXP(-((I$6*I$10-I$8*($B59-I$5))^2)/(4*I$6*I$7*($B59-I$5)))*EXP(-I$9*($B59-I$5)))</f>
        <v>4.553227887619785E-4</v>
      </c>
      <c r="J59">
        <f ca="1">'truth model'!R59*IF($B59&lt;=J$5,0,+J$3*J$4*J$10*J$6^0.5/(2*(PI()*J$7*($B59-J$5)^3)^0.5)*EXP(-((J$6*J$10-J$8*($B59-J$5))^2)/(4*J$6*J$7*($B59-J$5)))*EXP(-J$9*($B59-J$5)))</f>
        <v>4.109553575464718E-9</v>
      </c>
      <c r="K59">
        <f ca="1">'truth model'!S59*IF($B59&lt;=K$5,0,+K$3*K$4*K$10*K$6^0.5/(2*(PI()*K$7*($B59-K$5)^3)^0.5)*EXP(-((K$6*K$10-K$8*($B59-K$5))^2)/(4*K$6*K$7*($B59-K$5)))*EXP(-K$9*($B59-K$5)))</f>
        <v>1.3483258402674161E-6</v>
      </c>
      <c r="L59">
        <f ca="1">'truth model'!T59*IF($B59&lt;=L$5,0,+L$3*L$4*L$10*L$6^0.5/(2*(PI()*L$7*($B59-L$5)^3)^0.5)*EXP(-((L$6*L$10-L$8*($B59-L$5))^2)/(4*L$6*L$7*($B59-L$5)))*EXP(-L$9*($B59-L$5)))</f>
        <v>2.2626580952200086E-9</v>
      </c>
      <c r="M59">
        <f ca="1">'truth model'!U59*IF($B59&lt;=M$5,0,+M$3*M$4*M$10*M$6^0.5/(2*(PI()*M$7*($B59-M$5)^3)^0.5)*EXP(-((M$6*M$10-M$8*($B59-M$5))^2)/(4*M$6*M$7*($B59-M$5)))*EXP(-M$9*($B59-M$5)))</f>
        <v>1.0437550639235724E-46</v>
      </c>
      <c r="N59">
        <f ca="1">'truth model'!V59*IF($B59&lt;=N$5,0,+N$3*N$4*N$10*N$6^0.5/(2*(PI()*N$7*($B59-N$5)^3)^0.5)*EXP(-((N$6*N$10-N$8*($B59-N$5))^2)/(4*N$6*N$7*($B59-N$5)))*EXP(-N$9*($B59-N$5)))</f>
        <v>1.287826839801575E-8</v>
      </c>
      <c r="Q59">
        <f t="shared" ca="1" si="9"/>
        <v>3.6789152165620321E-8</v>
      </c>
      <c r="R59">
        <f t="shared" ca="1" si="10"/>
        <v>3.565285205875099E-6</v>
      </c>
      <c r="S59">
        <f t="shared" ca="1" si="14"/>
        <v>4.7319283973567228E-6</v>
      </c>
      <c r="T59">
        <f t="shared" ca="1" si="14"/>
        <v>2.030738370485363E-6</v>
      </c>
      <c r="U59">
        <f t="shared" ca="1" si="14"/>
        <v>9.2485336311949483E-13</v>
      </c>
      <c r="V59">
        <f t="shared" ca="1" si="14"/>
        <v>3.0628408683291919E-5</v>
      </c>
      <c r="W59">
        <f t="shared" ca="1" si="14"/>
        <v>5.8016564433451198E-3</v>
      </c>
      <c r="X59">
        <f t="shared" ca="1" si="14"/>
        <v>5.475518199324461E-3</v>
      </c>
      <c r="Y59">
        <f t="shared" ca="1" si="14"/>
        <v>6.6989012951545156E-5</v>
      </c>
      <c r="Z59">
        <f t="shared" ca="1" si="14"/>
        <v>5.9713049743437092E-3</v>
      </c>
      <c r="AA59">
        <f t="shared" si="14"/>
        <v>0</v>
      </c>
      <c r="AD59">
        <f ca="1">MAX(0,Q59-'QuickPlay Score'!$AE$12)</f>
        <v>0</v>
      </c>
      <c r="AE59">
        <f ca="1">MAX(0,R59-'QuickPlay Score'!$AE$12)</f>
        <v>0</v>
      </c>
      <c r="AF59">
        <f ca="1">MAX(0,S59-'QuickPlay Score'!$AE$12)</f>
        <v>0</v>
      </c>
      <c r="AG59">
        <f ca="1">MAX(0,T59-'QuickPlay Score'!$AE$12)</f>
        <v>0</v>
      </c>
      <c r="AH59">
        <f ca="1">MAX(0,U59-'QuickPlay Score'!$AE$12)</f>
        <v>0</v>
      </c>
      <c r="AI59">
        <f ca="1">MAX(0,V59-'QuickPlay Score'!$AE$12)</f>
        <v>0</v>
      </c>
      <c r="AJ59">
        <f ca="1">MAX(0,W59-'QuickPlay Score'!$AE$12)</f>
        <v>8.0165644334511971E-4</v>
      </c>
      <c r="AK59">
        <f ca="1">MAX(0,X59-'QuickPlay Score'!$AE$12)</f>
        <v>4.7551819932446088E-4</v>
      </c>
      <c r="AL59">
        <f ca="1">MAX(0,Y59-'QuickPlay Score'!$AE$12)</f>
        <v>0</v>
      </c>
      <c r="AM59">
        <f ca="1">MAX(0,Z59-'QuickPlay Score'!$AE$12)</f>
        <v>9.713049743437091E-4</v>
      </c>
    </row>
    <row r="60" spans="2:39" x14ac:dyDescent="0.25">
      <c r="B60">
        <f t="shared" si="12"/>
        <v>1290</v>
      </c>
      <c r="E60">
        <f ca="1">'truth model'!M60*IF($B60&lt;=E$5,0,+E$3*E$4*E$10*E$6^0.5/(2*(PI()*E$7*($B60-E$5)^3)^0.5)*EXP(-((E$6*E$10-E$8*($B60-E$5))^2)/(4*E$6*E$7*($B60-E$5)))*EXP(-E$9*($B60-E$5)))</f>
        <v>8.7602741272812818E-33</v>
      </c>
      <c r="F60">
        <f ca="1">'truth model'!N60*IF($B60&lt;=F$5,0,+F$3*F$4*F$10*F$6^0.5/(2*(PI()*F$7*($B60-F$5)^3)^0.5)*EXP(-((F$6*F$10-F$8*($B60-F$5))^2)/(4*F$6*F$7*($B60-F$5)))*EXP(-F$9*($B60-F$5)))</f>
        <v>5.2106828003003542E-8</v>
      </c>
      <c r="G60">
        <f ca="1">'truth model'!O60*IF($B60&lt;=G$5,0,+G$3*G$4*G$10*G$6^0.5/(2*(PI()*G$7*($B60-G$5)^3)^0.5)*EXP(-((G$6*G$10-G$8*($B60-G$5))^2)/(4*G$6*G$7*($B60-G$5)))*EXP(-G$9*($B60-G$5)))</f>
        <v>1.782926244101457E-9</v>
      </c>
      <c r="H60">
        <f ca="1">'truth model'!P60*IF($B60&lt;=H$5,0,+H$3*H$4*H$10*H$6^0.5/(2*(PI()*H$7*($B60-H$5)^3)^0.5)*EXP(-((H$6*H$10-H$8*($B60-H$5))^2)/(4*H$6*H$7*($B60-H$5)))*EXP(-H$9*($B60-H$5)))</f>
        <v>2.5950951251572031E-11</v>
      </c>
      <c r="I60">
        <f ca="1">'truth model'!Q60*IF($B60&lt;=I$5,0,+I$3*I$4*I$10*I$6^0.5/(2*(PI()*I$7*($B60-I$5)^3)^0.5)*EXP(-((I$6*I$10-I$8*($B60-I$5))^2)/(4*I$6*I$7*($B60-I$5)))*EXP(-I$9*($B60-I$5)))</f>
        <v>6.0547989495898888E-4</v>
      </c>
      <c r="J60">
        <f ca="1">'truth model'!R60*IF($B60&lt;=J$5,0,+J$3*J$4*J$10*J$6^0.5/(2*(PI()*J$7*($B60-J$5)^3)^0.5)*EXP(-((J$6*J$10-J$8*($B60-J$5))^2)/(4*J$6*J$7*($B60-J$5)))*EXP(-J$9*($B60-J$5)))</f>
        <v>2.6916169918940743E-9</v>
      </c>
      <c r="K60">
        <f ca="1">'truth model'!S60*IF($B60&lt;=K$5,0,+K$3*K$4*K$10*K$6^0.5/(2*(PI()*K$7*($B60-K$5)^3)^0.5)*EXP(-((K$6*K$10-K$8*($B60-K$5))^2)/(4*K$6*K$7*($B60-K$5)))*EXP(-K$9*($B60-K$5)))</f>
        <v>6.7855003927604474E-7</v>
      </c>
      <c r="L60">
        <f ca="1">'truth model'!T60*IF($B60&lt;=L$5,0,+L$3*L$4*L$10*L$6^0.5/(2*(PI()*L$7*($B60-L$5)^3)^0.5)*EXP(-((L$6*L$10-L$8*($B60-L$5))^2)/(4*L$6*L$7*($B60-L$5)))*EXP(-L$9*($B60-L$5)))</f>
        <v>1.0233893308867128E-9</v>
      </c>
      <c r="M60">
        <f ca="1">'truth model'!U60*IF($B60&lt;=M$5,0,+M$3*M$4*M$10*M$6^0.5/(2*(PI()*M$7*($B60-M$5)^3)^0.5)*EXP(-((M$6*M$10-M$8*($B60-M$5))^2)/(4*M$6*M$7*($B60-M$5)))*EXP(-M$9*($B60-M$5)))</f>
        <v>4.0302305805945237E-48</v>
      </c>
      <c r="N60">
        <f ca="1">'truth model'!V60*IF($B60&lt;=N$5,0,+N$3*N$4*N$10*N$6^0.5/(2*(PI()*N$7*($B60-N$5)^3)^0.5)*EXP(-((N$6*N$10-N$8*($B60-N$5))^2)/(4*N$6*N$7*($B60-N$5)))*EXP(-N$9*($B60-N$5)))</f>
        <v>7.3165529668006289E-9</v>
      </c>
      <c r="Q60">
        <f t="shared" ca="1" si="9"/>
        <v>9.8684273516241369E-9</v>
      </c>
      <c r="R60">
        <f t="shared" ca="1" si="10"/>
        <v>3.1995127981084283E-6</v>
      </c>
      <c r="S60">
        <f t="shared" ca="1" si="14"/>
        <v>4.4028019562946983E-6</v>
      </c>
      <c r="T60">
        <f t="shared" ca="1" si="14"/>
        <v>1.5478517804571266E-6</v>
      </c>
      <c r="U60">
        <f t="shared" ca="1" si="14"/>
        <v>2.7938839617952196E-12</v>
      </c>
      <c r="V60">
        <f t="shared" ca="1" si="14"/>
        <v>3.0289863309124032E-5</v>
      </c>
      <c r="W60">
        <f t="shared" ca="1" si="14"/>
        <v>7.1603291998833503E-3</v>
      </c>
      <c r="X60">
        <f t="shared" ca="1" si="14"/>
        <v>5.2334337475083842E-3</v>
      </c>
      <c r="Y60">
        <f t="shared" ca="1" si="14"/>
        <v>3.4882101643661948E-5</v>
      </c>
      <c r="Z60">
        <f t="shared" ca="1" si="14"/>
        <v>8.225689558329587E-3</v>
      </c>
      <c r="AA60">
        <f t="shared" si="14"/>
        <v>0</v>
      </c>
      <c r="AD60">
        <f ca="1">MAX(0,Q60-'QuickPlay Score'!$AE$12)</f>
        <v>0</v>
      </c>
      <c r="AE60">
        <f ca="1">MAX(0,R60-'QuickPlay Score'!$AE$12)</f>
        <v>0</v>
      </c>
      <c r="AF60">
        <f ca="1">MAX(0,S60-'QuickPlay Score'!$AE$12)</f>
        <v>0</v>
      </c>
      <c r="AG60">
        <f ca="1">MAX(0,T60-'QuickPlay Score'!$AE$12)</f>
        <v>0</v>
      </c>
      <c r="AH60">
        <f ca="1">MAX(0,U60-'QuickPlay Score'!$AE$12)</f>
        <v>0</v>
      </c>
      <c r="AI60">
        <f ca="1">MAX(0,V60-'QuickPlay Score'!$AE$12)</f>
        <v>0</v>
      </c>
      <c r="AJ60">
        <f ca="1">MAX(0,W60-'QuickPlay Score'!$AE$12)</f>
        <v>2.1603291998833502E-3</v>
      </c>
      <c r="AK60">
        <f ca="1">MAX(0,X60-'QuickPlay Score'!$AE$12)</f>
        <v>2.3343374750838409E-4</v>
      </c>
      <c r="AL60">
        <f ca="1">MAX(0,Y60-'QuickPlay Score'!$AE$12)</f>
        <v>0</v>
      </c>
      <c r="AM60">
        <f ca="1">MAX(0,Z60-'QuickPlay Score'!$AE$12)</f>
        <v>3.2256895583295869E-3</v>
      </c>
    </row>
    <row r="61" spans="2:39" x14ac:dyDescent="0.25">
      <c r="B61">
        <f t="shared" si="12"/>
        <v>1320</v>
      </c>
      <c r="E61">
        <f ca="1">'truth model'!M61*IF($B61&lt;=E$5,0,+E$3*E$4*E$10*E$6^0.5/(2*(PI()*E$7*($B61-E$5)^3)^0.5)*EXP(-((E$6*E$10-E$8*($B61-E$5))^2)/(4*E$6*E$7*($B61-E$5)))*EXP(-E$9*($B61-E$5)))</f>
        <v>1.2175192559767337E-33</v>
      </c>
      <c r="F61">
        <f ca="1">'truth model'!N61*IF($B61&lt;=F$5,0,+F$3*F$4*F$10*F$6^0.5/(2*(PI()*F$7*($B61-F$5)^3)^0.5)*EXP(-((F$6*F$10-F$8*($B61-F$5))^2)/(4*F$6*F$7*($B61-F$5)))*EXP(-F$9*($B61-F$5)))</f>
        <v>5.2399140555000395E-8</v>
      </c>
      <c r="G61">
        <f ca="1">'truth model'!O61*IF($B61&lt;=G$5,0,+G$3*G$4*G$10*G$6^0.5/(2*(PI()*G$7*($B61-G$5)^3)^0.5)*EXP(-((G$6*G$10-G$8*($B61-G$5))^2)/(4*G$6*G$7*($B61-G$5)))*EXP(-G$9*($B61-G$5)))</f>
        <v>8.2251925637663633E-10</v>
      </c>
      <c r="H61">
        <f ca="1">'truth model'!P61*IF($B61&lt;=H$5,0,+H$3*H$4*H$10*H$6^0.5/(2*(PI()*H$7*($B61-H$5)^3)^0.5)*EXP(-((H$6*H$10-H$8*($B61-H$5))^2)/(4*H$6*H$7*($B61-H$5)))*EXP(-H$9*($B61-H$5)))</f>
        <v>1.416720306894312E-11</v>
      </c>
      <c r="I61">
        <f ca="1">'truth model'!Q61*IF($B61&lt;=I$5,0,+I$3*I$4*I$10*I$6^0.5/(2*(PI()*I$7*($B61-I$5)^3)^0.5)*EXP(-((I$6*I$10-I$8*($B61-I$5))^2)/(4*I$6*I$7*($B61-I$5)))*EXP(-I$9*($B61-I$5)))</f>
        <v>3.0498176431299832E-4</v>
      </c>
      <c r="J61">
        <f ca="1">'truth model'!R61*IF($B61&lt;=J$5,0,+J$3*J$4*J$10*J$6^0.5/(2*(PI()*J$7*($B61-J$5)^3)^0.5)*EXP(-((J$6*J$10-J$8*($B61-J$5))^2)/(4*J$6*J$7*($B61-J$5)))*EXP(-J$9*($B61-J$5)))</f>
        <v>1.5701145022488601E-9</v>
      </c>
      <c r="K61">
        <f ca="1">'truth model'!S61*IF($B61&lt;=K$5,0,+K$3*K$4*K$10*K$6^0.5/(2*(PI()*K$7*($B61-K$5)^3)^0.5)*EXP(-((K$6*K$10-K$8*($B61-K$5))^2)/(4*K$6*K$7*($B61-K$5)))*EXP(-K$9*($B61-K$5)))</f>
        <v>7.0290825226352788E-7</v>
      </c>
      <c r="L61">
        <f ca="1">'truth model'!T61*IF($B61&lt;=L$5,0,+L$3*L$4*L$10*L$6^0.5/(2*(PI()*L$7*($B61-L$5)^3)^0.5)*EXP(-((L$6*L$10-L$8*($B61-L$5))^2)/(4*L$6*L$7*($B61-L$5)))*EXP(-L$9*($B61-L$5)))</f>
        <v>8.8754517090848057E-10</v>
      </c>
      <c r="M61">
        <f ca="1">'truth model'!U61*IF($B61&lt;=M$5,0,+M$3*M$4*M$10*M$6^0.5/(2*(PI()*M$7*($B61-M$5)^3)^0.5)*EXP(-((M$6*M$10-M$8*($B61-M$5))^2)/(4*M$6*M$7*($B61-M$5)))*EXP(-M$9*($B61-M$5)))</f>
        <v>9.6353856808508539E-50</v>
      </c>
      <c r="N61">
        <f ca="1">'truth model'!V61*IF($B61&lt;=N$5,0,+N$3*N$4*N$10*N$6^0.5/(2*(PI()*N$7*($B61-N$5)^3)^0.5)*EXP(-((N$6*N$10-N$8*($B61-N$5))^2)/(4*N$6*N$7*($B61-N$5)))*EXP(-N$9*($B61-N$5)))</f>
        <v>2.9413221160232079E-9</v>
      </c>
      <c r="Q61">
        <f t="shared" ca="1" si="9"/>
        <v>2.5519422719822008E-9</v>
      </c>
      <c r="R61">
        <f t="shared" ca="1" si="10"/>
        <v>2.8361227660173854E-6</v>
      </c>
      <c r="S61">
        <f t="shared" ca="1" si="14"/>
        <v>4.0127560663096223E-6</v>
      </c>
      <c r="T61">
        <f t="shared" ca="1" si="14"/>
        <v>1.1614321505070826E-6</v>
      </c>
      <c r="U61">
        <f t="shared" ca="1" si="14"/>
        <v>7.9155108062891642E-12</v>
      </c>
      <c r="V61">
        <f t="shared" ca="1" si="14"/>
        <v>2.9242381701823214E-5</v>
      </c>
      <c r="W61">
        <f t="shared" ca="1" si="14"/>
        <v>8.5928240073714513E-3</v>
      </c>
      <c r="X61">
        <f t="shared" ca="1" si="14"/>
        <v>4.8834301969971133E-3</v>
      </c>
      <c r="Y61">
        <f t="shared" ca="1" si="14"/>
        <v>1.5892350600730115E-5</v>
      </c>
      <c r="Z61">
        <f t="shared" ca="1" si="14"/>
        <v>1.0859366871795914E-2</v>
      </c>
      <c r="AA61">
        <f t="shared" si="14"/>
        <v>0</v>
      </c>
      <c r="AD61">
        <f ca="1">MAX(0,Q61-'QuickPlay Score'!$AE$12)</f>
        <v>0</v>
      </c>
      <c r="AE61">
        <f ca="1">MAX(0,R61-'QuickPlay Score'!$AE$12)</f>
        <v>0</v>
      </c>
      <c r="AF61">
        <f ca="1">MAX(0,S61-'QuickPlay Score'!$AE$12)</f>
        <v>0</v>
      </c>
      <c r="AG61">
        <f ca="1">MAX(0,T61-'QuickPlay Score'!$AE$12)</f>
        <v>0</v>
      </c>
      <c r="AH61">
        <f ca="1">MAX(0,U61-'QuickPlay Score'!$AE$12)</f>
        <v>0</v>
      </c>
      <c r="AI61">
        <f ca="1">MAX(0,V61-'QuickPlay Score'!$AE$12)</f>
        <v>0</v>
      </c>
      <c r="AJ61">
        <f ca="1">MAX(0,W61-'QuickPlay Score'!$AE$12)</f>
        <v>3.5928240073714512E-3</v>
      </c>
      <c r="AK61">
        <f ca="1">MAX(0,X61-'QuickPlay Score'!$AE$12)</f>
        <v>0</v>
      </c>
      <c r="AL61">
        <f ca="1">MAX(0,Y61-'QuickPlay Score'!$AE$12)</f>
        <v>0</v>
      </c>
      <c r="AM61">
        <f ca="1">MAX(0,Z61-'QuickPlay Score'!$AE$12)</f>
        <v>5.8593668717959136E-3</v>
      </c>
    </row>
    <row r="62" spans="2:39" x14ac:dyDescent="0.25">
      <c r="B62">
        <f t="shared" si="12"/>
        <v>1350</v>
      </c>
      <c r="E62">
        <f ca="1">'truth model'!M62*IF($B62&lt;=E$5,0,+E$3*E$4*E$10*E$6^0.5/(2*(PI()*E$7*($B62-E$5)^3)^0.5)*EXP(-((E$6*E$10-E$8*($B62-E$5))^2)/(4*E$6*E$7*($B62-E$5)))*EXP(-E$9*($B62-E$5)))</f>
        <v>1.1476166454311823E-34</v>
      </c>
      <c r="F62">
        <f ca="1">'truth model'!N62*IF($B62&lt;=F$5,0,+F$3*F$4*F$10*F$6^0.5/(2*(PI()*F$7*($B62-F$5)^3)^0.5)*EXP(-((F$6*F$10-F$8*($B62-F$5))^2)/(4*F$6*F$7*($B62-F$5)))*EXP(-F$9*($B62-F$5)))</f>
        <v>3.0191202064973555E-8</v>
      </c>
      <c r="G62">
        <f ca="1">'truth model'!O62*IF($B62&lt;=G$5,0,+G$3*G$4*G$10*G$6^0.5/(2*(PI()*G$7*($B62-G$5)^3)^0.5)*EXP(-((G$6*G$10-G$8*($B62-G$5))^2)/(4*G$6*G$7*($B62-G$5)))*EXP(-G$9*($B62-G$5)))</f>
        <v>7.2702166641819218E-10</v>
      </c>
      <c r="H62">
        <f ca="1">'truth model'!P62*IF($B62&lt;=H$5,0,+H$3*H$4*H$10*H$6^0.5/(2*(PI()*H$7*($B62-H$5)^3)^0.5)*EXP(-((H$6*H$10-H$8*($B62-H$5))^2)/(4*H$6*H$7*($B62-H$5)))*EXP(-H$9*($B62-H$5)))</f>
        <v>1.0204057392417911E-11</v>
      </c>
      <c r="I62">
        <f ca="1">'truth model'!Q62*IF($B62&lt;=I$5,0,+I$3*I$4*I$10*I$6^0.5/(2*(PI()*I$7*($B62-I$5)^3)^0.5)*EXP(-((I$6*I$10-I$8*($B62-I$5))^2)/(4*I$6*I$7*($B62-I$5)))*EXP(-I$9*($B62-I$5)))</f>
        <v>4.0374563559257836E-4</v>
      </c>
      <c r="J62">
        <f ca="1">'truth model'!R62*IF($B62&lt;=J$5,0,+J$3*J$4*J$10*J$6^0.5/(2*(PI()*J$7*($B62-J$5)^3)^0.5)*EXP(-((J$6*J$10-J$8*($B62-J$5))^2)/(4*J$6*J$7*($B62-J$5)))*EXP(-J$9*($B62-J$5)))</f>
        <v>8.0951055796114263E-10</v>
      </c>
      <c r="K62">
        <f ca="1">'truth model'!S62*IF($B62&lt;=K$5,0,+K$3*K$4*K$10*K$6^0.5/(2*(PI()*K$7*($B62-K$5)^3)^0.5)*EXP(-((K$6*K$10-K$8*($B62-K$5))^2)/(4*K$6*K$7*($B62-K$5)))*EXP(-K$9*($B62-K$5)))</f>
        <v>3.9986161679859767E-7</v>
      </c>
      <c r="L62">
        <f ca="1">'truth model'!T62*IF($B62&lt;=L$5,0,+L$3*L$4*L$10*L$6^0.5/(2*(PI()*L$7*($B62-L$5)^3)^0.5)*EXP(-((L$6*L$10-L$8*($B62-L$5))^2)/(4*L$6*L$7*($B62-L$5)))*EXP(-L$9*($B62-L$5)))</f>
        <v>4.7811142118002074E-10</v>
      </c>
      <c r="M62">
        <f ca="1">'truth model'!U62*IF($B62&lt;=M$5,0,+M$3*M$4*M$10*M$6^0.5/(2*(PI()*M$7*($B62-M$5)^3)^0.5)*EXP(-((M$6*M$10-M$8*($B62-M$5))^2)/(4*M$6*M$7*($B62-M$5)))*EXP(-M$9*($B62-M$5)))</f>
        <v>4.8850674195657206E-51</v>
      </c>
      <c r="N62">
        <f ca="1">'truth model'!V62*IF($B62&lt;=N$5,0,+N$3*N$4*N$10*N$6^0.5/(2*(PI()*N$7*($B62-N$5)^3)^0.5)*EXP(-((N$6*N$10-N$8*($B62-N$5))^2)/(4*N$6*N$7*($B62-N$5)))*EXP(-N$9*($B62-N$5)))</f>
        <v>2.1420511350827353E-9</v>
      </c>
      <c r="Q62">
        <f t="shared" ca="1" si="9"/>
        <v>6.3788640566878573E-10</v>
      </c>
      <c r="R62">
        <f t="shared" ca="1" si="10"/>
        <v>2.485493204712777E-6</v>
      </c>
      <c r="S62">
        <f t="shared" ca="1" si="14"/>
        <v>3.5878564472982683E-6</v>
      </c>
      <c r="T62">
        <f t="shared" ca="1" si="14"/>
        <v>8.5890963593896329E-7</v>
      </c>
      <c r="U62">
        <f t="shared" ca="1" si="14"/>
        <v>2.113005331707076E-11</v>
      </c>
      <c r="V62">
        <f t="shared" ca="1" si="14"/>
        <v>2.7607898507288969E-5</v>
      </c>
      <c r="W62">
        <f t="shared" ca="1" si="14"/>
        <v>1.0047252217794986E-2</v>
      </c>
      <c r="X62">
        <f t="shared" ca="1" si="14"/>
        <v>4.4565640979542511E-3</v>
      </c>
      <c r="Y62">
        <f t="shared" ca="1" si="14"/>
        <v>6.3965637653133688E-6</v>
      </c>
      <c r="Z62">
        <f t="shared" ca="1" si="14"/>
        <v>1.3781783468140373E-2</v>
      </c>
      <c r="AA62">
        <f t="shared" si="14"/>
        <v>0</v>
      </c>
      <c r="AD62">
        <f ca="1">MAX(0,Q62-'QuickPlay Score'!$AE$12)</f>
        <v>0</v>
      </c>
      <c r="AE62">
        <f ca="1">MAX(0,R62-'QuickPlay Score'!$AE$12)</f>
        <v>0</v>
      </c>
      <c r="AF62">
        <f ca="1">MAX(0,S62-'QuickPlay Score'!$AE$12)</f>
        <v>0</v>
      </c>
      <c r="AG62">
        <f ca="1">MAX(0,T62-'QuickPlay Score'!$AE$12)</f>
        <v>0</v>
      </c>
      <c r="AH62">
        <f ca="1">MAX(0,U62-'QuickPlay Score'!$AE$12)</f>
        <v>0</v>
      </c>
      <c r="AI62">
        <f ca="1">MAX(0,V62-'QuickPlay Score'!$AE$12)</f>
        <v>0</v>
      </c>
      <c r="AJ62">
        <f ca="1">MAX(0,W62-'QuickPlay Score'!$AE$12)</f>
        <v>5.0472522177949864E-3</v>
      </c>
      <c r="AK62">
        <f ca="1">MAX(0,X62-'QuickPlay Score'!$AE$12)</f>
        <v>0</v>
      </c>
      <c r="AL62">
        <f ca="1">MAX(0,Y62-'QuickPlay Score'!$AE$12)</f>
        <v>0</v>
      </c>
      <c r="AM62">
        <f ca="1">MAX(0,Z62-'QuickPlay Score'!$AE$12)</f>
        <v>8.7817834681403716E-3</v>
      </c>
    </row>
    <row r="63" spans="2:39" x14ac:dyDescent="0.25">
      <c r="B63">
        <f t="shared" si="12"/>
        <v>1380</v>
      </c>
      <c r="E63">
        <f ca="1">'truth model'!M63*IF($B63&lt;=E$5,0,+E$3*E$4*E$10*E$6^0.5/(2*(PI()*E$7*($B63-E$5)^3)^0.5)*EXP(-((E$6*E$10-E$8*($B63-E$5))^2)/(4*E$6*E$7*($B63-E$5)))*EXP(-E$9*($B63-E$5)))</f>
        <v>2.140863342179151E-35</v>
      </c>
      <c r="F63">
        <f ca="1">'truth model'!N63*IF($B63&lt;=F$5,0,+F$3*F$4*F$10*F$6^0.5/(2*(PI()*F$7*($B63-F$5)^3)^0.5)*EXP(-((F$6*F$10-F$8*($B63-F$5))^2)/(4*F$6*F$7*($B63-F$5)))*EXP(-F$9*($B63-F$5)))</f>
        <v>2.606419682590612E-8</v>
      </c>
      <c r="G63">
        <f ca="1">'truth model'!O63*IF($B63&lt;=G$5,0,+G$3*G$4*G$10*G$6^0.5/(2*(PI()*G$7*($B63-G$5)^3)^0.5)*EXP(-((G$6*G$10-G$8*($B63-G$5))^2)/(4*G$6*G$7*($B63-G$5)))*EXP(-G$9*($B63-G$5)))</f>
        <v>3.8878443735778645E-10</v>
      </c>
      <c r="H63">
        <f ca="1">'truth model'!P63*IF($B63&lt;=H$5,0,+H$3*H$4*H$10*H$6^0.5/(2*(PI()*H$7*($B63-H$5)^3)^0.5)*EXP(-((H$6*H$10-H$8*($B63-H$5))^2)/(4*H$6*H$7*($B63-H$5)))*EXP(-H$9*($B63-H$5)))</f>
        <v>4.9255925541457223E-12</v>
      </c>
      <c r="I63">
        <f ca="1">'truth model'!Q63*IF($B63&lt;=I$5,0,+I$3*I$4*I$10*I$6^0.5/(2*(PI()*I$7*($B63-I$5)^3)^0.5)*EXP(-((I$6*I$10-I$8*($B63-I$5))^2)/(4*I$6*I$7*($B63-I$5)))*EXP(-I$9*($B63-I$5)))</f>
        <v>2.5582554399576195E-4</v>
      </c>
      <c r="J63">
        <f ca="1">'truth model'!R63*IF($B63&lt;=J$5,0,+J$3*J$4*J$10*J$6^0.5/(2*(PI()*J$7*($B63-J$5)^3)^0.5)*EXP(-((J$6*J$10-J$8*($B63-J$5))^2)/(4*J$6*J$7*($B63-J$5)))*EXP(-J$9*($B63-J$5)))</f>
        <v>4.2489512196070335E-10</v>
      </c>
      <c r="K63">
        <f ca="1">'truth model'!S63*IF($B63&lt;=K$5,0,+K$3*K$4*K$10*K$6^0.5/(2*(PI()*K$7*($B63-K$5)^3)^0.5)*EXP(-((K$6*K$10-K$8*($B63-K$5))^2)/(4*K$6*K$7*($B63-K$5)))*EXP(-K$9*($B63-K$5)))</f>
        <v>2.9184538571640649E-7</v>
      </c>
      <c r="L63">
        <f ca="1">'truth model'!T63*IF($B63&lt;=L$5,0,+L$3*L$4*L$10*L$6^0.5/(2*(PI()*L$7*($B63-L$5)^3)^0.5)*EXP(-((L$6*L$10-L$8*($B63-L$5))^2)/(4*L$6*L$7*($B63-L$5)))*EXP(-L$9*($B63-L$5)))</f>
        <v>2.4803556212176684E-10</v>
      </c>
      <c r="M63">
        <f ca="1">'truth model'!U63*IF($B63&lt;=M$5,0,+M$3*M$4*M$10*M$6^0.5/(2*(PI()*M$7*($B63-M$5)^3)^0.5)*EXP(-((M$6*M$10-M$8*($B63-M$5))^2)/(4*M$6*M$7*($B63-M$5)))*EXP(-M$9*($B63-M$5)))</f>
        <v>1.7952562659443377E-52</v>
      </c>
      <c r="N63">
        <f ca="1">'truth model'!V63*IF($B63&lt;=N$5,0,+N$3*N$4*N$10*N$6^0.5/(2*(PI()*N$7*($B63-N$5)^3)^0.5)*EXP(-((N$6*N$10-N$8*($B63-N$5))^2)/(4*N$6*N$7*($B63-N$5)))*EXP(-N$9*($B63-N$5)))</f>
        <v>1.2660416409229683E-9</v>
      </c>
      <c r="Q63">
        <f t="shared" ca="1" si="9"/>
        <v>1.5449399429885262E-10</v>
      </c>
      <c r="R63">
        <f t="shared" ca="1" si="10"/>
        <v>2.1552806445731207E-6</v>
      </c>
      <c r="S63">
        <f t="shared" ca="1" si="14"/>
        <v>3.1513754780340734E-6</v>
      </c>
      <c r="T63">
        <f t="shared" ca="1" si="14"/>
        <v>6.2667592233034526E-7</v>
      </c>
      <c r="U63">
        <f t="shared" ca="1" si="14"/>
        <v>5.3370321813984726E-11</v>
      </c>
      <c r="V63">
        <f t="shared" ca="1" si="14"/>
        <v>2.5529941405745651E-5</v>
      </c>
      <c r="W63">
        <f t="shared" ca="1" si="14"/>
        <v>1.1467535738666304E-2</v>
      </c>
      <c r="X63">
        <f t="shared" ca="1" si="14"/>
        <v>3.9838290864272511E-3</v>
      </c>
      <c r="Y63">
        <f t="shared" ca="1" si="14"/>
        <v>2.2944159275929145E-6</v>
      </c>
      <c r="Z63">
        <f t="shared" ca="1" si="14"/>
        <v>1.6861205486817309E-2</v>
      </c>
      <c r="AA63">
        <f t="shared" si="14"/>
        <v>0</v>
      </c>
      <c r="AD63">
        <f ca="1">MAX(0,Q63-'QuickPlay Score'!$AE$12)</f>
        <v>0</v>
      </c>
      <c r="AE63">
        <f ca="1">MAX(0,R63-'QuickPlay Score'!$AE$12)</f>
        <v>0</v>
      </c>
      <c r="AF63">
        <f ca="1">MAX(0,S63-'QuickPlay Score'!$AE$12)</f>
        <v>0</v>
      </c>
      <c r="AG63">
        <f ca="1">MAX(0,T63-'QuickPlay Score'!$AE$12)</f>
        <v>0</v>
      </c>
      <c r="AH63">
        <f ca="1">MAX(0,U63-'QuickPlay Score'!$AE$12)</f>
        <v>0</v>
      </c>
      <c r="AI63">
        <f ca="1">MAX(0,V63-'QuickPlay Score'!$AE$12)</f>
        <v>0</v>
      </c>
      <c r="AJ63">
        <f ca="1">MAX(0,W63-'QuickPlay Score'!$AE$12)</f>
        <v>6.4675357386663043E-3</v>
      </c>
      <c r="AK63">
        <f ca="1">MAX(0,X63-'QuickPlay Score'!$AE$12)</f>
        <v>0</v>
      </c>
      <c r="AL63">
        <f ca="1">MAX(0,Y63-'QuickPlay Score'!$AE$12)</f>
        <v>0</v>
      </c>
      <c r="AM63">
        <f ca="1">MAX(0,Z63-'QuickPlay Score'!$AE$12)</f>
        <v>1.1861205486817308E-2</v>
      </c>
    </row>
    <row r="64" spans="2:39" x14ac:dyDescent="0.25">
      <c r="B64">
        <f t="shared" si="12"/>
        <v>1410</v>
      </c>
      <c r="E64">
        <f ca="1">'truth model'!M64*IF($B64&lt;=E$5,0,+E$3*E$4*E$10*E$6^0.5/(2*(PI()*E$7*($B64-E$5)^3)^0.5)*EXP(-((E$6*E$10-E$8*($B64-E$5))^2)/(4*E$6*E$7*($B64-E$5)))*EXP(-E$9*($B64-E$5)))</f>
        <v>2.7649274046001604E-36</v>
      </c>
      <c r="F64">
        <f ca="1">'truth model'!N64*IF($B64&lt;=F$5,0,+F$3*F$4*F$10*F$6^0.5/(2*(PI()*F$7*($B64-F$5)^3)^0.5)*EXP(-((F$6*F$10-F$8*($B64-F$5))^2)/(4*F$6*F$7*($B64-F$5)))*EXP(-F$9*($B64-F$5)))</f>
        <v>1.3674962752300527E-8</v>
      </c>
      <c r="G64">
        <f ca="1">'truth model'!O64*IF($B64&lt;=G$5,0,+G$3*G$4*G$10*G$6^0.5/(2*(PI()*G$7*($B64-G$5)^3)^0.5)*EXP(-((G$6*G$10-G$8*($B64-G$5))^2)/(4*G$6*G$7*($B64-G$5)))*EXP(-G$9*($B64-G$5)))</f>
        <v>2.3610571677500129E-10</v>
      </c>
      <c r="H64">
        <f ca="1">'truth model'!P64*IF($B64&lt;=H$5,0,+H$3*H$4*H$10*H$6^0.5/(2*(PI()*H$7*($B64-H$5)^3)^0.5)*EXP(-((H$6*H$10-H$8*($B64-H$5))^2)/(4*H$6*H$7*($B64-H$5)))*EXP(-H$9*($B64-H$5)))</f>
        <v>2.7764688174800872E-12</v>
      </c>
      <c r="I64">
        <f ca="1">'truth model'!Q64*IF($B64&lt;=I$5,0,+I$3*I$4*I$10*I$6^0.5/(2*(PI()*I$7*($B64-I$5)^3)^0.5)*EXP(-((I$6*I$10-I$8*($B64-I$5))^2)/(4*I$6*I$7*($B64-I$5)))*EXP(-I$9*($B64-I$5)))</f>
        <v>1.9655822048854848E-4</v>
      </c>
      <c r="J64">
        <f ca="1">'truth model'!R64*IF($B64&lt;=J$5,0,+J$3*J$4*J$10*J$6^0.5/(2*(PI()*J$7*($B64-J$5)^3)^0.5)*EXP(-((J$6*J$10-J$8*($B64-J$5))^2)/(4*J$6*J$7*($B64-J$5)))*EXP(-J$9*($B64-J$5)))</f>
        <v>2.2900271822483262E-10</v>
      </c>
      <c r="K64">
        <f ca="1">'truth model'!S64*IF($B64&lt;=K$5,0,+K$3*K$4*K$10*K$6^0.5/(2*(PI()*K$7*($B64-K$5)^3)^0.5)*EXP(-((K$6*K$10-K$8*($B64-K$5))^2)/(4*K$6*K$7*($B64-K$5)))*EXP(-K$9*($B64-K$5)))</f>
        <v>2.2289272974525739E-7</v>
      </c>
      <c r="L64">
        <f ca="1">'truth model'!T64*IF($B64&lt;=L$5,0,+L$3*L$4*L$10*L$6^0.5/(2*(PI()*L$7*($B64-L$5)^3)^0.5)*EXP(-((L$6*L$10-L$8*($B64-L$5))^2)/(4*L$6*L$7*($B64-L$5)))*EXP(-L$9*($B64-L$5)))</f>
        <v>1.4669474848059229E-10</v>
      </c>
      <c r="M64">
        <f ca="1">'truth model'!U64*IF($B64&lt;=M$5,0,+M$3*M$4*M$10*M$6^0.5/(2*(PI()*M$7*($B64-M$5)^3)^0.5)*EXP(-((M$6*M$10-M$8*($B64-M$5))^2)/(4*M$6*M$7*($B64-M$5)))*EXP(-M$9*($B64-M$5)))</f>
        <v>5.7790177249045098E-54</v>
      </c>
      <c r="N64">
        <f ca="1">'truth model'!V64*IF($B64&lt;=N$5,0,+N$3*N$4*N$10*N$6^0.5/(2*(PI()*N$7*($B64-N$5)^3)^0.5)*EXP(-((N$6*N$10-N$8*($B64-N$5))^2)/(4*N$6*N$7*($B64-N$5)))*EXP(-N$9*($B64-N$5)))</f>
        <v>5.7439401738281619E-10</v>
      </c>
      <c r="Q64">
        <f t="shared" ca="1" si="9"/>
        <v>3.6335029530784267E-11</v>
      </c>
      <c r="R64">
        <f t="shared" ca="1" si="10"/>
        <v>1.850644252154814E-6</v>
      </c>
      <c r="S64">
        <f t="shared" ca="1" si="14"/>
        <v>2.7225590606528338E-6</v>
      </c>
      <c r="T64">
        <f t="shared" ca="1" si="14"/>
        <v>4.515348800221778E-7</v>
      </c>
      <c r="U64">
        <f t="shared" ca="1" si="14"/>
        <v>1.280369797873628E-10</v>
      </c>
      <c r="V64">
        <f t="shared" ca="1" si="14"/>
        <v>2.3157365253519188E-5</v>
      </c>
      <c r="W64">
        <f t="shared" ca="1" si="14"/>
        <v>1.2797740340077083E-2</v>
      </c>
      <c r="X64">
        <f t="shared" ca="1" si="14"/>
        <v>3.4934262453027499E-3</v>
      </c>
      <c r="Y64">
        <f t="shared" ca="1" si="14"/>
        <v>7.3928206663295799E-7</v>
      </c>
      <c r="Z64">
        <f t="shared" ca="1" si="14"/>
        <v>1.9936828820086162E-2</v>
      </c>
      <c r="AA64">
        <f t="shared" si="14"/>
        <v>0</v>
      </c>
      <c r="AD64">
        <f ca="1">MAX(0,Q64-'QuickPlay Score'!$AE$12)</f>
        <v>0</v>
      </c>
      <c r="AE64">
        <f ca="1">MAX(0,R64-'QuickPlay Score'!$AE$12)</f>
        <v>0</v>
      </c>
      <c r="AF64">
        <f ca="1">MAX(0,S64-'QuickPlay Score'!$AE$12)</f>
        <v>0</v>
      </c>
      <c r="AG64">
        <f ca="1">MAX(0,T64-'QuickPlay Score'!$AE$12)</f>
        <v>0</v>
      </c>
      <c r="AH64">
        <f ca="1">MAX(0,U64-'QuickPlay Score'!$AE$12)</f>
        <v>0</v>
      </c>
      <c r="AI64">
        <f ca="1">MAX(0,V64-'QuickPlay Score'!$AE$12)</f>
        <v>0</v>
      </c>
      <c r="AJ64">
        <f ca="1">MAX(0,W64-'QuickPlay Score'!$AE$12)</f>
        <v>7.7977403400770829E-3</v>
      </c>
      <c r="AK64">
        <f ca="1">MAX(0,X64-'QuickPlay Score'!$AE$12)</f>
        <v>0</v>
      </c>
      <c r="AL64">
        <f ca="1">MAX(0,Y64-'QuickPlay Score'!$AE$12)</f>
        <v>0</v>
      </c>
      <c r="AM64">
        <f ca="1">MAX(0,Z64-'QuickPlay Score'!$AE$12)</f>
        <v>1.4936828820086161E-2</v>
      </c>
    </row>
    <row r="65" spans="2:39" x14ac:dyDescent="0.25">
      <c r="B65">
        <f t="shared" si="12"/>
        <v>1440</v>
      </c>
      <c r="E65">
        <f ca="1">'truth model'!M65*IF($B65&lt;=E$5,0,+E$3*E$4*E$10*E$6^0.5/(2*(PI()*E$7*($B65-E$5)^3)^0.5)*EXP(-((E$6*E$10-E$8*($B65-E$5))^2)/(4*E$6*E$7*($B65-E$5)))*EXP(-E$9*($B65-E$5)))</f>
        <v>2.986438488138086E-37</v>
      </c>
      <c r="F65">
        <f ca="1">'truth model'!N65*IF($B65&lt;=F$5,0,+F$3*F$4*F$10*F$6^0.5/(2*(PI()*F$7*($B65-F$5)^3)^0.5)*EXP(-((F$6*F$10-F$8*($B65-F$5))^2)/(4*F$6*F$7*($B65-F$5)))*EXP(-F$9*($B65-F$5)))</f>
        <v>7.8373152396207971E-9</v>
      </c>
      <c r="G65">
        <f ca="1">'truth model'!O65*IF($B65&lt;=G$5,0,+G$3*G$4*G$10*G$6^0.5/(2*(PI()*G$7*($B65-G$5)^3)^0.5)*EXP(-((G$6*G$10-G$8*($B65-G$5))^2)/(4*G$6*G$7*($B65-G$5)))*EXP(-G$9*($B65-G$5)))</f>
        <v>1.5504792155687702E-10</v>
      </c>
      <c r="H65">
        <f ca="1">'truth model'!P65*IF($B65&lt;=H$5,0,+H$3*H$4*H$10*H$6^0.5/(2*(PI()*H$7*($B65-H$5)^3)^0.5)*EXP(-((H$6*H$10-H$8*($B65-H$5))^2)/(4*H$6*H$7*($B65-H$5)))*EXP(-H$9*($B65-H$5)))</f>
        <v>1.557369288398175E-12</v>
      </c>
      <c r="I65">
        <f ca="1">'truth model'!Q65*IF($B65&lt;=I$5,0,+I$3*I$4*I$10*I$6^0.5/(2*(PI()*I$7*($B65-I$5)^3)^0.5)*EXP(-((I$6*I$10-I$8*($B65-I$5))^2)/(4*I$6*I$7*($B65-I$5)))*EXP(-I$9*($B65-I$5)))</f>
        <v>1.4730759694841979E-4</v>
      </c>
      <c r="J65">
        <f ca="1">'truth model'!R65*IF($B65&lt;=J$5,0,+J$3*J$4*J$10*J$6^0.5/(2*(PI()*J$7*($B65-J$5)^3)^0.5)*EXP(-((J$6*J$10-J$8*($B65-J$5))^2)/(4*J$6*J$7*($B65-J$5)))*EXP(-J$9*($B65-J$5)))</f>
        <v>1.927433697386888E-10</v>
      </c>
      <c r="K65">
        <f ca="1">'truth model'!S65*IF($B65&lt;=K$5,0,+K$3*K$4*K$10*K$6^0.5/(2*(PI()*K$7*($B65-K$5)^3)^0.5)*EXP(-((K$6*K$10-K$8*($B65-K$5))^2)/(4*K$6*K$7*($B65-K$5)))*EXP(-K$9*($B65-K$5)))</f>
        <v>1.3338252689386392E-7</v>
      </c>
      <c r="L65">
        <f ca="1">'truth model'!T65*IF($B65&lt;=L$5,0,+L$3*L$4*L$10*L$6^0.5/(2*(PI()*L$7*($B65-L$5)^3)^0.5)*EXP(-((L$6*L$10-L$8*($B65-L$5))^2)/(4*L$6*L$7*($B65-L$5)))*EXP(-L$9*($B65-L$5)))</f>
        <v>9.5742654661954753E-11</v>
      </c>
      <c r="M65">
        <f ca="1">'truth model'!U65*IF($B65&lt;=M$5,0,+M$3*M$4*M$10*M$6^0.5/(2*(PI()*M$7*($B65-M$5)^3)^0.5)*EXP(-((M$6*M$10-M$8*($B65-M$5))^2)/(4*M$6*M$7*($B65-M$5)))*EXP(-M$9*($B65-M$5)))</f>
        <v>1.4715927302824336E-55</v>
      </c>
      <c r="N65">
        <f ca="1">'truth model'!V65*IF($B65&lt;=N$5,0,+N$3*N$4*N$10*N$6^0.5/(2*(PI()*N$7*($B65-N$5)^3)^0.5)*EXP(-((N$6*N$10-N$8*($B65-N$5))^2)/(4*N$6*N$7*($B65-N$5)))*EXP(-N$9*($B65-N$5)))</f>
        <v>4.9001441278117896E-10</v>
      </c>
      <c r="Q65">
        <f t="shared" ca="1" si="9"/>
        <v>8.3147569595055115E-12</v>
      </c>
      <c r="R65">
        <f t="shared" ca="1" si="10"/>
        <v>1.574579839268485E-6</v>
      </c>
      <c r="S65">
        <f t="shared" ref="S65:AA80" ca="1" si="15">IF($B65&lt;=G$5,0,+G$3*G$4*G$11*G$6^0.5/(2*(PI()*G$7*($B65-G$5)^3)^0.5)*EXP(-((G$6*G$11-G$8*($B65-G$5))^2)/(4*G$6*G$7*($B65-G$5)))*EXP(-G$9*($B65-G$5)))</f>
        <v>2.3160990871747043E-6</v>
      </c>
      <c r="T65">
        <f t="shared" ca="1" si="15"/>
        <v>3.2156298419870107E-7</v>
      </c>
      <c r="U65">
        <f t="shared" ca="1" si="15"/>
        <v>2.9276371995575076E-10</v>
      </c>
      <c r="V65">
        <f t="shared" ca="1" si="15"/>
        <v>2.0631072563754243E-5</v>
      </c>
      <c r="W65">
        <f t="shared" ca="1" si="15"/>
        <v>1.3986215212332953E-2</v>
      </c>
      <c r="X65">
        <f t="shared" ca="1" si="15"/>
        <v>3.0089947304537319E-3</v>
      </c>
      <c r="Y65">
        <f t="shared" ca="1" si="15"/>
        <v>2.1552499074904048E-7</v>
      </c>
      <c r="Z65">
        <f t="shared" ca="1" si="15"/>
        <v>2.2835510024169448E-2</v>
      </c>
      <c r="AA65">
        <f t="shared" si="15"/>
        <v>0</v>
      </c>
      <c r="AD65">
        <f ca="1">MAX(0,Q65-'QuickPlay Score'!$AE$12)</f>
        <v>0</v>
      </c>
      <c r="AE65">
        <f ca="1">MAX(0,R65-'QuickPlay Score'!$AE$12)</f>
        <v>0</v>
      </c>
      <c r="AF65">
        <f ca="1">MAX(0,S65-'QuickPlay Score'!$AE$12)</f>
        <v>0</v>
      </c>
      <c r="AG65">
        <f ca="1">MAX(0,T65-'QuickPlay Score'!$AE$12)</f>
        <v>0</v>
      </c>
      <c r="AH65">
        <f ca="1">MAX(0,U65-'QuickPlay Score'!$AE$12)</f>
        <v>0</v>
      </c>
      <c r="AI65">
        <f ca="1">MAX(0,V65-'QuickPlay Score'!$AE$12)</f>
        <v>0</v>
      </c>
      <c r="AJ65">
        <f ca="1">MAX(0,W65-'QuickPlay Score'!$AE$12)</f>
        <v>8.9862152123329521E-3</v>
      </c>
      <c r="AK65">
        <f ca="1">MAX(0,X65-'QuickPlay Score'!$AE$12)</f>
        <v>0</v>
      </c>
      <c r="AL65">
        <f ca="1">MAX(0,Y65-'QuickPlay Score'!$AE$12)</f>
        <v>0</v>
      </c>
      <c r="AM65">
        <f ca="1">MAX(0,Z65-'QuickPlay Score'!$AE$12)</f>
        <v>1.7835510024169447E-2</v>
      </c>
    </row>
    <row r="66" spans="2:39" x14ac:dyDescent="0.25">
      <c r="B66">
        <f t="shared" si="12"/>
        <v>1470</v>
      </c>
      <c r="E66">
        <f ca="1">'truth model'!M66*IF($B66&lt;=E$5,0,+E$3*E$4*E$10*E$6^0.5/(2*(PI()*E$7*($B66-E$5)^3)^0.5)*EXP(-((E$6*E$10-E$8*($B66-E$5))^2)/(4*E$6*E$7*($B66-E$5)))*EXP(-E$9*($B66-E$5)))</f>
        <v>4.2636155943502481E-38</v>
      </c>
      <c r="F66">
        <f ca="1">'truth model'!N66*IF($B66&lt;=F$5,0,+F$3*F$4*F$10*F$6^0.5/(2*(PI()*F$7*($B66-F$5)^3)^0.5)*EXP(-((F$6*F$10-F$8*($B66-F$5))^2)/(4*F$6*F$7*($B66-F$5)))*EXP(-F$9*($B66-F$5)))</f>
        <v>6.2495648368767705E-9</v>
      </c>
      <c r="G66">
        <f ca="1">'truth model'!O66*IF($B66&lt;=G$5,0,+G$3*G$4*G$10*G$6^0.5/(2*(PI()*G$7*($B66-G$5)^3)^0.5)*EXP(-((G$6*G$10-G$8*($B66-G$5))^2)/(4*G$6*G$7*($B66-G$5)))*EXP(-G$9*($B66-G$5)))</f>
        <v>7.5492700390737009E-11</v>
      </c>
      <c r="H66">
        <f ca="1">'truth model'!P66*IF($B66&lt;=H$5,0,+H$3*H$4*H$10*H$6^0.5/(2*(PI()*H$7*($B66-H$5)^3)^0.5)*EXP(-((H$6*H$10-H$8*($B66-H$5))^2)/(4*H$6*H$7*($B66-H$5)))*EXP(-H$9*($B66-H$5)))</f>
        <v>7.8239876649315601E-13</v>
      </c>
      <c r="I66">
        <f ca="1">'truth model'!Q66*IF($B66&lt;=I$5,0,+I$3*I$4*I$10*I$6^0.5/(2*(PI()*I$7*($B66-I$5)^3)^0.5)*EXP(-((I$6*I$10-I$8*($B66-I$5))^2)/(4*I$6*I$7*($B66-I$5)))*EXP(-I$9*($B66-I$5)))</f>
        <v>1.4896420359071362E-4</v>
      </c>
      <c r="J66">
        <f ca="1">'truth model'!R66*IF($B66&lt;=J$5,0,+J$3*J$4*J$10*J$6^0.5/(2*(PI()*J$7*($B66-J$5)^3)^0.5)*EXP(-((J$6*J$10-J$8*($B66-J$5))^2)/(4*J$6*J$7*($B66-J$5)))*EXP(-J$9*($B66-J$5)))</f>
        <v>1.1071256983326856E-10</v>
      </c>
      <c r="K66">
        <f ca="1">'truth model'!S66*IF($B66&lt;=K$5,0,+K$3*K$4*K$10*K$6^0.5/(2*(PI()*K$7*($B66-K$5)^3)^0.5)*EXP(-((K$6*K$10-K$8*($B66-K$5))^2)/(4*K$6*K$7*($B66-K$5)))*EXP(-K$9*($B66-K$5)))</f>
        <v>8.2610650436859306E-8</v>
      </c>
      <c r="L66">
        <f ca="1">'truth model'!T66*IF($B66&lt;=L$5,0,+L$3*L$4*L$10*L$6^0.5/(2*(PI()*L$7*($B66-L$5)^3)^0.5)*EXP(-((L$6*L$10-L$8*($B66-L$5))^2)/(4*L$6*L$7*($B66-L$5)))*EXP(-L$9*($B66-L$5)))</f>
        <v>5.0550774807065632E-11</v>
      </c>
      <c r="M66">
        <f ca="1">'truth model'!U66*IF($B66&lt;=M$5,0,+M$3*M$4*M$10*M$6^0.5/(2*(PI()*M$7*($B66-M$5)^3)^0.5)*EXP(-((M$6*M$10-M$8*($B66-M$5))^2)/(4*M$6*M$7*($B66-M$5)))*EXP(-M$9*($B66-M$5)))</f>
        <v>7.9636990246102226E-57</v>
      </c>
      <c r="N66">
        <f ca="1">'truth model'!V66*IF($B66&lt;=N$5,0,+N$3*N$4*N$10*N$6^0.5/(2*(PI()*N$7*($B66-N$5)^3)^0.5)*EXP(-((N$6*N$10-N$8*($B66-N$5))^2)/(4*N$6*N$7*($B66-N$5)))*EXP(-N$9*($B66-N$5)))</f>
        <v>2.7645059342036195E-10</v>
      </c>
      <c r="Q66">
        <f t="shared" ca="1" si="9"/>
        <v>1.8546934119692198E-12</v>
      </c>
      <c r="R66">
        <f t="shared" ca="1" si="10"/>
        <v>1.3283045579542226E-6</v>
      </c>
      <c r="S66">
        <f t="shared" ca="1" si="15"/>
        <v>1.942168539305159E-6</v>
      </c>
      <c r="T66">
        <f t="shared" ca="1" si="15"/>
        <v>2.2652068277877306E-7</v>
      </c>
      <c r="U66">
        <f t="shared" ca="1" si="15"/>
        <v>6.4006281816264379E-10</v>
      </c>
      <c r="V66">
        <f t="shared" ca="1" si="15"/>
        <v>1.8074569542130668E-5</v>
      </c>
      <c r="W66">
        <f t="shared" ca="1" si="15"/>
        <v>1.4989105653324477E-2</v>
      </c>
      <c r="X66">
        <f t="shared" ca="1" si="15"/>
        <v>2.5487587044300533E-3</v>
      </c>
      <c r="Y66">
        <f t="shared" ca="1" si="15"/>
        <v>5.7226379720328304E-8</v>
      </c>
      <c r="Z66">
        <f t="shared" ca="1" si="15"/>
        <v>2.5390266321518352E-2</v>
      </c>
      <c r="AA66">
        <f t="shared" si="15"/>
        <v>0</v>
      </c>
      <c r="AD66">
        <f ca="1">MAX(0,Q66-'QuickPlay Score'!$AE$12)</f>
        <v>0</v>
      </c>
      <c r="AE66">
        <f ca="1">MAX(0,R66-'QuickPlay Score'!$AE$12)</f>
        <v>0</v>
      </c>
      <c r="AF66">
        <f ca="1">MAX(0,S66-'QuickPlay Score'!$AE$12)</f>
        <v>0</v>
      </c>
      <c r="AG66">
        <f ca="1">MAX(0,T66-'QuickPlay Score'!$AE$12)</f>
        <v>0</v>
      </c>
      <c r="AH66">
        <f ca="1">MAX(0,U66-'QuickPlay Score'!$AE$12)</f>
        <v>0</v>
      </c>
      <c r="AI66">
        <f ca="1">MAX(0,V66-'QuickPlay Score'!$AE$12)</f>
        <v>0</v>
      </c>
      <c r="AJ66">
        <f ca="1">MAX(0,W66-'QuickPlay Score'!$AE$12)</f>
        <v>9.989105653324476E-3</v>
      </c>
      <c r="AK66">
        <f ca="1">MAX(0,X66-'QuickPlay Score'!$AE$12)</f>
        <v>0</v>
      </c>
      <c r="AL66">
        <f ca="1">MAX(0,Y66-'QuickPlay Score'!$AE$12)</f>
        <v>0</v>
      </c>
      <c r="AM66">
        <f ca="1">MAX(0,Z66-'QuickPlay Score'!$AE$12)</f>
        <v>2.0390266321518351E-2</v>
      </c>
    </row>
    <row r="67" spans="2:39" x14ac:dyDescent="0.25">
      <c r="B67">
        <f t="shared" si="12"/>
        <v>1500</v>
      </c>
      <c r="E67">
        <f ca="1">'truth model'!M67*IF($B67&lt;=E$5,0,+E$3*E$4*E$10*E$6^0.5/(2*(PI()*E$7*($B67-E$5)^3)^0.5)*EXP(-((E$6*E$10-E$8*($B67-E$5))^2)/(4*E$6*E$7*($B67-E$5)))*EXP(-E$9*($B67-E$5)))</f>
        <v>4.2776367821981263E-39</v>
      </c>
      <c r="F67">
        <f ca="1">'truth model'!N67*IF($B67&lt;=F$5,0,+F$3*F$4*F$10*F$6^0.5/(2*(PI()*F$7*($B67-F$5)^3)^0.5)*EXP(-((F$6*F$10-F$8*($B67-F$5))^2)/(4*F$6*F$7*($B67-F$5)))*EXP(-F$9*($B67-F$5)))</f>
        <v>3.6391787355668682E-9</v>
      </c>
      <c r="G67">
        <f ca="1">'truth model'!O67*IF($B67&lt;=G$5,0,+G$3*G$4*G$10*G$6^0.5/(2*(PI()*G$7*($B67-G$5)^3)^0.5)*EXP(-((G$6*G$10-G$8*($B67-G$5))^2)/(4*G$6*G$7*($B67-G$5)))*EXP(-G$9*($B67-G$5)))</f>
        <v>4.4618125395172788E-11</v>
      </c>
      <c r="H67">
        <f ca="1">'truth model'!P67*IF($B67&lt;=H$5,0,+H$3*H$4*H$10*H$6^0.5/(2*(PI()*H$7*($B67-H$5)^3)^0.5)*EXP(-((H$6*H$10-H$8*($B67-H$5))^2)/(4*H$6*H$7*($B67-H$5)))*EXP(-H$9*($B67-H$5)))</f>
        <v>4.7326649358524915E-13</v>
      </c>
      <c r="I67">
        <f ca="1">'truth model'!Q67*IF($B67&lt;=I$5,0,+I$3*I$4*I$10*I$6^0.5/(2*(PI()*I$7*($B67-I$5)^3)^0.5)*EXP(-((I$6*I$10-I$8*($B67-I$5))^2)/(4*I$6*I$7*($B67-I$5)))*EXP(-I$9*($B67-I$5)))</f>
        <v>1.0767406926947549E-4</v>
      </c>
      <c r="J67">
        <f ca="1">'truth model'!R67*IF($B67&lt;=J$5,0,+J$3*J$4*J$10*J$6^0.5/(2*(PI()*J$7*($B67-J$5)^3)^0.5)*EXP(-((J$6*J$10-J$8*($B67-J$5))^2)/(4*J$6*J$7*($B67-J$5)))*EXP(-J$9*($B67-J$5)))</f>
        <v>5.7403285730314822E-11</v>
      </c>
      <c r="K67">
        <f ca="1">'truth model'!S67*IF($B67&lt;=K$5,0,+K$3*K$4*K$10*K$6^0.5/(2*(PI()*K$7*($B67-K$5)^3)^0.5)*EXP(-((K$6*K$10-K$8*($B67-K$5))^2)/(4*K$6*K$7*($B67-K$5)))*EXP(-K$9*($B67-K$5)))</f>
        <v>8.3111184673854932E-8</v>
      </c>
      <c r="L67">
        <f ca="1">'truth model'!T67*IF($B67&lt;=L$5,0,+L$3*L$4*L$10*L$6^0.5/(2*(PI()*L$7*($B67-L$5)^3)^0.5)*EXP(-((L$6*L$10-L$8*($B67-L$5))^2)/(4*L$6*L$7*($B67-L$5)))*EXP(-L$9*($B67-L$5)))</f>
        <v>2.6418338904553631E-11</v>
      </c>
      <c r="M67">
        <f ca="1">'truth model'!U67*IF($B67&lt;=M$5,0,+M$3*M$4*M$10*M$6^0.5/(2*(PI()*M$7*($B67-M$5)^3)^0.5)*EXP(-((M$6*M$10-M$8*($B67-M$5))^2)/(4*M$6*M$7*($B67-M$5)))*EXP(-M$9*($B67-M$5)))</f>
        <v>2.7621695298088151E-58</v>
      </c>
      <c r="N67">
        <f ca="1">'truth model'!V67*IF($B67&lt;=N$5,0,+N$3*N$4*N$10*N$6^0.5/(2*(PI()*N$7*($B67-N$5)^3)^0.5)*EXP(-((N$6*N$10-N$8*($B67-N$5))^2)/(4*N$6*N$7*($B67-N$5)))*EXP(-N$9*($B67-N$5)))</f>
        <v>1.6287170047025073E-10</v>
      </c>
      <c r="Q67">
        <f t="shared" ca="1" si="9"/>
        <v>4.0393709597350347E-13</v>
      </c>
      <c r="R67">
        <f t="shared" ca="1" si="10"/>
        <v>1.1116476083581158E-6</v>
      </c>
      <c r="S67">
        <f t="shared" ca="1" si="15"/>
        <v>1.6068497958173583E-6</v>
      </c>
      <c r="T67">
        <f t="shared" ca="1" si="15"/>
        <v>1.5795298747042867E-7</v>
      </c>
      <c r="U67">
        <f t="shared" ca="1" si="15"/>
        <v>1.3418697246004934E-9</v>
      </c>
      <c r="V67">
        <f t="shared" ca="1" si="15"/>
        <v>1.5588448002410154E-5</v>
      </c>
      <c r="W67">
        <f t="shared" ca="1" si="15"/>
        <v>1.5772936601536038E-2</v>
      </c>
      <c r="X67">
        <f t="shared" ca="1" si="15"/>
        <v>2.1254318624847248E-3</v>
      </c>
      <c r="Y67">
        <f t="shared" ca="1" si="15"/>
        <v>1.3922659749000486E-8</v>
      </c>
      <c r="Z67">
        <f t="shared" ca="1" si="15"/>
        <v>2.745754535782996E-2</v>
      </c>
      <c r="AA67">
        <f t="shared" si="15"/>
        <v>0</v>
      </c>
      <c r="AD67">
        <f ca="1">MAX(0,Q67-'QuickPlay Score'!$AE$12)</f>
        <v>0</v>
      </c>
      <c r="AE67">
        <f ca="1">MAX(0,R67-'QuickPlay Score'!$AE$12)</f>
        <v>0</v>
      </c>
      <c r="AF67">
        <f ca="1">MAX(0,S67-'QuickPlay Score'!$AE$12)</f>
        <v>0</v>
      </c>
      <c r="AG67">
        <f ca="1">MAX(0,T67-'QuickPlay Score'!$AE$12)</f>
        <v>0</v>
      </c>
      <c r="AH67">
        <f ca="1">MAX(0,U67-'QuickPlay Score'!$AE$12)</f>
        <v>0</v>
      </c>
      <c r="AI67">
        <f ca="1">MAX(0,V67-'QuickPlay Score'!$AE$12)</f>
        <v>0</v>
      </c>
      <c r="AJ67">
        <f ca="1">MAX(0,W67-'QuickPlay Score'!$AE$12)</f>
        <v>1.0772936601536037E-2</v>
      </c>
      <c r="AK67">
        <f ca="1">MAX(0,X67-'QuickPlay Score'!$AE$12)</f>
        <v>0</v>
      </c>
      <c r="AL67">
        <f ca="1">MAX(0,Y67-'QuickPlay Score'!$AE$12)</f>
        <v>0</v>
      </c>
      <c r="AM67">
        <f ca="1">MAX(0,Z67-'QuickPlay Score'!$AE$12)</f>
        <v>2.2457545357829959E-2</v>
      </c>
    </row>
    <row r="68" spans="2:39" x14ac:dyDescent="0.25">
      <c r="B68">
        <f t="shared" si="12"/>
        <v>1530</v>
      </c>
      <c r="E68">
        <f ca="1">'truth model'!M68*IF($B68&lt;=E$5,0,+E$3*E$4*E$10*E$6^0.5/(2*(PI()*E$7*($B68-E$5)^3)^0.5)*EXP(-((E$6*E$10-E$8*($B68-E$5))^2)/(4*E$6*E$7*($B68-E$5)))*EXP(-E$9*($B68-E$5)))</f>
        <v>4.7748038687871087E-40</v>
      </c>
      <c r="F68">
        <f ca="1">'truth model'!N68*IF($B68&lt;=F$5,0,+F$3*F$4*F$10*F$6^0.5/(2*(PI()*F$7*($B68-F$5)^3)^0.5)*EXP(-((F$6*F$10-F$8*($B68-F$5))^2)/(4*F$6*F$7*($B68-F$5)))*EXP(-F$9*($B68-F$5)))</f>
        <v>3.7867987583353078E-9</v>
      </c>
      <c r="G68">
        <f ca="1">'truth model'!O68*IF($B68&lt;=G$5,0,+G$3*G$4*G$10*G$6^0.5/(2*(PI()*G$7*($B68-G$5)^3)^0.5)*EXP(-((G$6*G$10-G$8*($B68-G$5))^2)/(4*G$6*G$7*($B68-G$5)))*EXP(-G$9*($B68-G$5)))</f>
        <v>3.1795760298558225E-11</v>
      </c>
      <c r="H68">
        <f ca="1">'truth model'!P68*IF($B68&lt;=H$5,0,+H$3*H$4*H$10*H$6^0.5/(2*(PI()*H$7*($B68-H$5)^3)^0.5)*EXP(-((H$6*H$10-H$8*($B68-H$5))^2)/(4*H$6*H$7*($B68-H$5)))*EXP(-H$9*($B68-H$5)))</f>
        <v>2.0980338926943724E-13</v>
      </c>
      <c r="I68">
        <f ca="1">'truth model'!Q68*IF($B68&lt;=I$5,0,+I$3*I$4*I$10*I$6^0.5/(2*(PI()*I$7*($B68-I$5)^3)^0.5)*EXP(-((I$6*I$10-I$8*($B68-I$5))^2)/(4*I$6*I$7*($B68-I$5)))*EXP(-I$9*($B68-I$5)))</f>
        <v>8.702359876220076E-5</v>
      </c>
      <c r="J68">
        <f ca="1">'truth model'!R68*IF($B68&lt;=J$5,0,+J$3*J$4*J$10*J$6^0.5/(2*(PI()*J$7*($B68-J$5)^3)^0.5)*EXP(-((J$6*J$10-J$8*($B68-J$5))^2)/(4*J$6*J$7*($B68-J$5)))*EXP(-J$9*($B68-J$5)))</f>
        <v>4.2411863660952188E-11</v>
      </c>
      <c r="K68">
        <f ca="1">'truth model'!S68*IF($B68&lt;=K$5,0,+K$3*K$4*K$10*K$6^0.5/(2*(PI()*K$7*($B68-K$5)^3)^0.5)*EXP(-((K$6*K$10-K$8*($B68-K$5))^2)/(4*K$6*K$7*($B68-K$5)))*EXP(-K$9*($B68-K$5)))</f>
        <v>3.692176462234404E-8</v>
      </c>
      <c r="L68">
        <f ca="1">'truth model'!T68*IF($B68&lt;=L$5,0,+L$3*L$4*L$10*L$6^0.5/(2*(PI()*L$7*($B68-L$5)^3)^0.5)*EXP(-((L$6*L$10-L$8*($B68-L$5))^2)/(4*L$6*L$7*($B68-L$5)))*EXP(-L$9*($B68-L$5)))</f>
        <v>2.0443722162894444E-11</v>
      </c>
      <c r="M68">
        <f ca="1">'truth model'!U68*IF($B68&lt;=M$5,0,+M$3*M$4*M$10*M$6^0.5/(2*(PI()*M$7*($B68-M$5)^3)^0.5)*EXP(-((M$6*M$10-M$8*($B68-M$5))^2)/(4*M$6*M$7*($B68-M$5)))*EXP(-M$9*($B68-M$5)))</f>
        <v>9.2511568790835611E-60</v>
      </c>
      <c r="N68">
        <f ca="1">'truth model'!V68*IF($B68&lt;=N$5,0,+N$3*N$4*N$10*N$6^0.5/(2*(PI()*N$7*($B68-N$5)^3)^0.5)*EXP(-((N$6*N$10-N$8*($B68-N$5))^2)/(4*N$6*N$7*($B68-N$5)))*EXP(-N$9*($B68-N$5)))</f>
        <v>6.7808342954751194E-11</v>
      </c>
      <c r="Q68">
        <f t="shared" ca="1" si="9"/>
        <v>8.6026875491876107E-14</v>
      </c>
      <c r="R68">
        <f t="shared" ca="1" si="10"/>
        <v>9.2341624119721814E-7</v>
      </c>
      <c r="S68">
        <f t="shared" ca="1" si="15"/>
        <v>1.3127931213877118E-6</v>
      </c>
      <c r="T68">
        <f t="shared" ca="1" si="15"/>
        <v>1.0909647263633206E-7</v>
      </c>
      <c r="U68">
        <f t="shared" ca="1" si="15"/>
        <v>2.7047896617971184E-9</v>
      </c>
      <c r="V68">
        <f t="shared" ca="1" si="15"/>
        <v>1.3248345554103158E-5</v>
      </c>
      <c r="W68">
        <f t="shared" ca="1" si="15"/>
        <v>1.6316115416005438E-2</v>
      </c>
      <c r="X68">
        <f t="shared" ca="1" si="15"/>
        <v>1.7466685685781833E-3</v>
      </c>
      <c r="Y68">
        <f t="shared" ca="1" si="15"/>
        <v>3.1208417845289233E-9</v>
      </c>
      <c r="Z68">
        <f t="shared" ca="1" si="15"/>
        <v>2.8930746701472502E-2</v>
      </c>
      <c r="AA68">
        <f t="shared" si="15"/>
        <v>0</v>
      </c>
      <c r="AD68">
        <f ca="1">MAX(0,Q68-'QuickPlay Score'!$AE$12)</f>
        <v>0</v>
      </c>
      <c r="AE68">
        <f ca="1">MAX(0,R68-'QuickPlay Score'!$AE$12)</f>
        <v>0</v>
      </c>
      <c r="AF68">
        <f ca="1">MAX(0,S68-'QuickPlay Score'!$AE$12)</f>
        <v>0</v>
      </c>
      <c r="AG68">
        <f ca="1">MAX(0,T68-'QuickPlay Score'!$AE$12)</f>
        <v>0</v>
      </c>
      <c r="AH68">
        <f ca="1">MAX(0,U68-'QuickPlay Score'!$AE$12)</f>
        <v>0</v>
      </c>
      <c r="AI68">
        <f ca="1">MAX(0,V68-'QuickPlay Score'!$AE$12)</f>
        <v>0</v>
      </c>
      <c r="AJ68">
        <f ca="1">MAX(0,W68-'QuickPlay Score'!$AE$12)</f>
        <v>1.1316115416005437E-2</v>
      </c>
      <c r="AK68">
        <f ca="1">MAX(0,X68-'QuickPlay Score'!$AE$12)</f>
        <v>0</v>
      </c>
      <c r="AL68">
        <f ca="1">MAX(0,Y68-'QuickPlay Score'!$AE$12)</f>
        <v>0</v>
      </c>
      <c r="AM68">
        <f ca="1">MAX(0,Z68-'QuickPlay Score'!$AE$12)</f>
        <v>2.3930746701472501E-2</v>
      </c>
    </row>
    <row r="69" spans="2:39" x14ac:dyDescent="0.25">
      <c r="B69">
        <f t="shared" si="12"/>
        <v>1560</v>
      </c>
      <c r="E69">
        <f ca="1">'truth model'!M69*IF($B69&lt;=E$5,0,+E$3*E$4*E$10*E$6^0.5/(2*(PI()*E$7*($B69-E$5)^3)^0.5)*EXP(-((E$6*E$10-E$8*($B69-E$5))^2)/(4*E$6*E$7*($B69-E$5)))*EXP(-E$9*($B69-E$5)))</f>
        <v>7.4874019793386743E-41</v>
      </c>
      <c r="F69">
        <f ca="1">'truth model'!N69*IF($B69&lt;=F$5,0,+F$3*F$4*F$10*F$6^0.5/(2*(PI()*F$7*($B69-F$5)^3)^0.5)*EXP(-((F$6*F$10-F$8*($B69-F$5))^2)/(4*F$6*F$7*($B69-F$5)))*EXP(-F$9*($B69-F$5)))</f>
        <v>2.0832748876196356E-9</v>
      </c>
      <c r="G69">
        <f ca="1">'truth model'!O69*IF($B69&lt;=G$5,0,+G$3*G$4*G$10*G$6^0.5/(2*(PI()*G$7*($B69-G$5)^3)^0.5)*EXP(-((G$6*G$10-G$8*($B69-G$5))^2)/(4*G$6*G$7*($B69-G$5)))*EXP(-G$9*($B69-G$5)))</f>
        <v>2.0702191358826586E-11</v>
      </c>
      <c r="H69">
        <f ca="1">'truth model'!P69*IF($B69&lt;=H$5,0,+H$3*H$4*H$10*H$6^0.5/(2*(PI()*H$7*($B69-H$5)^3)^0.5)*EXP(-((H$6*H$10-H$8*($B69-H$5))^2)/(4*H$6*H$7*($B69-H$5)))*EXP(-H$9*($B69-H$5)))</f>
        <v>1.5313106872463353E-13</v>
      </c>
      <c r="I69">
        <f ca="1">'truth model'!Q69*IF($B69&lt;=I$5,0,+I$3*I$4*I$10*I$6^0.5/(2*(PI()*I$7*($B69-I$5)^3)^0.5)*EXP(-((I$6*I$10-I$8*($B69-I$5))^2)/(4*I$6*I$7*($B69-I$5)))*EXP(-I$9*($B69-I$5)))</f>
        <v>7.0443569530328473E-5</v>
      </c>
      <c r="J69">
        <f ca="1">'truth model'!R69*IF($B69&lt;=J$5,0,+J$3*J$4*J$10*J$6^0.5/(2*(PI()*J$7*($B69-J$5)^3)^0.5)*EXP(-((J$6*J$10-J$8*($B69-J$5))^2)/(4*J$6*J$7*($B69-J$5)))*EXP(-J$9*($B69-J$5)))</f>
        <v>1.7545285302661692E-11</v>
      </c>
      <c r="K69">
        <f ca="1">'truth model'!S69*IF($B69&lt;=K$5,0,+K$3*K$4*K$10*K$6^0.5/(2*(PI()*K$7*($B69-K$5)^3)^0.5)*EXP(-((K$6*K$10-K$8*($B69-K$5))^2)/(4*K$6*K$7*($B69-K$5)))*EXP(-K$9*($B69-K$5)))</f>
        <v>3.507442346581031E-8</v>
      </c>
      <c r="L69">
        <f ca="1">'truth model'!T69*IF($B69&lt;=L$5,0,+L$3*L$4*L$10*L$6^0.5/(2*(PI()*L$7*($B69-L$5)^3)^0.5)*EXP(-((L$6*L$10-L$8*($B69-L$5))^2)/(4*L$6*L$7*($B69-L$5)))*EXP(-L$9*($B69-L$5)))</f>
        <v>1.0934166743248559E-11</v>
      </c>
      <c r="M69">
        <f ca="1">'truth model'!U69*IF($B69&lt;=M$5,0,+M$3*M$4*M$10*M$6^0.5/(2*(PI()*M$7*($B69-M$5)^3)^0.5)*EXP(-((M$6*M$10-M$8*($B69-M$5))^2)/(4*M$6*M$7*($B69-M$5)))*EXP(-M$9*($B69-M$5)))</f>
        <v>2.9109331988507022E-61</v>
      </c>
      <c r="N69">
        <f ca="1">'truth model'!V69*IF($B69&lt;=N$5,0,+N$3*N$4*N$10*N$6^0.5/(2*(PI()*N$7*($B69-N$5)^3)^0.5)*EXP(-((N$6*N$10-N$8*($B69-N$5))^2)/(4*N$6*N$7*($B69-N$5)))*EXP(-N$9*($B69-N$5)))</f>
        <v>5.2717091318274828E-11</v>
      </c>
      <c r="Q69">
        <f t="shared" ca="1" si="9"/>
        <v>1.7940668942155187E-14</v>
      </c>
      <c r="R69">
        <f t="shared" ca="1" si="10"/>
        <v>7.6171843231706899E-7</v>
      </c>
      <c r="S69">
        <f t="shared" ca="1" si="15"/>
        <v>1.0599685856854651E-6</v>
      </c>
      <c r="T69">
        <f t="shared" ca="1" si="15"/>
        <v>7.4682268692269082E-8</v>
      </c>
      <c r="U69">
        <f t="shared" ca="1" si="15"/>
        <v>5.2547248059745987E-9</v>
      </c>
      <c r="V69">
        <f t="shared" ca="1" si="15"/>
        <v>1.1105633518776126E-5</v>
      </c>
      <c r="W69">
        <f t="shared" ca="1" si="15"/>
        <v>1.6609346619292469E-2</v>
      </c>
      <c r="X69">
        <f t="shared" ca="1" si="15"/>
        <v>1.4158474126799269E-3</v>
      </c>
      <c r="Y69">
        <f t="shared" ca="1" si="15"/>
        <v>6.478045345786614E-10</v>
      </c>
      <c r="Z69">
        <f t="shared" ca="1" si="15"/>
        <v>2.9748387894928712E-2</v>
      </c>
      <c r="AA69">
        <f t="shared" si="15"/>
        <v>0</v>
      </c>
      <c r="AD69">
        <f ca="1">MAX(0,Q69-'QuickPlay Score'!$AE$12)</f>
        <v>0</v>
      </c>
      <c r="AE69">
        <f ca="1">MAX(0,R69-'QuickPlay Score'!$AE$12)</f>
        <v>0</v>
      </c>
      <c r="AF69">
        <f ca="1">MAX(0,S69-'QuickPlay Score'!$AE$12)</f>
        <v>0</v>
      </c>
      <c r="AG69">
        <f ca="1">MAX(0,T69-'QuickPlay Score'!$AE$12)</f>
        <v>0</v>
      </c>
      <c r="AH69">
        <f ca="1">MAX(0,U69-'QuickPlay Score'!$AE$12)</f>
        <v>0</v>
      </c>
      <c r="AI69">
        <f ca="1">MAX(0,V69-'QuickPlay Score'!$AE$12)</f>
        <v>0</v>
      </c>
      <c r="AJ69">
        <f ca="1">MAX(0,W69-'QuickPlay Score'!$AE$12)</f>
        <v>1.1609346619292468E-2</v>
      </c>
      <c r="AK69">
        <f ca="1">MAX(0,X69-'QuickPlay Score'!$AE$12)</f>
        <v>0</v>
      </c>
      <c r="AL69">
        <f ca="1">MAX(0,Y69-'QuickPlay Score'!$AE$12)</f>
        <v>0</v>
      </c>
      <c r="AM69">
        <f ca="1">MAX(0,Z69-'QuickPlay Score'!$AE$12)</f>
        <v>2.4748387894928711E-2</v>
      </c>
    </row>
    <row r="70" spans="2:39" x14ac:dyDescent="0.25">
      <c r="B70">
        <f t="shared" si="12"/>
        <v>1590</v>
      </c>
      <c r="E70">
        <f ca="1">'truth model'!M70*IF($B70&lt;=E$5,0,+E$3*E$4*E$10*E$6^0.5/(2*(PI()*E$7*($B70-E$5)^3)^0.5)*EXP(-((E$6*E$10-E$8*($B70-E$5))^2)/(4*E$6*E$7*($B70-E$5)))*EXP(-E$9*($B70-E$5)))</f>
        <v>9.6915704006155051E-42</v>
      </c>
      <c r="F70">
        <f ca="1">'truth model'!N70*IF($B70&lt;=F$5,0,+F$3*F$4*F$10*F$6^0.5/(2*(PI()*F$7*($B70-F$5)^3)^0.5)*EXP(-((F$6*F$10-F$8*($B70-F$5))^2)/(4*F$6*F$7*($B70-F$5)))*EXP(-F$9*($B70-F$5)))</f>
        <v>1.9499741937335152E-9</v>
      </c>
      <c r="G70">
        <f ca="1">'truth model'!O70*IF($B70&lt;=G$5,0,+G$3*G$4*G$10*G$6^0.5/(2*(PI()*G$7*($B70-G$5)^3)^0.5)*EXP(-((G$6*G$10-G$8*($B70-G$5))^2)/(4*G$6*G$7*($B70-G$5)))*EXP(-G$9*($B70-G$5)))</f>
        <v>1.1045577338591137E-11</v>
      </c>
      <c r="H70">
        <f ca="1">'truth model'!P70*IF($B70&lt;=H$5,0,+H$3*H$4*H$10*H$6^0.5/(2*(PI()*H$7*($B70-H$5)^3)^0.5)*EXP(-((H$6*H$10-H$8*($B70-H$5))^2)/(4*H$6*H$7*($B70-H$5)))*EXP(-H$9*($B70-H$5)))</f>
        <v>7.5561337992500565E-14</v>
      </c>
      <c r="I70">
        <f ca="1">'truth model'!Q70*IF($B70&lt;=I$5,0,+I$3*I$4*I$10*I$6^0.5/(2*(PI()*I$7*($B70-I$5)^3)^0.5)*EXP(-((I$6*I$10-I$8*($B70-I$5))^2)/(4*I$6*I$7*($B70-I$5)))*EXP(-I$9*($B70-I$5)))</f>
        <v>8.3818781313614991E-5</v>
      </c>
      <c r="J70">
        <f ca="1">'truth model'!R70*IF($B70&lt;=J$5,0,+J$3*J$4*J$10*J$6^0.5/(2*(PI()*J$7*($B70-J$5)^3)^0.5)*EXP(-((J$6*J$10-J$8*($B70-J$5))^2)/(4*J$6*J$7*($B70-J$5)))*EXP(-J$9*($B70-J$5)))</f>
        <v>1.6806192182946961E-11</v>
      </c>
      <c r="K70">
        <f ca="1">'truth model'!S70*IF($B70&lt;=K$5,0,+K$3*K$4*K$10*K$6^0.5/(2*(PI()*K$7*($B70-K$5)^3)^0.5)*EXP(-((K$6*K$10-K$8*($B70-K$5))^2)/(4*K$6*K$7*($B70-K$5)))*EXP(-K$9*($B70-K$5)))</f>
        <v>2.4798678025058678E-8</v>
      </c>
      <c r="L70">
        <f ca="1">'truth model'!T70*IF($B70&lt;=L$5,0,+L$3*L$4*L$10*L$6^0.5/(2*(PI()*L$7*($B70-L$5)^3)^0.5)*EXP(-((L$6*L$10-L$8*($B70-L$5))^2)/(4*L$6*L$7*($B70-L$5)))*EXP(-L$9*($B70-L$5)))</f>
        <v>7.0946300876089997E-12</v>
      </c>
      <c r="M70">
        <f ca="1">'truth model'!U70*IF($B70&lt;=M$5,0,+M$3*M$4*M$10*M$6^0.5/(2*(PI()*M$7*($B70-M$5)^3)^0.5)*EXP(-((M$6*M$10-M$8*($B70-M$5))^2)/(4*M$6*M$7*($B70-M$5)))*EXP(-M$9*($B70-M$5)))</f>
        <v>8.474040197044555E-63</v>
      </c>
      <c r="N70">
        <f ca="1">'truth model'!V70*IF($B70&lt;=N$5,0,+N$3*N$4*N$10*N$6^0.5/(2*(PI()*N$7*($B70-N$5)^3)^0.5)*EXP(-((N$6*N$10-N$8*($B70-N$5))^2)/(4*N$6*N$7*($B70-N$5)))*EXP(-N$9*($B70-N$5)))</f>
        <v>2.7603048211328299E-11</v>
      </c>
      <c r="Q70">
        <f t="shared" ca="1" si="9"/>
        <v>3.668457304436415E-15</v>
      </c>
      <c r="R70">
        <f t="shared" ca="1" si="10"/>
        <v>6.2423323631613118E-7</v>
      </c>
      <c r="S70">
        <f t="shared" ca="1" si="15"/>
        <v>8.4640956897593224E-7</v>
      </c>
      <c r="T70">
        <f t="shared" ca="1" si="15"/>
        <v>5.0697670590444634E-8</v>
      </c>
      <c r="U70">
        <f t="shared" ca="1" si="15"/>
        <v>9.8612573254407974E-9</v>
      </c>
      <c r="V70">
        <f t="shared" ca="1" si="15"/>
        <v>9.1899815062849518E-6</v>
      </c>
      <c r="W70">
        <f t="shared" ca="1" si="15"/>
        <v>1.6655070068144782E-2</v>
      </c>
      <c r="X70">
        <f t="shared" ca="1" si="15"/>
        <v>1.1330015982364617E-3</v>
      </c>
      <c r="Y70">
        <f t="shared" ca="1" si="15"/>
        <v>1.2510095907041941E-10</v>
      </c>
      <c r="Z70">
        <f t="shared" ca="1" si="15"/>
        <v>2.9896383641198773E-2</v>
      </c>
      <c r="AA70">
        <f t="shared" si="15"/>
        <v>0</v>
      </c>
      <c r="AD70">
        <f ca="1">MAX(0,Q70-'QuickPlay Score'!$AE$12)</f>
        <v>0</v>
      </c>
      <c r="AE70">
        <f ca="1">MAX(0,R70-'QuickPlay Score'!$AE$12)</f>
        <v>0</v>
      </c>
      <c r="AF70">
        <f ca="1">MAX(0,S70-'QuickPlay Score'!$AE$12)</f>
        <v>0</v>
      </c>
      <c r="AG70">
        <f ca="1">MAX(0,T70-'QuickPlay Score'!$AE$12)</f>
        <v>0</v>
      </c>
      <c r="AH70">
        <f ca="1">MAX(0,U70-'QuickPlay Score'!$AE$12)</f>
        <v>0</v>
      </c>
      <c r="AI70">
        <f ca="1">MAX(0,V70-'QuickPlay Score'!$AE$12)</f>
        <v>0</v>
      </c>
      <c r="AJ70">
        <f ca="1">MAX(0,W70-'QuickPlay Score'!$AE$12)</f>
        <v>1.1655070068144781E-2</v>
      </c>
      <c r="AK70">
        <f ca="1">MAX(0,X70-'QuickPlay Score'!$AE$12)</f>
        <v>0</v>
      </c>
      <c r="AL70">
        <f ca="1">MAX(0,Y70-'QuickPlay Score'!$AE$12)</f>
        <v>0</v>
      </c>
      <c r="AM70">
        <f ca="1">MAX(0,Z70-'QuickPlay Score'!$AE$12)</f>
        <v>2.4896383641198772E-2</v>
      </c>
    </row>
    <row r="71" spans="2:39" x14ac:dyDescent="0.25">
      <c r="B71">
        <f t="shared" si="12"/>
        <v>1620</v>
      </c>
      <c r="E71">
        <f ca="1">'truth model'!M71*IF($B71&lt;=E$5,0,+E$3*E$4*E$10*E$6^0.5/(2*(PI()*E$7*($B71-E$5)^3)^0.5)*EXP(-((E$6*E$10-E$8*($B71-E$5))^2)/(4*E$6*E$7*($B71-E$5)))*EXP(-E$9*($B71-E$5)))</f>
        <v>9.3699543503237325E-43</v>
      </c>
      <c r="F71">
        <f ca="1">'truth model'!N71*IF($B71&lt;=F$5,0,+F$3*F$4*F$10*F$6^0.5/(2*(PI()*F$7*($B71-F$5)^3)^0.5)*EXP(-((F$6*F$10-F$8*($B71-F$5))^2)/(4*F$6*F$7*($B71-F$5)))*EXP(-F$9*($B71-F$5)))</f>
        <v>1.2506969830345934E-9</v>
      </c>
      <c r="G71">
        <f ca="1">'truth model'!O71*IF($B71&lt;=G$5,0,+G$3*G$4*G$10*G$6^0.5/(2*(PI()*G$7*($B71-G$5)^3)^0.5)*EXP(-((G$6*G$10-G$8*($B71-G$5))^2)/(4*G$6*G$7*($B71-G$5)))*EXP(-G$9*($B71-G$5)))</f>
        <v>6.3185369996495591E-12</v>
      </c>
      <c r="H71">
        <f ca="1">'truth model'!P71*IF($B71&lt;=H$5,0,+H$3*H$4*H$10*H$6^0.5/(2*(PI()*H$7*($B71-H$5)^3)^0.5)*EXP(-((H$6*H$10-H$8*($B71-H$5))^2)/(4*H$6*H$7*($B71-H$5)))*EXP(-H$9*($B71-H$5)))</f>
        <v>2.9627788138023846E-14</v>
      </c>
      <c r="I71">
        <f ca="1">'truth model'!Q71*IF($B71&lt;=I$5,0,+I$3*I$4*I$10*I$6^0.5/(2*(PI()*I$7*($B71-I$5)^3)^0.5)*EXP(-((I$6*I$10-I$8*($B71-I$5))^2)/(4*I$6*I$7*($B71-I$5)))*EXP(-I$9*($B71-I$5)))</f>
        <v>6.2745576360189226E-5</v>
      </c>
      <c r="J71">
        <f ca="1">'truth model'!R71*IF($B71&lt;=J$5,0,+J$3*J$4*J$10*J$6^0.5/(2*(PI()*J$7*($B71-J$5)^3)^0.5)*EXP(-((J$6*J$10-J$8*($B71-J$5))^2)/(4*J$6*J$7*($B71-J$5)))*EXP(-J$9*($B71-J$5)))</f>
        <v>8.4200871565990081E-12</v>
      </c>
      <c r="K71">
        <f ca="1">'truth model'!S71*IF($B71&lt;=K$5,0,+K$3*K$4*K$10*K$6^0.5/(2*(PI()*K$7*($B71-K$5)^3)^0.5)*EXP(-((K$6*K$10-K$8*($B71-K$5))^2)/(4*K$6*K$7*($B71-K$5)))*EXP(-K$9*($B71-K$5)))</f>
        <v>1.5107548760910297E-8</v>
      </c>
      <c r="L71">
        <f ca="1">'truth model'!T71*IF($B71&lt;=L$5,0,+L$3*L$4*L$10*L$6^0.5/(2*(PI()*L$7*($B71-L$5)^3)^0.5)*EXP(-((L$6*L$10-L$8*($B71-L$5))^2)/(4*L$6*L$7*($B71-L$5)))*EXP(-L$9*($B71-L$5)))</f>
        <v>3.500131772279427E-12</v>
      </c>
      <c r="M71">
        <f ca="1">'truth model'!U71*IF($B71&lt;=M$5,0,+M$3*M$4*M$10*M$6^0.5/(2*(PI()*M$7*($B71-M$5)^3)^0.5)*EXP(-((M$6*M$10-M$8*($B71-M$5))^2)/(4*M$6*M$7*($B71-M$5)))*EXP(-M$9*($B71-M$5)))</f>
        <v>2.622737833403062E-64</v>
      </c>
      <c r="N71">
        <f ca="1">'truth model'!V71*IF($B71&lt;=N$5,0,+N$3*N$4*N$10*N$6^0.5/(2*(PI()*N$7*($B71-N$5)^3)^0.5)*EXP(-((N$6*N$10-N$8*($B71-N$5))^2)/(4*N$6*N$7*($B71-N$5)))*EXP(-N$9*($B71-N$5)))</f>
        <v>1.5628956965879233E-11</v>
      </c>
      <c r="Q71">
        <f t="shared" ca="1" si="9"/>
        <v>7.3634408236159258E-16</v>
      </c>
      <c r="R71">
        <f t="shared" ca="1" si="10"/>
        <v>5.084269061017644E-7</v>
      </c>
      <c r="S71">
        <f t="shared" ca="1" si="15"/>
        <v>6.6888133170406829E-7</v>
      </c>
      <c r="T71">
        <f t="shared" ca="1" si="15"/>
        <v>3.4146236538914207E-8</v>
      </c>
      <c r="U71">
        <f t="shared" ca="1" si="15"/>
        <v>1.7913314227693045E-8</v>
      </c>
      <c r="V71">
        <f t="shared" ca="1" si="15"/>
        <v>7.5129943216058589E-6</v>
      </c>
      <c r="W71">
        <f t="shared" ca="1" si="15"/>
        <v>1.6466116484507541E-2</v>
      </c>
      <c r="X71">
        <f t="shared" ca="1" si="15"/>
        <v>8.9575478417933086E-4</v>
      </c>
      <c r="Y71">
        <f t="shared" ca="1" si="15"/>
        <v>2.2572705683536486E-11</v>
      </c>
      <c r="Z71">
        <f t="shared" ca="1" si="15"/>
        <v>2.9404898865820775E-2</v>
      </c>
      <c r="AA71">
        <f t="shared" si="15"/>
        <v>0</v>
      </c>
      <c r="AD71">
        <f ca="1">MAX(0,Q71-'QuickPlay Score'!$AE$12)</f>
        <v>0</v>
      </c>
      <c r="AE71">
        <f ca="1">MAX(0,R71-'QuickPlay Score'!$AE$12)</f>
        <v>0</v>
      </c>
      <c r="AF71">
        <f ca="1">MAX(0,S71-'QuickPlay Score'!$AE$12)</f>
        <v>0</v>
      </c>
      <c r="AG71">
        <f ca="1">MAX(0,T71-'QuickPlay Score'!$AE$12)</f>
        <v>0</v>
      </c>
      <c r="AH71">
        <f ca="1">MAX(0,U71-'QuickPlay Score'!$AE$12)</f>
        <v>0</v>
      </c>
      <c r="AI71">
        <f ca="1">MAX(0,V71-'QuickPlay Score'!$AE$12)</f>
        <v>0</v>
      </c>
      <c r="AJ71">
        <f ca="1">MAX(0,W71-'QuickPlay Score'!$AE$12)</f>
        <v>1.146611648450754E-2</v>
      </c>
      <c r="AK71">
        <f ca="1">MAX(0,X71-'QuickPlay Score'!$AE$12)</f>
        <v>0</v>
      </c>
      <c r="AL71">
        <f ca="1">MAX(0,Y71-'QuickPlay Score'!$AE$12)</f>
        <v>0</v>
      </c>
      <c r="AM71">
        <f ca="1">MAX(0,Z71-'QuickPlay Score'!$AE$12)</f>
        <v>2.4404898865820774E-2</v>
      </c>
    </row>
    <row r="72" spans="2:39" x14ac:dyDescent="0.25">
      <c r="B72">
        <f t="shared" si="12"/>
        <v>1650</v>
      </c>
      <c r="E72">
        <f ca="1">'truth model'!M72*IF($B72&lt;=E$5,0,+E$3*E$4*E$10*E$6^0.5/(2*(PI()*E$7*($B72-E$5)^3)^0.5)*EXP(-((E$6*E$10-E$8*($B72-E$5))^2)/(4*E$6*E$7*($B72-E$5)))*EXP(-E$9*($B72-E$5)))</f>
        <v>1.3932567082972138E-43</v>
      </c>
      <c r="F72">
        <f ca="1">'truth model'!N72*IF($B72&lt;=F$5,0,+F$3*F$4*F$10*F$6^0.5/(2*(PI()*F$7*($B72-F$5)^3)^0.5)*EXP(-((F$6*F$10-F$8*($B72-F$5))^2)/(4*F$6*F$7*($B72-F$5)))*EXP(-F$9*($B72-F$5)))</f>
        <v>7.5029547422398991E-10</v>
      </c>
      <c r="G72">
        <f ca="1">'truth model'!O72*IF($B72&lt;=G$5,0,+G$3*G$4*G$10*G$6^0.5/(2*(PI()*G$7*($B72-G$5)^3)^0.5)*EXP(-((G$6*G$10-G$8*($B72-G$5))^2)/(4*G$6*G$7*($B72-G$5)))*EXP(-G$9*($B72-G$5)))</f>
        <v>3.0155621997219282E-12</v>
      </c>
      <c r="H72">
        <f ca="1">'truth model'!P72*IF($B72&lt;=H$5,0,+H$3*H$4*H$10*H$6^0.5/(2*(PI()*H$7*($B72-H$5)^3)^0.5)*EXP(-((H$6*H$10-H$8*($B72-H$5))^2)/(4*H$6*H$7*($B72-H$5)))*EXP(-H$9*($B72-H$5)))</f>
        <v>1.7538320904987494E-14</v>
      </c>
      <c r="I72">
        <f ca="1">'truth model'!Q72*IF($B72&lt;=I$5,0,+I$3*I$4*I$10*I$6^0.5/(2*(PI()*I$7*($B72-I$5)^3)^0.5)*EXP(-((I$6*I$10-I$8*($B72-I$5))^2)/(4*I$6*I$7*($B72-I$5)))*EXP(-I$9*($B72-I$5)))</f>
        <v>3.9169244094666853E-5</v>
      </c>
      <c r="J72">
        <f ca="1">'truth model'!R72*IF($B72&lt;=J$5,0,+J$3*J$4*J$10*J$6^0.5/(2*(PI()*J$7*($B72-J$5)^3)^0.5)*EXP(-((J$6*J$10-J$8*($B72-J$5))^2)/(4*J$6*J$7*($B72-J$5)))*EXP(-J$9*($B72-J$5)))</f>
        <v>4.6317509271421058E-12</v>
      </c>
      <c r="K72">
        <f ca="1">'truth model'!S72*IF($B72&lt;=K$5,0,+K$3*K$4*K$10*K$6^0.5/(2*(PI()*K$7*($B72-K$5)^3)^0.5)*EXP(-((K$6*K$10-K$8*($B72-K$5))^2)/(4*K$6*K$7*($B72-K$5)))*EXP(-K$9*($B72-K$5)))</f>
        <v>1.1782412658912371E-8</v>
      </c>
      <c r="L72">
        <f ca="1">'truth model'!T72*IF($B72&lt;=L$5,0,+L$3*L$4*L$10*L$6^0.5/(2*(PI()*L$7*($B72-L$5)^3)^0.5)*EXP(-((L$6*L$10-L$8*($B72-L$5))^2)/(4*L$6*L$7*($B72-L$5)))*EXP(-L$9*($B72-L$5)))</f>
        <v>2.4467212397189522E-12</v>
      </c>
      <c r="M72">
        <f ca="1">'truth model'!U72*IF($B72&lt;=M$5,0,+M$3*M$4*M$10*M$6^0.5/(2*(PI()*M$7*($B72-M$5)^3)^0.5)*EXP(-((M$6*M$10-M$8*($B72-M$5))^2)/(4*M$6*M$7*($B72-M$5)))*EXP(-M$9*($B72-M$5)))</f>
        <v>1.3808726938226075E-65</v>
      </c>
      <c r="N72">
        <f ca="1">'truth model'!V72*IF($B72&lt;=N$5,0,+N$3*N$4*N$10*N$6^0.5/(2*(PI()*N$7*($B72-N$5)^3)^0.5)*EXP(-((N$6*N$10-N$8*($B72-N$5))^2)/(4*N$6*N$7*($B72-N$5)))*EXP(-N$9*($B72-N$5)))</f>
        <v>8.9224216370087298E-12</v>
      </c>
      <c r="Q72">
        <f t="shared" ca="1" si="9"/>
        <v>1.4524557641047378E-16</v>
      </c>
      <c r="R72">
        <f t="shared" ca="1" si="10"/>
        <v>4.1171763167733955E-7</v>
      </c>
      <c r="S72">
        <f t="shared" ca="1" si="15"/>
        <v>5.2343882722037549E-7</v>
      </c>
      <c r="T72">
        <f t="shared" ca="1" si="15"/>
        <v>2.282891969762278E-8</v>
      </c>
      <c r="U72">
        <f t="shared" ca="1" si="15"/>
        <v>3.1557813129426959E-8</v>
      </c>
      <c r="V72">
        <f t="shared" ca="1" si="15"/>
        <v>6.0722519893931271E-6</v>
      </c>
      <c r="W72">
        <f t="shared" ca="1" si="15"/>
        <v>1.6063817732612236E-2</v>
      </c>
      <c r="X72">
        <f t="shared" ca="1" si="15"/>
        <v>7.0016832576098214E-4</v>
      </c>
      <c r="Y72">
        <f t="shared" ca="1" si="15"/>
        <v>3.8205903176664899E-12</v>
      </c>
      <c r="Z72">
        <f t="shared" ca="1" si="15"/>
        <v>2.8340968678337373E-2</v>
      </c>
      <c r="AA72">
        <f t="shared" si="15"/>
        <v>0</v>
      </c>
      <c r="AD72">
        <f ca="1">MAX(0,Q72-'QuickPlay Score'!$AE$12)</f>
        <v>0</v>
      </c>
      <c r="AE72">
        <f ca="1">MAX(0,R72-'QuickPlay Score'!$AE$12)</f>
        <v>0</v>
      </c>
      <c r="AF72">
        <f ca="1">MAX(0,S72-'QuickPlay Score'!$AE$12)</f>
        <v>0</v>
      </c>
      <c r="AG72">
        <f ca="1">MAX(0,T72-'QuickPlay Score'!$AE$12)</f>
        <v>0</v>
      </c>
      <c r="AH72">
        <f ca="1">MAX(0,U72-'QuickPlay Score'!$AE$12)</f>
        <v>0</v>
      </c>
      <c r="AI72">
        <f ca="1">MAX(0,V72-'QuickPlay Score'!$AE$12)</f>
        <v>0</v>
      </c>
      <c r="AJ72">
        <f ca="1">MAX(0,W72-'QuickPlay Score'!$AE$12)</f>
        <v>1.1063817732612235E-2</v>
      </c>
      <c r="AK72">
        <f ca="1">MAX(0,X72-'QuickPlay Score'!$AE$12)</f>
        <v>0</v>
      </c>
      <c r="AL72">
        <f ca="1">MAX(0,Y72-'QuickPlay Score'!$AE$12)</f>
        <v>0</v>
      </c>
      <c r="AM72">
        <f ca="1">MAX(0,Z72-'QuickPlay Score'!$AE$12)</f>
        <v>2.3340968678337373E-2</v>
      </c>
    </row>
    <row r="73" spans="2:39" x14ac:dyDescent="0.25">
      <c r="B73">
        <f t="shared" si="12"/>
        <v>1680</v>
      </c>
      <c r="E73">
        <f ca="1">'truth model'!M73*IF($B73&lt;=E$5,0,+E$3*E$4*E$10*E$6^0.5/(2*(PI()*E$7*($B73-E$5)^3)^0.5)*EXP(-((E$6*E$10-E$8*($B73-E$5))^2)/(4*E$6*E$7*($B73-E$5)))*EXP(-E$9*($B73-E$5)))</f>
        <v>2.1913344775595812E-44</v>
      </c>
      <c r="F73">
        <f ca="1">'truth model'!N73*IF($B73&lt;=F$5,0,+F$3*F$4*F$10*F$6^0.5/(2*(PI()*F$7*($B73-F$5)^3)^0.5)*EXP(-((F$6*F$10-F$8*($B73-F$5))^2)/(4*F$6*F$7*($B73-F$5)))*EXP(-F$9*($B73-F$5)))</f>
        <v>6.3301213093973316E-10</v>
      </c>
      <c r="G73">
        <f ca="1">'truth model'!O73*IF($B73&lt;=G$5,0,+G$3*G$4*G$10*G$6^0.5/(2*(PI()*G$7*($B73-G$5)^3)^0.5)*EXP(-((G$6*G$10-G$8*($B73-G$5))^2)/(4*G$6*G$7*($B73-G$5)))*EXP(-G$9*($B73-G$5)))</f>
        <v>2.6889008166442282E-12</v>
      </c>
      <c r="H73">
        <f ca="1">'truth model'!P73*IF($B73&lt;=H$5,0,+H$3*H$4*H$10*H$6^0.5/(2*(PI()*H$7*($B73-H$5)^3)^0.5)*EXP(-((H$6*H$10-H$8*($B73-H$5))^2)/(4*H$6*H$7*($B73-H$5)))*EXP(-H$9*($B73-H$5)))</f>
        <v>1.3505623838200042E-14</v>
      </c>
      <c r="I73">
        <f ca="1">'truth model'!Q73*IF($B73&lt;=I$5,0,+I$3*I$4*I$10*I$6^0.5/(2*(PI()*I$7*($B73-I$5)^3)^0.5)*EXP(-((I$6*I$10-I$8*($B73-I$5))^2)/(4*I$6*I$7*($B73-I$5)))*EXP(-I$9*($B73-I$5)))</f>
        <v>3.7991698328965417E-5</v>
      </c>
      <c r="J73">
        <f ca="1">'truth model'!R73*IF($B73&lt;=J$5,0,+J$3*J$4*J$10*J$6^0.5/(2*(PI()*J$7*($B73-J$5)^3)^0.5)*EXP(-((J$6*J$10-J$8*($B73-J$5))^2)/(4*J$6*J$7*($B73-J$5)))*EXP(-J$9*($B73-J$5)))</f>
        <v>2.9105237410552713E-12</v>
      </c>
      <c r="K73">
        <f ca="1">'truth model'!S73*IF($B73&lt;=K$5,0,+K$3*K$4*K$10*K$6^0.5/(2*(PI()*K$7*($B73-K$5)^3)^0.5)*EXP(-((K$6*K$10-K$8*($B73-K$5))^2)/(4*K$6*K$7*($B73-K$5)))*EXP(-K$9*($B73-K$5)))</f>
        <v>8.972207292798664E-9</v>
      </c>
      <c r="L73">
        <f ca="1">'truth model'!T73*IF($B73&lt;=L$5,0,+L$3*L$4*L$10*L$6^0.5/(2*(PI()*L$7*($B73-L$5)^3)^0.5)*EXP(-((L$6*L$10-L$8*($B73-L$5))^2)/(4*L$6*L$7*($B73-L$5)))*EXP(-L$9*($B73-L$5)))</f>
        <v>9.0340373555133696E-13</v>
      </c>
      <c r="M73">
        <f ca="1">'truth model'!U73*IF($B73&lt;=M$5,0,+M$3*M$4*M$10*M$6^0.5/(2*(PI()*M$7*($B73-M$5)^3)^0.5)*EXP(-((M$6*M$10-M$8*($B73-M$5))^2)/(4*M$6*M$7*($B73-M$5)))*EXP(-M$9*($B73-M$5)))</f>
        <v>4.0316595687824136E-67</v>
      </c>
      <c r="N73">
        <f ca="1">'truth model'!V73*IF($B73&lt;=N$5,0,+N$3*N$4*N$10*N$6^0.5/(2*(PI()*N$7*($B73-N$5)^3)^0.5)*EXP(-((N$6*N$10-N$8*($B73-N$5))^2)/(4*N$6*N$7*($B73-N$5)))*EXP(-N$9*($B73-N$5)))</f>
        <v>3.9729661004723193E-12</v>
      </c>
      <c r="Q73">
        <f t="shared" ca="1" si="9"/>
        <v>2.8182923060664615E-17</v>
      </c>
      <c r="R73">
        <f t="shared" ca="1" si="10"/>
        <v>3.3159460033704127E-7</v>
      </c>
      <c r="S73">
        <f t="shared" ca="1" si="15"/>
        <v>4.0586168183522755E-7</v>
      </c>
      <c r="T73">
        <f t="shared" ca="1" si="15"/>
        <v>1.515665131374178E-8</v>
      </c>
      <c r="U73">
        <f t="shared" ca="1" si="15"/>
        <v>5.401174439453428E-8</v>
      </c>
      <c r="V73">
        <f t="shared" ca="1" si="15"/>
        <v>4.8552563783431964E-6</v>
      </c>
      <c r="W73">
        <f t="shared" ca="1" si="15"/>
        <v>1.5475817166217069E-2</v>
      </c>
      <c r="X73">
        <f t="shared" ca="1" si="15"/>
        <v>5.4144819934815445E-4</v>
      </c>
      <c r="Y73">
        <f t="shared" ca="1" si="15"/>
        <v>6.0881887013753013E-13</v>
      </c>
      <c r="Z73">
        <f t="shared" ca="1" si="15"/>
        <v>2.6798469619015577E-2</v>
      </c>
      <c r="AA73">
        <f t="shared" si="15"/>
        <v>0</v>
      </c>
      <c r="AD73">
        <f ca="1">MAX(0,Q73-'QuickPlay Score'!$AE$12)</f>
        <v>0</v>
      </c>
      <c r="AE73">
        <f ca="1">MAX(0,R73-'QuickPlay Score'!$AE$12)</f>
        <v>0</v>
      </c>
      <c r="AF73">
        <f ca="1">MAX(0,S73-'QuickPlay Score'!$AE$12)</f>
        <v>0</v>
      </c>
      <c r="AG73">
        <f ca="1">MAX(0,T73-'QuickPlay Score'!$AE$12)</f>
        <v>0</v>
      </c>
      <c r="AH73">
        <f ca="1">MAX(0,U73-'QuickPlay Score'!$AE$12)</f>
        <v>0</v>
      </c>
      <c r="AI73">
        <f ca="1">MAX(0,V73-'QuickPlay Score'!$AE$12)</f>
        <v>0</v>
      </c>
      <c r="AJ73">
        <f ca="1">MAX(0,W73-'QuickPlay Score'!$AE$12)</f>
        <v>1.047581716621707E-2</v>
      </c>
      <c r="AK73">
        <f ca="1">MAX(0,X73-'QuickPlay Score'!$AE$12)</f>
        <v>0</v>
      </c>
      <c r="AL73">
        <f ca="1">MAX(0,Y73-'QuickPlay Score'!$AE$12)</f>
        <v>0</v>
      </c>
      <c r="AM73">
        <f ca="1">MAX(0,Z73-'QuickPlay Score'!$AE$12)</f>
        <v>2.1798469619015576E-2</v>
      </c>
    </row>
    <row r="74" spans="2:39" x14ac:dyDescent="0.25">
      <c r="B74">
        <f t="shared" si="12"/>
        <v>1710</v>
      </c>
      <c r="E74">
        <f ca="1">'truth model'!M74*IF($B74&lt;=E$5,0,+E$3*E$4*E$10*E$6^0.5/(2*(PI()*E$7*($B74-E$5)^3)^0.5)*EXP(-((E$6*E$10-E$8*($B74-E$5))^2)/(4*E$6*E$7*($B74-E$5)))*EXP(-E$9*($B74-E$5)))</f>
        <v>2.2021081870624907E-45</v>
      </c>
      <c r="F74">
        <f ca="1">'truth model'!N74*IF($B74&lt;=F$5,0,+F$3*F$4*F$10*F$6^0.5/(2*(PI()*F$7*($B74-F$5)^3)^0.5)*EXP(-((F$6*F$10-F$8*($B74-F$5))^2)/(4*F$6*F$7*($B74-F$5)))*EXP(-F$9*($B74-F$5)))</f>
        <v>4.5193345114593179E-10</v>
      </c>
      <c r="G74">
        <f ca="1">'truth model'!O74*IF($B74&lt;=G$5,0,+G$3*G$4*G$10*G$6^0.5/(2*(PI()*G$7*($B74-G$5)^3)^0.5)*EXP(-((G$6*G$10-G$8*($B74-G$5))^2)/(4*G$6*G$7*($B74-G$5)))*EXP(-G$9*($B74-G$5)))</f>
        <v>1.7451287788403057E-12</v>
      </c>
      <c r="H74">
        <f ca="1">'truth model'!P74*IF($B74&lt;=H$5,0,+H$3*H$4*H$10*H$6^0.5/(2*(PI()*H$7*($B74-H$5)^3)^0.5)*EXP(-((H$6*H$10-H$8*($B74-H$5))^2)/(4*H$6*H$7*($B74-H$5)))*EXP(-H$9*($B74-H$5)))</f>
        <v>6.7603328942255573E-15</v>
      </c>
      <c r="I74">
        <f ca="1">'truth model'!Q74*IF($B74&lt;=I$5,0,+I$3*I$4*I$10*I$6^0.5/(2*(PI()*I$7*($B74-I$5)^3)^0.5)*EXP(-((I$6*I$10-I$8*($B74-I$5))^2)/(4*I$6*I$7*($B74-I$5)))*EXP(-I$9*($B74-I$5)))</f>
        <v>3.6379975286472017E-5</v>
      </c>
      <c r="J74">
        <f ca="1">'truth model'!R74*IF($B74&lt;=J$5,0,+J$3*J$4*J$10*J$6^0.5/(2*(PI()*J$7*($B74-J$5)^3)^0.5)*EXP(-((J$6*J$10-J$8*($B74-J$5))^2)/(4*J$6*J$7*($B74-J$5)))*EXP(-J$9*($B74-J$5)))</f>
        <v>2.0709549449806921E-12</v>
      </c>
      <c r="K74">
        <f ca="1">'truth model'!S74*IF($B74&lt;=K$5,0,+K$3*K$4*K$10*K$6^0.5/(2*(PI()*K$7*($B74-K$5)^3)^0.5)*EXP(-((K$6*K$10-K$8*($B74-K$5))^2)/(4*K$6*K$7*($B74-K$5)))*EXP(-K$9*($B74-K$5)))</f>
        <v>5.9373422414623343E-9</v>
      </c>
      <c r="L74">
        <f ca="1">'truth model'!T74*IF($B74&lt;=L$5,0,+L$3*L$4*L$10*L$6^0.5/(2*(PI()*L$7*($B74-L$5)^3)^0.5)*EXP(-((L$6*L$10-L$8*($B74-L$5))^2)/(4*L$6*L$7*($B74-L$5)))*EXP(-L$9*($B74-L$5)))</f>
        <v>8.5541071789575265E-13</v>
      </c>
      <c r="M74">
        <f ca="1">'truth model'!U74*IF($B74&lt;=M$5,0,+M$3*M$4*M$10*M$6^0.5/(2*(PI()*M$7*($B74-M$5)^3)^0.5)*EXP(-((M$6*M$10-M$8*($B74-M$5))^2)/(4*M$6*M$7*($B74-M$5)))*EXP(-M$9*($B74-M$5)))</f>
        <v>1.7849716653797843E-68</v>
      </c>
      <c r="N74">
        <f ca="1">'truth model'!V74*IF($B74&lt;=N$5,0,+N$3*N$4*N$10*N$6^0.5/(2*(PI()*N$7*($B74-N$5)^3)^0.5)*EXP(-((N$6*N$10-N$8*($B74-N$5))^2)/(4*N$6*N$7*($B74-N$5)))*EXP(-N$9*($B74-N$5)))</f>
        <v>2.4838239625322585E-12</v>
      </c>
      <c r="Q74">
        <f t="shared" ca="1" si="9"/>
        <v>5.3843551572010103E-18</v>
      </c>
      <c r="R74">
        <f t="shared" ca="1" si="10"/>
        <v>2.6569845554426738E-7</v>
      </c>
      <c r="S74">
        <f t="shared" ca="1" si="15"/>
        <v>3.119706614869636E-7</v>
      </c>
      <c r="T74">
        <f t="shared" ca="1" si="15"/>
        <v>9.9970089644036419E-9</v>
      </c>
      <c r="U74">
        <f t="shared" ca="1" si="15"/>
        <v>8.9955112290213032E-8</v>
      </c>
      <c r="V74">
        <f t="shared" ca="1" si="15"/>
        <v>3.8429609012764934E-6</v>
      </c>
      <c r="W74">
        <f t="shared" ca="1" si="15"/>
        <v>1.4733805256531613E-2</v>
      </c>
      <c r="X74">
        <f t="shared" ca="1" si="15"/>
        <v>4.144931831154392E-4</v>
      </c>
      <c r="Y74">
        <f t="shared" ca="1" si="15"/>
        <v>9.1648418780648598E-14</v>
      </c>
      <c r="Z74">
        <f t="shared" ca="1" si="15"/>
        <v>2.4887084368433288E-2</v>
      </c>
      <c r="AA74">
        <f t="shared" si="15"/>
        <v>0</v>
      </c>
      <c r="AD74">
        <f ca="1">MAX(0,Q74-'QuickPlay Score'!$AE$12)</f>
        <v>0</v>
      </c>
      <c r="AE74">
        <f ca="1">MAX(0,R74-'QuickPlay Score'!$AE$12)</f>
        <v>0</v>
      </c>
      <c r="AF74">
        <f ca="1">MAX(0,S74-'QuickPlay Score'!$AE$12)</f>
        <v>0</v>
      </c>
      <c r="AG74">
        <f ca="1">MAX(0,T74-'QuickPlay Score'!$AE$12)</f>
        <v>0</v>
      </c>
      <c r="AH74">
        <f ca="1">MAX(0,U74-'QuickPlay Score'!$AE$12)</f>
        <v>0</v>
      </c>
      <c r="AI74">
        <f ca="1">MAX(0,V74-'QuickPlay Score'!$AE$12)</f>
        <v>0</v>
      </c>
      <c r="AJ74">
        <f ca="1">MAX(0,W74-'QuickPlay Score'!$AE$12)</f>
        <v>9.7338052565316135E-3</v>
      </c>
      <c r="AK74">
        <f ca="1">MAX(0,X74-'QuickPlay Score'!$AE$12)</f>
        <v>0</v>
      </c>
      <c r="AL74">
        <f ca="1">MAX(0,Y74-'QuickPlay Score'!$AE$12)</f>
        <v>0</v>
      </c>
      <c r="AM74">
        <f ca="1">MAX(0,Z74-'QuickPlay Score'!$AE$12)</f>
        <v>1.9887084368433287E-2</v>
      </c>
    </row>
    <row r="75" spans="2:39" x14ac:dyDescent="0.25">
      <c r="B75">
        <f t="shared" si="12"/>
        <v>1740</v>
      </c>
      <c r="E75">
        <f ca="1">'truth model'!M75*IF($B75&lt;=E$5,0,+E$3*E$4*E$10*E$6^0.5/(2*(PI()*E$7*($B75-E$5)^3)^0.5)*EXP(-((E$6*E$10-E$8*($B75-E$5))^2)/(4*E$6*E$7*($B75-E$5)))*EXP(-E$9*($B75-E$5)))</f>
        <v>3.3227613583880207E-46</v>
      </c>
      <c r="F75">
        <f ca="1">'truth model'!N75*IF($B75&lt;=F$5,0,+F$3*F$4*F$10*F$6^0.5/(2*(PI()*F$7*($B75-F$5)^3)^0.5)*EXP(-((F$6*F$10-F$8*($B75-F$5))^2)/(4*F$6*F$7*($B75-F$5)))*EXP(-F$9*($B75-F$5)))</f>
        <v>3.1206274190217395E-10</v>
      </c>
      <c r="G75">
        <f ca="1">'truth model'!O75*IF($B75&lt;=G$5,0,+G$3*G$4*G$10*G$6^0.5/(2*(PI()*G$7*($B75-G$5)^3)^0.5)*EXP(-((G$6*G$10-G$8*($B75-G$5))^2)/(4*G$6*G$7*($B75-G$5)))*EXP(-G$9*($B75-G$5)))</f>
        <v>7.6224246984796726E-13</v>
      </c>
      <c r="H75">
        <f ca="1">'truth model'!P75*IF($B75&lt;=H$5,0,+H$3*H$4*H$10*H$6^0.5/(2*(PI()*H$7*($B75-H$5)^3)^0.5)*EXP(-((H$6*H$10-H$8*($B75-H$5))^2)/(4*H$6*H$7*($B75-H$5)))*EXP(-H$9*($B75-H$5)))</f>
        <v>3.0538950060481811E-15</v>
      </c>
      <c r="I75">
        <f ca="1">'truth model'!Q75*IF($B75&lt;=I$5,0,+I$3*I$4*I$10*I$6^0.5/(2*(PI()*I$7*($B75-I$5)^3)^0.5)*EXP(-((I$6*I$10-I$8*($B75-I$5))^2)/(4*I$6*I$7*($B75-I$5)))*EXP(-I$9*($B75-I$5)))</f>
        <v>2.2375378867731298E-5</v>
      </c>
      <c r="J75">
        <f ca="1">'truth model'!R75*IF($B75&lt;=J$5,0,+J$3*J$4*J$10*J$6^0.5/(2*(PI()*J$7*($B75-J$5)^3)^0.5)*EXP(-((J$6*J$10-J$8*($B75-J$5))^2)/(4*J$6*J$7*($B75-J$5)))*EXP(-J$9*($B75-J$5)))</f>
        <v>8.7827153659427967E-13</v>
      </c>
      <c r="K75">
        <f ca="1">'truth model'!S75*IF($B75&lt;=K$5,0,+K$3*K$4*K$10*K$6^0.5/(2*(PI()*K$7*($B75-K$5)^3)^0.5)*EXP(-((K$6*K$10-K$8*($B75-K$5))^2)/(4*K$6*K$7*($B75-K$5)))*EXP(-K$9*($B75-K$5)))</f>
        <v>4.2757713590496922E-9</v>
      </c>
      <c r="L75">
        <f ca="1">'truth model'!T75*IF($B75&lt;=L$5,0,+L$3*L$4*L$10*L$6^0.5/(2*(PI()*L$7*($B75-L$5)^3)^0.5)*EXP(-((L$6*L$10-L$8*($B75-L$5))^2)/(4*L$6*L$7*($B75-L$5)))*EXP(-L$9*($B75-L$5)))</f>
        <v>4.9959811028825317E-13</v>
      </c>
      <c r="M75">
        <f ca="1">'truth model'!U75*IF($B75&lt;=M$5,0,+M$3*M$4*M$10*M$6^0.5/(2*(PI()*M$7*($B75-M$5)^3)^0.5)*EXP(-((M$6*M$10-M$8*($B75-M$5))^2)/(4*M$6*M$7*($B75-M$5)))*EXP(-M$9*($B75-M$5)))</f>
        <v>4.394797848964347E-70</v>
      </c>
      <c r="N75">
        <f ca="1">'truth model'!V75*IF($B75&lt;=N$5,0,+N$3*N$4*N$10*N$6^0.5/(2*(PI()*N$7*($B75-N$5)^3)^0.5)*EXP(-((N$6*N$10-N$8*($B75-N$5))^2)/(4*N$6*N$7*($B75-N$5)))*EXP(-N$9*($B75-N$5)))</f>
        <v>1.9770898793367463E-12</v>
      </c>
      <c r="Q75">
        <f t="shared" ca="1" si="9"/>
        <v>1.0137240520433472E-18</v>
      </c>
      <c r="R75">
        <f t="shared" ca="1" si="10"/>
        <v>2.1187055467773129E-7</v>
      </c>
      <c r="S75">
        <f t="shared" ca="1" si="15"/>
        <v>2.3783978443082642E-7</v>
      </c>
      <c r="T75">
        <f t="shared" ca="1" si="15"/>
        <v>6.5530956160771261E-9</v>
      </c>
      <c r="U75">
        <f t="shared" ca="1" si="15"/>
        <v>1.4600711264332362E-7</v>
      </c>
      <c r="V75">
        <f t="shared" ca="1" si="15"/>
        <v>3.0127100245383622E-6</v>
      </c>
      <c r="W75">
        <f t="shared" ca="1" si="15"/>
        <v>1.3871366748517626E-2</v>
      </c>
      <c r="X75">
        <f t="shared" ca="1" si="15"/>
        <v>3.142890468110529E-4</v>
      </c>
      <c r="Y75">
        <f t="shared" ca="1" si="15"/>
        <v>1.3073802794239337E-14</v>
      </c>
      <c r="Z75">
        <f t="shared" ca="1" si="15"/>
        <v>2.2721696365392258E-2</v>
      </c>
      <c r="AA75">
        <f t="shared" si="15"/>
        <v>0</v>
      </c>
      <c r="AD75">
        <f ca="1">MAX(0,Q75-'QuickPlay Score'!$AE$12)</f>
        <v>0</v>
      </c>
      <c r="AE75">
        <f ca="1">MAX(0,R75-'QuickPlay Score'!$AE$12)</f>
        <v>0</v>
      </c>
      <c r="AF75">
        <f ca="1">MAX(0,S75-'QuickPlay Score'!$AE$12)</f>
        <v>0</v>
      </c>
      <c r="AG75">
        <f ca="1">MAX(0,T75-'QuickPlay Score'!$AE$12)</f>
        <v>0</v>
      </c>
      <c r="AH75">
        <f ca="1">MAX(0,U75-'QuickPlay Score'!$AE$12)</f>
        <v>0</v>
      </c>
      <c r="AI75">
        <f ca="1">MAX(0,V75-'QuickPlay Score'!$AE$12)</f>
        <v>0</v>
      </c>
      <c r="AJ75">
        <f ca="1">MAX(0,W75-'QuickPlay Score'!$AE$12)</f>
        <v>8.8713667485176249E-3</v>
      </c>
      <c r="AK75">
        <f ca="1">MAX(0,X75-'QuickPlay Score'!$AE$12)</f>
        <v>0</v>
      </c>
      <c r="AL75">
        <f ca="1">MAX(0,Y75-'QuickPlay Score'!$AE$12)</f>
        <v>0</v>
      </c>
      <c r="AM75">
        <f ca="1">MAX(0,Z75-'QuickPlay Score'!$AE$12)</f>
        <v>1.7721696365392257E-2</v>
      </c>
    </row>
    <row r="76" spans="2:39" x14ac:dyDescent="0.25">
      <c r="B76">
        <f t="shared" si="12"/>
        <v>1770</v>
      </c>
      <c r="E76">
        <f ca="1">'truth model'!M76*IF($B76&lt;=E$5,0,+E$3*E$4*E$10*E$6^0.5/(2*(PI()*E$7*($B76-E$5)^3)^0.5)*EXP(-((E$6*E$10-E$8*($B76-E$5))^2)/(4*E$6*E$7*($B76-E$5)))*EXP(-E$9*($B76-E$5)))</f>
        <v>3.1196145625910845E-47</v>
      </c>
      <c r="F76">
        <f ca="1">'truth model'!N76*IF($B76&lt;=F$5,0,+F$3*F$4*F$10*F$6^0.5/(2*(PI()*F$7*($B76-F$5)^3)^0.5)*EXP(-((F$6*F$10-F$8*($B76-F$5))^2)/(4*F$6*F$7*($B76-F$5)))*EXP(-F$9*($B76-F$5)))</f>
        <v>1.9054063617181462E-10</v>
      </c>
      <c r="G76">
        <f ca="1">'truth model'!O76*IF($B76&lt;=G$5,0,+G$3*G$4*G$10*G$6^0.5/(2*(PI()*G$7*($B76-G$5)^3)^0.5)*EXP(-((G$6*G$10-G$8*($B76-G$5))^2)/(4*G$6*G$7*($B76-G$5)))*EXP(-G$9*($B76-G$5)))</f>
        <v>4.1042598859463198E-13</v>
      </c>
      <c r="H76">
        <f ca="1">'truth model'!P76*IF($B76&lt;=H$5,0,+H$3*H$4*H$10*H$6^0.5/(2*(PI()*H$7*($B76-H$5)^3)^0.5)*EXP(-((H$6*H$10-H$8*($B76-H$5))^2)/(4*H$6*H$7*($B76-H$5)))*EXP(-H$9*($B76-H$5)))</f>
        <v>2.3125585341009002E-15</v>
      </c>
      <c r="I76">
        <f ca="1">'truth model'!Q76*IF($B76&lt;=I$5,0,+I$3*I$4*I$10*I$6^0.5/(2*(PI()*I$7*($B76-I$5)^3)^0.5)*EXP(-((I$6*I$10-I$8*($B76-I$5))^2)/(4*I$6*I$7*($B76-I$5)))*EXP(-I$9*($B76-I$5)))</f>
        <v>2.6036392315092352E-5</v>
      </c>
      <c r="J76">
        <f ca="1">'truth model'!R76*IF($B76&lt;=J$5,0,+J$3*J$4*J$10*J$6^0.5/(2*(PI()*J$7*($B76-J$5)^3)^0.5)*EXP(-((J$6*J$10-J$8*($B76-J$5))^2)/(4*J$6*J$7*($B76-J$5)))*EXP(-J$9*($B76-J$5)))</f>
        <v>5.5022127401078002E-13</v>
      </c>
      <c r="K76">
        <f ca="1">'truth model'!S76*IF($B76&lt;=K$5,0,+K$3*K$4*K$10*K$6^0.5/(2*(PI()*K$7*($B76-K$5)^3)^0.5)*EXP(-((K$6*K$10-K$8*($B76-K$5))^2)/(4*K$6*K$7*($B76-K$5)))*EXP(-K$9*($B76-K$5)))</f>
        <v>2.0695669020046567E-9</v>
      </c>
      <c r="L76">
        <f ca="1">'truth model'!T76*IF($B76&lt;=L$5,0,+L$3*L$4*L$10*L$6^0.5/(2*(PI()*L$7*($B76-L$5)^3)^0.5)*EXP(-((L$6*L$10-L$8*($B76-L$5))^2)/(4*L$6*L$7*($B76-L$5)))*EXP(-L$9*($B76-L$5)))</f>
        <v>2.4582443518114384E-13</v>
      </c>
      <c r="M76">
        <f ca="1">'truth model'!U76*IF($B76&lt;=M$5,0,+M$3*M$4*M$10*M$6^0.5/(2*(PI()*M$7*($B76-M$5)^3)^0.5)*EXP(-((M$6*M$10-M$8*($B76-M$5))^2)/(4*M$6*M$7*($B76-M$5)))*EXP(-M$9*($B76-M$5)))</f>
        <v>1.648940055523731E-71</v>
      </c>
      <c r="N76">
        <f ca="1">'truth model'!V76*IF($B76&lt;=N$5,0,+N$3*N$4*N$10*N$6^0.5/(2*(PI()*N$7*($B76-N$5)^3)^0.5)*EXP(-((N$6*N$10-N$8*($B76-N$5))^2)/(4*N$6*N$7*($B76-N$5)))*EXP(-N$9*($B76-N$5)))</f>
        <v>1.0698163968428145E-12</v>
      </c>
      <c r="Q76">
        <f t="shared" ca="1" si="9"/>
        <v>1.8823094501771457E-19</v>
      </c>
      <c r="R76">
        <f t="shared" ca="1" si="10"/>
        <v>1.6817805843851934E-7</v>
      </c>
      <c r="S76">
        <f t="shared" ca="1" si="15"/>
        <v>1.7992288652205936E-7</v>
      </c>
      <c r="T76">
        <f t="shared" ca="1" si="15"/>
        <v>4.2705273777782252E-9</v>
      </c>
      <c r="U76">
        <f t="shared" ca="1" si="15"/>
        <v>2.3128086734709588E-7</v>
      </c>
      <c r="V76">
        <f t="shared" ca="1" si="15"/>
        <v>2.34053198016914E-6</v>
      </c>
      <c r="W76">
        <f t="shared" ca="1" si="15"/>
        <v>1.2922076914129978E-2</v>
      </c>
      <c r="X76">
        <f t="shared" ca="1" si="15"/>
        <v>2.3616745099804074E-4</v>
      </c>
      <c r="Y76">
        <f t="shared" ca="1" si="15"/>
        <v>1.7724821575049071E-15</v>
      </c>
      <c r="Z76">
        <f t="shared" ca="1" si="15"/>
        <v>2.0413282007912575E-2</v>
      </c>
      <c r="AA76">
        <f t="shared" si="15"/>
        <v>0</v>
      </c>
      <c r="AD76">
        <f ca="1">MAX(0,Q76-'QuickPlay Score'!$AE$12)</f>
        <v>0</v>
      </c>
      <c r="AE76">
        <f ca="1">MAX(0,R76-'QuickPlay Score'!$AE$12)</f>
        <v>0</v>
      </c>
      <c r="AF76">
        <f ca="1">MAX(0,S76-'QuickPlay Score'!$AE$12)</f>
        <v>0</v>
      </c>
      <c r="AG76">
        <f ca="1">MAX(0,T76-'QuickPlay Score'!$AE$12)</f>
        <v>0</v>
      </c>
      <c r="AH76">
        <f ca="1">MAX(0,U76-'QuickPlay Score'!$AE$12)</f>
        <v>0</v>
      </c>
      <c r="AI76">
        <f ca="1">MAX(0,V76-'QuickPlay Score'!$AE$12)</f>
        <v>0</v>
      </c>
      <c r="AJ76">
        <f ca="1">MAX(0,W76-'QuickPlay Score'!$AE$12)</f>
        <v>7.9220769141299767E-3</v>
      </c>
      <c r="AK76">
        <f ca="1">MAX(0,X76-'QuickPlay Score'!$AE$12)</f>
        <v>0</v>
      </c>
      <c r="AL76">
        <f ca="1">MAX(0,Y76-'QuickPlay Score'!$AE$12)</f>
        <v>0</v>
      </c>
      <c r="AM76">
        <f ca="1">MAX(0,Z76-'QuickPlay Score'!$AE$12)</f>
        <v>1.5413282007912574E-2</v>
      </c>
    </row>
    <row r="77" spans="2:39" x14ac:dyDescent="0.25">
      <c r="B77">
        <f t="shared" si="12"/>
        <v>1800</v>
      </c>
      <c r="E77">
        <f ca="1">'truth model'!M77*IF($B77&lt;=E$5,0,+E$3*E$4*E$10*E$6^0.5/(2*(PI()*E$7*($B77-E$5)^3)^0.5)*EXP(-((E$6*E$10-E$8*($B77-E$5))^2)/(4*E$6*E$7*($B77-E$5)))*EXP(-E$9*($B77-E$5)))</f>
        <v>5.6371297017230429E-48</v>
      </c>
      <c r="F77">
        <f ca="1">'truth model'!N77*IF($B77&lt;=F$5,0,+F$3*F$4*F$10*F$6^0.5/(2*(PI()*F$7*($B77-F$5)^3)^0.5)*EXP(-((F$6*F$10-F$8*($B77-F$5))^2)/(4*F$6*F$7*($B77-F$5)))*EXP(-F$9*($B77-F$5)))</f>
        <v>1.1627695007763121E-10</v>
      </c>
      <c r="G77">
        <f ca="1">'truth model'!O77*IF($B77&lt;=G$5,0,+G$3*G$4*G$10*G$6^0.5/(2*(PI()*G$7*($B77-G$5)^3)^0.5)*EXP(-((G$6*G$10-G$8*($B77-G$5))^2)/(4*G$6*G$7*($B77-G$5)))*EXP(-G$9*($B77-G$5)))</f>
        <v>3.6711541436854914E-13</v>
      </c>
      <c r="H77">
        <f ca="1">'truth model'!P77*IF($B77&lt;=H$5,0,+H$3*H$4*H$10*H$6^0.5/(2*(PI()*H$7*($B77-H$5)^3)^0.5)*EXP(-((H$6*H$10-H$8*($B77-H$5))^2)/(4*H$6*H$7*($B77-H$5)))*EXP(-H$9*($B77-H$5)))</f>
        <v>1.1620693452475799E-15</v>
      </c>
      <c r="I77">
        <f ca="1">'truth model'!Q77*IF($B77&lt;=I$5,0,+I$3*I$4*I$10*I$6^0.5/(2*(PI()*I$7*($B77-I$5)^3)^0.5)*EXP(-((I$6*I$10-I$8*($B77-I$5))^2)/(4*I$6*I$7*($B77-I$5)))*EXP(-I$9*($B77-I$5)))</f>
        <v>1.3029044173586655E-5</v>
      </c>
      <c r="J77">
        <f ca="1">'truth model'!R77*IF($B77&lt;=J$5,0,+J$3*J$4*J$10*J$6^0.5/(2*(PI()*J$7*($B77-J$5)^3)^0.5)*EXP(-((J$6*J$10-J$8*($B77-J$5))^2)/(4*J$6*J$7*($B77-J$5)))*EXP(-J$9*($B77-J$5)))</f>
        <v>4.5707768357406681E-13</v>
      </c>
      <c r="K77">
        <f ca="1">'truth model'!S77*IF($B77&lt;=K$5,0,+K$3*K$4*K$10*K$6^0.5/(2*(PI()*K$7*($B77-K$5)^3)^0.5)*EXP(-((K$6*K$10-K$8*($B77-K$5))^2)/(4*K$6*K$7*($B77-K$5)))*EXP(-K$9*($B77-K$5)))</f>
        <v>1.8290055480259983E-9</v>
      </c>
      <c r="L77">
        <f ca="1">'truth model'!T77*IF($B77&lt;=L$5,0,+L$3*L$4*L$10*L$6^0.5/(2*(PI()*L$7*($B77-L$5)^3)^0.5)*EXP(-((L$6*L$10-L$8*($B77-L$5))^2)/(4*L$6*L$7*($B77-L$5)))*EXP(-L$9*($B77-L$5)))</f>
        <v>1.7320781264299953E-13</v>
      </c>
      <c r="M77">
        <f ca="1">'truth model'!U77*IF($B77&lt;=M$5,0,+M$3*M$4*M$10*M$6^0.5/(2*(PI()*M$7*($B77-M$5)^3)^0.5)*EXP(-((M$6*M$10-M$8*($B77-M$5))^2)/(4*M$6*M$7*($B77-M$5)))*EXP(-M$9*($B77-M$5)))</f>
        <v>7.2171884514861278E-73</v>
      </c>
      <c r="N77">
        <f ca="1">'truth model'!V77*IF($B77&lt;=N$5,0,+N$3*N$4*N$10*N$6^0.5/(2*(PI()*N$7*($B77-N$5)^3)^0.5)*EXP(-((N$6*N$10-N$8*($B77-N$5))^2)/(4*N$6*N$7*($B77-N$5)))*EXP(-N$9*($B77-N$5)))</f>
        <v>5.4171687468111254E-13</v>
      </c>
      <c r="Q77">
        <f t="shared" ca="1" si="9"/>
        <v>3.4496078051180251E-20</v>
      </c>
      <c r="R77">
        <f t="shared" ca="1" si="10"/>
        <v>1.3292111471621985E-7</v>
      </c>
      <c r="S77">
        <f t="shared" ca="1" si="15"/>
        <v>1.3511438991617501E-7</v>
      </c>
      <c r="T77">
        <f t="shared" ca="1" si="15"/>
        <v>2.767664367471266E-9</v>
      </c>
      <c r="U77">
        <f t="shared" ca="1" si="15"/>
        <v>3.5800324294965095E-7</v>
      </c>
      <c r="V77">
        <f t="shared" ca="1" si="15"/>
        <v>1.8028091856499094E-6</v>
      </c>
      <c r="W77">
        <f t="shared" ca="1" si="15"/>
        <v>1.1917933906094386E-2</v>
      </c>
      <c r="X77">
        <f t="shared" ca="1" si="15"/>
        <v>1.7595481072333347E-4</v>
      </c>
      <c r="Y77">
        <f t="shared" ca="1" si="15"/>
        <v>2.2900155087973807E-16</v>
      </c>
      <c r="Z77">
        <f t="shared" ca="1" si="15"/>
        <v>1.8061938262041978E-2</v>
      </c>
      <c r="AA77">
        <f t="shared" si="15"/>
        <v>0</v>
      </c>
      <c r="AD77">
        <f ca="1">MAX(0,Q77-'QuickPlay Score'!$AE$12)</f>
        <v>0</v>
      </c>
      <c r="AE77">
        <f ca="1">MAX(0,R77-'QuickPlay Score'!$AE$12)</f>
        <v>0</v>
      </c>
      <c r="AF77">
        <f ca="1">MAX(0,S77-'QuickPlay Score'!$AE$12)</f>
        <v>0</v>
      </c>
      <c r="AG77">
        <f ca="1">MAX(0,T77-'QuickPlay Score'!$AE$12)</f>
        <v>0</v>
      </c>
      <c r="AH77">
        <f ca="1">MAX(0,U77-'QuickPlay Score'!$AE$12)</f>
        <v>0</v>
      </c>
      <c r="AI77">
        <f ca="1">MAX(0,V77-'QuickPlay Score'!$AE$12)</f>
        <v>0</v>
      </c>
      <c r="AJ77">
        <f ca="1">MAX(0,W77-'QuickPlay Score'!$AE$12)</f>
        <v>6.9179339060943855E-3</v>
      </c>
      <c r="AK77">
        <f ca="1">MAX(0,X77-'QuickPlay Score'!$AE$12)</f>
        <v>0</v>
      </c>
      <c r="AL77">
        <f ca="1">MAX(0,Y77-'QuickPlay Score'!$AE$12)</f>
        <v>0</v>
      </c>
      <c r="AM77">
        <f ca="1">MAX(0,Z77-'QuickPlay Score'!$AE$12)</f>
        <v>1.3061938262041977E-2</v>
      </c>
    </row>
    <row r="78" spans="2:39" x14ac:dyDescent="0.25">
      <c r="B78">
        <f t="shared" si="12"/>
        <v>1830</v>
      </c>
      <c r="E78">
        <f ca="1">'truth model'!M78*IF($B78&lt;=E$5,0,+E$3*E$4*E$10*E$6^0.5/(2*(PI()*E$7*($B78-E$5)^3)^0.5)*EXP(-((E$6*E$10-E$8*($B78-E$5))^2)/(4*E$6*E$7*($B78-E$5)))*EXP(-E$9*($B78-E$5)))</f>
        <v>6.2861939097820592E-49</v>
      </c>
      <c r="F78">
        <f ca="1">'truth model'!N78*IF($B78&lt;=F$5,0,+F$3*F$4*F$10*F$6^0.5/(2*(PI()*F$7*($B78-F$5)^3)^0.5)*EXP(-((F$6*F$10-F$8*($B78-F$5))^2)/(4*F$6*F$7*($B78-F$5)))*EXP(-F$9*($B78-F$5)))</f>
        <v>7.1469878880962365E-11</v>
      </c>
      <c r="G78">
        <f ca="1">'truth model'!O78*IF($B78&lt;=G$5,0,+G$3*G$4*G$10*G$6^0.5/(2*(PI()*G$7*($B78-G$5)^3)^0.5)*EXP(-((G$6*G$10-G$8*($B78-G$5))^2)/(4*G$6*G$7*($B78-G$5)))*EXP(-G$9*($B78-G$5)))</f>
        <v>2.3039646634337757E-13</v>
      </c>
      <c r="H78">
        <f ca="1">'truth model'!P78*IF($B78&lt;=H$5,0,+H$3*H$4*H$10*H$6^0.5/(2*(PI()*H$7*($B78-H$5)^3)^0.5)*EXP(-((H$6*H$10-H$8*($B78-H$5))^2)/(4*H$6*H$7*($B78-H$5)))*EXP(-H$9*($B78-H$5)))</f>
        <v>4.8527502024217702E-16</v>
      </c>
      <c r="I78">
        <f ca="1">'truth model'!Q78*IF($B78&lt;=I$5,0,+I$3*I$4*I$10*I$6^0.5/(2*(PI()*I$7*($B78-I$5)^3)^0.5)*EXP(-((I$6*I$10-I$8*($B78-I$5))^2)/(4*I$6*I$7*($B78-I$5)))*EXP(-I$9*($B78-I$5)))</f>
        <v>1.6603388307595703E-5</v>
      </c>
      <c r="J78">
        <f ca="1">'truth model'!R78*IF($B78&lt;=J$5,0,+J$3*J$4*J$10*J$6^0.5/(2*(PI()*J$7*($B78-J$5)^3)^0.5)*EXP(-((J$6*J$10-J$8*($B78-J$5))^2)/(4*J$6*J$7*($B78-J$5)))*EXP(-J$9*($B78-J$5)))</f>
        <v>2.6340993835764493E-13</v>
      </c>
      <c r="K78">
        <f ca="1">'truth model'!S78*IF($B78&lt;=K$5,0,+K$3*K$4*K$10*K$6^0.5/(2*(PI()*K$7*($B78-K$5)^3)^0.5)*EXP(-((K$6*K$10-K$8*($B78-K$5))^2)/(4*K$6*K$7*($B78-K$5)))*EXP(-K$9*($B78-K$5)))</f>
        <v>1.3873283738670609E-9</v>
      </c>
      <c r="L78">
        <f ca="1">'truth model'!T78*IF($B78&lt;=L$5,0,+L$3*L$4*L$10*L$6^0.5/(2*(PI()*L$7*($B78-L$5)^3)^0.5)*EXP(-((L$6*L$10-L$8*($B78-L$5))^2)/(4*L$6*L$7*($B78-L$5)))*EXP(-L$9*($B78-L$5)))</f>
        <v>8.7154658409036326E-14</v>
      </c>
      <c r="M78">
        <f ca="1">'truth model'!U78*IF($B78&lt;=M$5,0,+M$3*M$4*M$10*M$6^0.5/(2*(PI()*M$7*($B78-M$5)^3)^0.5)*EXP(-((M$6*M$10-M$8*($B78-M$5))^2)/(4*M$6*M$7*($B78-M$5)))*EXP(-M$9*($B78-M$5)))</f>
        <v>2.1904708742313215E-74</v>
      </c>
      <c r="N78">
        <f ca="1">'truth model'!V78*IF($B78&lt;=N$5,0,+N$3*N$4*N$10*N$6^0.5/(2*(PI()*N$7*($B78-N$5)^3)^0.5)*EXP(-((N$6*N$10-N$8*($B78-N$5))^2)/(4*N$6*N$7*($B78-N$5)))*EXP(-N$9*($B78-N$5)))</f>
        <v>3.225621596071082E-13</v>
      </c>
      <c r="Q78">
        <f t="shared" ca="1" si="9"/>
        <v>6.2438947757657924E-21</v>
      </c>
      <c r="R78">
        <f t="shared" ca="1" si="10"/>
        <v>1.0462744077709196E-7</v>
      </c>
      <c r="S78">
        <f t="shared" ca="1" si="15"/>
        <v>1.0076261994133002E-7</v>
      </c>
      <c r="T78">
        <f t="shared" ca="1" si="15"/>
        <v>1.7843121756227277E-9</v>
      </c>
      <c r="U78">
        <f t="shared" ca="1" si="15"/>
        <v>5.4217631944774124E-7</v>
      </c>
      <c r="V78">
        <f t="shared" ca="1" si="15"/>
        <v>1.3774000541331518E-6</v>
      </c>
      <c r="W78">
        <f t="shared" ca="1" si="15"/>
        <v>1.0888167640547237E-2</v>
      </c>
      <c r="X78">
        <f t="shared" ca="1" si="15"/>
        <v>1.3003765421631811E-4</v>
      </c>
      <c r="Y78">
        <f t="shared" ca="1" si="15"/>
        <v>2.8265955179134401E-17</v>
      </c>
      <c r="Z78">
        <f t="shared" ca="1" si="15"/>
        <v>1.5752275926353605E-2</v>
      </c>
      <c r="AA78">
        <f t="shared" si="15"/>
        <v>0</v>
      </c>
      <c r="AD78">
        <f ca="1">MAX(0,Q78-'QuickPlay Score'!$AE$12)</f>
        <v>0</v>
      </c>
      <c r="AE78">
        <f ca="1">MAX(0,R78-'QuickPlay Score'!$AE$12)</f>
        <v>0</v>
      </c>
      <c r="AF78">
        <f ca="1">MAX(0,S78-'QuickPlay Score'!$AE$12)</f>
        <v>0</v>
      </c>
      <c r="AG78">
        <f ca="1">MAX(0,T78-'QuickPlay Score'!$AE$12)</f>
        <v>0</v>
      </c>
      <c r="AH78">
        <f ca="1">MAX(0,U78-'QuickPlay Score'!$AE$12)</f>
        <v>0</v>
      </c>
      <c r="AI78">
        <f ca="1">MAX(0,V78-'QuickPlay Score'!$AE$12)</f>
        <v>0</v>
      </c>
      <c r="AJ78">
        <f ca="1">MAX(0,W78-'QuickPlay Score'!$AE$12)</f>
        <v>5.8881676405472374E-3</v>
      </c>
      <c r="AK78">
        <f ca="1">MAX(0,X78-'QuickPlay Score'!$AE$12)</f>
        <v>0</v>
      </c>
      <c r="AL78">
        <f ca="1">MAX(0,Y78-'QuickPlay Score'!$AE$12)</f>
        <v>0</v>
      </c>
      <c r="AM78">
        <f ca="1">MAX(0,Z78-'QuickPlay Score'!$AE$12)</f>
        <v>1.0752275926353604E-2</v>
      </c>
    </row>
    <row r="79" spans="2:39" x14ac:dyDescent="0.25">
      <c r="B79">
        <f t="shared" si="12"/>
        <v>1860</v>
      </c>
      <c r="E79">
        <f ca="1">'truth model'!M79*IF($B79&lt;=E$5,0,+E$3*E$4*E$10*E$6^0.5/(2*(PI()*E$7*($B79-E$5)^3)^0.5)*EXP(-((E$6*E$10-E$8*($B79-E$5))^2)/(4*E$6*E$7*($B79-E$5)))*EXP(-E$9*($B79-E$5)))</f>
        <v>6.8237293219678539E-50</v>
      </c>
      <c r="F79">
        <f ca="1">'truth model'!N79*IF($B79&lt;=F$5,0,+F$3*F$4*F$10*F$6^0.5/(2*(PI()*F$7*($B79-F$5)^3)^0.5)*EXP(-((F$6*F$10-F$8*($B79-F$5))^2)/(4*F$6*F$7*($B79-F$5)))*EXP(-F$9*($B79-F$5)))</f>
        <v>6.4179498028311225E-11</v>
      </c>
      <c r="G79">
        <f ca="1">'truth model'!O79*IF($B79&lt;=G$5,0,+G$3*G$4*G$10*G$6^0.5/(2*(PI()*G$7*($B79-G$5)^3)^0.5)*EXP(-((G$6*G$10-G$8*($B79-G$5))^2)/(4*G$6*G$7*($B79-G$5)))*EXP(-G$9*($B79-G$5)))</f>
        <v>1.5108972318955017E-13</v>
      </c>
      <c r="H79">
        <f ca="1">'truth model'!P79*IF($B79&lt;=H$5,0,+H$3*H$4*H$10*H$6^0.5/(2*(PI()*H$7*($B79-H$5)^3)^0.5)*EXP(-((H$6*H$10-H$8*($B79-H$5))^2)/(4*H$6*H$7*($B79-H$5)))*EXP(-H$9*($B79-H$5)))</f>
        <v>3.8814743088260058E-16</v>
      </c>
      <c r="I79">
        <f ca="1">'truth model'!Q79*IF($B79&lt;=I$5,0,+I$3*I$4*I$10*I$6^0.5/(2*(PI()*I$7*($B79-I$5)^3)^0.5)*EXP(-((I$6*I$10-I$8*($B79-I$5))^2)/(4*I$6*I$7*($B79-I$5)))*EXP(-I$9*($B79-I$5)))</f>
        <v>1.3882753690472897E-5</v>
      </c>
      <c r="J79">
        <f ca="1">'truth model'!R79*IF($B79&lt;=J$5,0,+J$3*J$4*J$10*J$6^0.5/(2*(PI()*J$7*($B79-J$5)^3)^0.5)*EXP(-((J$6*J$10-J$8*($B79-J$5))^2)/(4*J$6*J$7*($B79-J$5)))*EXP(-J$9*($B79-J$5)))</f>
        <v>1.4184600899473945E-13</v>
      </c>
      <c r="K79">
        <f ca="1">'truth model'!S79*IF($B79&lt;=K$5,0,+K$3*K$4*K$10*K$6^0.5/(2*(PI()*K$7*($B79-K$5)^3)^0.5)*EXP(-((K$6*K$10-K$8*($B79-K$5))^2)/(4*K$6*K$7*($B79-K$5)))*EXP(-K$9*($B79-K$5)))</f>
        <v>8.4945436061279296E-10</v>
      </c>
      <c r="L79">
        <f ca="1">'truth model'!T79*IF($B79&lt;=L$5,0,+L$3*L$4*L$10*L$6^0.5/(2*(PI()*L$7*($B79-L$5)^3)^0.5)*EXP(-((L$6*L$10-L$8*($B79-L$5))^2)/(4*L$6*L$7*($B79-L$5)))*EXP(-L$9*($B79-L$5)))</f>
        <v>4.6633897647538801E-14</v>
      </c>
      <c r="M79">
        <f ca="1">'truth model'!U79*IF($B79&lt;=M$5,0,+M$3*M$4*M$10*M$6^0.5/(2*(PI()*M$7*($B79-M$5)^3)^0.5)*EXP(-((M$6*M$10-M$8*($B79-M$5))^2)/(4*M$6*M$7*($B79-M$5)))*EXP(-M$9*($B79-M$5)))</f>
        <v>6.7803390658367849E-76</v>
      </c>
      <c r="N79">
        <f ca="1">'truth model'!V79*IF($B79&lt;=N$5,0,+N$3*N$4*N$10*N$6^0.5/(2*(PI()*N$7*($B79-N$5)^3)^0.5)*EXP(-((N$6*N$10-N$8*($B79-N$5))^2)/(4*N$6*N$7*($B79-N$5)))*EXP(-N$9*($B79-N$5)))</f>
        <v>1.8870852022568538E-13</v>
      </c>
      <c r="Q79">
        <f t="shared" ca="1" si="9"/>
        <v>1.116934621710184E-21</v>
      </c>
      <c r="R79">
        <f t="shared" ca="1" si="10"/>
        <v>8.2038607756454594E-8</v>
      </c>
      <c r="S79">
        <f t="shared" ca="1" si="15"/>
        <v>7.4651346274739897E-8</v>
      </c>
      <c r="T79">
        <f t="shared" ca="1" si="15"/>
        <v>1.1446519913180426E-9</v>
      </c>
      <c r="U79">
        <f t="shared" ca="1" si="15"/>
        <v>8.0424677988285962E-7</v>
      </c>
      <c r="V79">
        <f t="shared" ca="1" si="15"/>
        <v>1.0443094948009086E-6</v>
      </c>
      <c r="W79">
        <f t="shared" ca="1" si="15"/>
        <v>9.8584268050796644E-3</v>
      </c>
      <c r="X79">
        <f t="shared" ca="1" si="15"/>
        <v>9.5368956988930238E-5</v>
      </c>
      <c r="Y79">
        <f t="shared" ca="1" si="15"/>
        <v>3.340989409488477E-18</v>
      </c>
      <c r="Z79">
        <f t="shared" ca="1" si="15"/>
        <v>1.3551078501767575E-2</v>
      </c>
      <c r="AA79">
        <f t="shared" si="15"/>
        <v>0</v>
      </c>
      <c r="AD79">
        <f ca="1">MAX(0,Q79-'QuickPlay Score'!$AE$12)</f>
        <v>0</v>
      </c>
      <c r="AE79">
        <f ca="1">MAX(0,R79-'QuickPlay Score'!$AE$12)</f>
        <v>0</v>
      </c>
      <c r="AF79">
        <f ca="1">MAX(0,S79-'QuickPlay Score'!$AE$12)</f>
        <v>0</v>
      </c>
      <c r="AG79">
        <f ca="1">MAX(0,T79-'QuickPlay Score'!$AE$12)</f>
        <v>0</v>
      </c>
      <c r="AH79">
        <f ca="1">MAX(0,U79-'QuickPlay Score'!$AE$12)</f>
        <v>0</v>
      </c>
      <c r="AI79">
        <f ca="1">MAX(0,V79-'QuickPlay Score'!$AE$12)</f>
        <v>0</v>
      </c>
      <c r="AJ79">
        <f ca="1">MAX(0,W79-'QuickPlay Score'!$AE$12)</f>
        <v>4.8584268050796643E-3</v>
      </c>
      <c r="AK79">
        <f ca="1">MAX(0,X79-'QuickPlay Score'!$AE$12)</f>
        <v>0</v>
      </c>
      <c r="AL79">
        <f ca="1">MAX(0,Y79-'QuickPlay Score'!$AE$12)</f>
        <v>0</v>
      </c>
      <c r="AM79">
        <f ca="1">MAX(0,Z79-'QuickPlay Score'!$AE$12)</f>
        <v>8.5510785017675756E-3</v>
      </c>
    </row>
    <row r="80" spans="2:39" x14ac:dyDescent="0.25">
      <c r="B80">
        <f t="shared" si="12"/>
        <v>1890</v>
      </c>
      <c r="E80">
        <f ca="1">'truth model'!M80*IF($B80&lt;=E$5,0,+E$3*E$4*E$10*E$6^0.5/(2*(PI()*E$7*($B80-E$5)^3)^0.5)*EXP(-((E$6*E$10-E$8*($B80-E$5))^2)/(4*E$6*E$7*($B80-E$5)))*EXP(-E$9*($B80-E$5)))</f>
        <v>1.2604276642861221E-50</v>
      </c>
      <c r="F80">
        <f ca="1">'truth model'!N80*IF($B80&lt;=F$5,0,+F$3*F$4*F$10*F$6^0.5/(2*(PI()*F$7*($B80-F$5)^3)^0.5)*EXP(-((F$6*F$10-F$8*($B80-F$5))^2)/(4*F$6*F$7*($B80-F$5)))*EXP(-F$9*($B80-F$5)))</f>
        <v>3.2444879180886104E-11</v>
      </c>
      <c r="G80">
        <f ca="1">'truth model'!O80*IF($B80&lt;=G$5,0,+G$3*G$4*G$10*G$6^0.5/(2*(PI()*G$7*($B80-G$5)^3)^0.5)*EXP(-((G$6*G$10-G$8*($B80-G$5))^2)/(4*G$6*G$7*($B80-G$5)))*EXP(-G$9*($B80-G$5)))</f>
        <v>7.4279800865101672E-14</v>
      </c>
      <c r="H80">
        <f ca="1">'truth model'!P80*IF($B80&lt;=H$5,0,+H$3*H$4*H$10*H$6^0.5/(2*(PI()*H$7*($B80-H$5)^3)^0.5)*EXP(-((H$6*H$10-H$8*($B80-H$5))^2)/(4*H$6*H$7*($B80-H$5)))*EXP(-H$9*($B80-H$5)))</f>
        <v>2.0235068099049324E-16</v>
      </c>
      <c r="I80">
        <f ca="1">'truth model'!Q80*IF($B80&lt;=I$5,0,+I$3*I$4*I$10*I$6^0.5/(2*(PI()*I$7*($B80-I$5)^3)^0.5)*EXP(-((I$6*I$10-I$8*($B80-I$5))^2)/(4*I$6*I$7*($B80-I$5)))*EXP(-I$9*($B80-I$5)))</f>
        <v>1.0106024484007601E-5</v>
      </c>
      <c r="J80">
        <f ca="1">'truth model'!R80*IF($B80&lt;=J$5,0,+J$3*J$4*J$10*J$6^0.5/(2*(PI()*J$7*($B80-J$5)^3)^0.5)*EXP(-((J$6*J$10-J$8*($B80-J$5))^2)/(4*J$6*J$7*($B80-J$5)))*EXP(-J$9*($B80-J$5)))</f>
        <v>8.0173547032984357E-14</v>
      </c>
      <c r="K80">
        <f ca="1">'truth model'!S80*IF($B80&lt;=K$5,0,+K$3*K$4*K$10*K$6^0.5/(2*(PI()*K$7*($B80-K$5)^3)^0.5)*EXP(-((K$6*K$10-K$8*($B80-K$5))^2)/(4*K$6*K$7*($B80-K$5)))*EXP(-K$9*($B80-K$5)))</f>
        <v>4.6120877657394865E-10</v>
      </c>
      <c r="L80">
        <f ca="1">'truth model'!T80*IF($B80&lt;=L$5,0,+L$3*L$4*L$10*L$6^0.5/(2*(PI()*L$7*($B80-L$5)^3)^0.5)*EXP(-((L$6*L$10-L$8*($B80-L$5))^2)/(4*L$6*L$7*($B80-L$5)))*EXP(-L$9*($B80-L$5)))</f>
        <v>2.8790093931791816E-14</v>
      </c>
      <c r="M80">
        <f ca="1">'truth model'!U80*IF($B80&lt;=M$5,0,+M$3*M$4*M$10*M$6^0.5/(2*(PI()*M$7*($B80-M$5)^3)^0.5)*EXP(-((M$6*M$10-M$8*($B80-M$5))^2)/(4*M$6*M$7*($B80-M$5)))*EXP(-M$9*($B80-M$5)))</f>
        <v>2.4550872096001673E-77</v>
      </c>
      <c r="N80">
        <f ca="1">'truth model'!V80*IF($B80&lt;=N$5,0,+N$3*N$4*N$10*N$6^0.5/(2*(PI()*N$7*($B80-N$5)^3)^0.5)*EXP(-((N$6*N$10-N$8*($B80-N$5))^2)/(4*N$6*N$7*($B80-N$5)))*EXP(-N$9*($B80-N$5)))</f>
        <v>1.1600833387501804E-13</v>
      </c>
      <c r="Q80">
        <f t="shared" ca="1" si="9"/>
        <v>1.9758164368631101E-22</v>
      </c>
      <c r="R80">
        <f t="shared" ca="1" si="10"/>
        <v>6.4091384905634013E-8</v>
      </c>
      <c r="S80">
        <f t="shared" ca="1" si="15"/>
        <v>5.4962084211626099E-8</v>
      </c>
      <c r="T80">
        <f t="shared" ca="1" si="15"/>
        <v>7.3085778744376776E-10</v>
      </c>
      <c r="U80">
        <f t="shared" ca="1" si="15"/>
        <v>1.1697398908574865E-6</v>
      </c>
      <c r="V80">
        <f t="shared" ca="1" si="15"/>
        <v>7.8601055129511339E-7</v>
      </c>
      <c r="W80">
        <f t="shared" ca="1" si="15"/>
        <v>8.8503163107604196E-3</v>
      </c>
      <c r="X80">
        <f t="shared" ca="1" si="15"/>
        <v>6.9436132963262434E-5</v>
      </c>
      <c r="Y80">
        <f t="shared" ca="1" si="15"/>
        <v>3.7898489075178281E-19</v>
      </c>
      <c r="Z80">
        <f t="shared" ca="1" si="15"/>
        <v>1.1506899363391096E-2</v>
      </c>
      <c r="AA80">
        <f t="shared" si="15"/>
        <v>0</v>
      </c>
      <c r="AD80">
        <f ca="1">MAX(0,Q80-'QuickPlay Score'!$AE$12)</f>
        <v>0</v>
      </c>
      <c r="AE80">
        <f ca="1">MAX(0,R80-'QuickPlay Score'!$AE$12)</f>
        <v>0</v>
      </c>
      <c r="AF80">
        <f ca="1">MAX(0,S80-'QuickPlay Score'!$AE$12)</f>
        <v>0</v>
      </c>
      <c r="AG80">
        <f ca="1">MAX(0,T80-'QuickPlay Score'!$AE$12)</f>
        <v>0</v>
      </c>
      <c r="AH80">
        <f ca="1">MAX(0,U80-'QuickPlay Score'!$AE$12)</f>
        <v>0</v>
      </c>
      <c r="AI80">
        <f ca="1">MAX(0,V80-'QuickPlay Score'!$AE$12)</f>
        <v>0</v>
      </c>
      <c r="AJ80">
        <f ca="1">MAX(0,W80-'QuickPlay Score'!$AE$12)</f>
        <v>3.8503163107604195E-3</v>
      </c>
      <c r="AK80">
        <f ca="1">MAX(0,X80-'QuickPlay Score'!$AE$12)</f>
        <v>0</v>
      </c>
      <c r="AL80">
        <f ca="1">MAX(0,Y80-'QuickPlay Score'!$AE$12)</f>
        <v>0</v>
      </c>
      <c r="AM80">
        <f ca="1">MAX(0,Z80-'QuickPlay Score'!$AE$12)</f>
        <v>6.5068993633910959E-3</v>
      </c>
    </row>
    <row r="81" spans="2:39" x14ac:dyDescent="0.25">
      <c r="B81">
        <f t="shared" si="12"/>
        <v>1920</v>
      </c>
      <c r="E81">
        <f ca="1">'truth model'!M81*IF($B81&lt;=E$5,0,+E$3*E$4*E$10*E$6^0.5/(2*(PI()*E$7*($B81-E$5)^3)^0.5)*EXP(-((E$6*E$10-E$8*($B81-E$5))^2)/(4*E$6*E$7*($B81-E$5)))*EXP(-E$9*($B81-E$5)))</f>
        <v>1.4801533777350773E-51</v>
      </c>
      <c r="F81">
        <f ca="1">'truth model'!N81*IF($B81&lt;=F$5,0,+F$3*F$4*F$10*F$6^0.5/(2*(PI()*F$7*($B81-F$5)^3)^0.5)*EXP(-((F$6*F$10-F$8*($B81-F$5))^2)/(4*F$6*F$7*($B81-F$5)))*EXP(-F$9*($B81-F$5)))</f>
        <v>2.4079019264794445E-11</v>
      </c>
      <c r="G81">
        <f ca="1">'truth model'!O81*IF($B81&lt;=G$5,0,+G$3*G$4*G$10*G$6^0.5/(2*(PI()*G$7*($B81-G$5)^3)^0.5)*EXP(-((G$6*G$10-G$8*($B81-G$5))^2)/(4*G$6*G$7*($B81-G$5)))*EXP(-G$9*($B81-G$5)))</f>
        <v>4.7367106921863543E-14</v>
      </c>
      <c r="H81">
        <f ca="1">'truth model'!P81*IF($B81&lt;=H$5,0,+H$3*H$4*H$10*H$6^0.5/(2*(PI()*H$7*($B81-H$5)^3)^0.5)*EXP(-((H$6*H$10-H$8*($B81-H$5))^2)/(4*H$6*H$7*($B81-H$5)))*EXP(-H$9*($B81-H$5)))</f>
        <v>8.4783020791898012E-17</v>
      </c>
      <c r="I81">
        <f ca="1">'truth model'!Q81*IF($B81&lt;=I$5,0,+I$3*I$4*I$10*I$6^0.5/(2*(PI()*I$7*($B81-I$5)^3)^0.5)*EXP(-((I$6*I$10-I$8*($B81-I$5))^2)/(4*I$6*I$7*($B81-I$5)))*EXP(-I$9*($B81-I$5)))</f>
        <v>8.2195038844428567E-6</v>
      </c>
      <c r="J81">
        <f ca="1">'truth model'!R81*IF($B81&lt;=J$5,0,+J$3*J$4*J$10*J$6^0.5/(2*(PI()*J$7*($B81-J$5)^3)^0.5)*EXP(-((J$6*J$10-J$8*($B81-J$5))^2)/(4*J$6*J$7*($B81-J$5)))*EXP(-J$9*($B81-J$5)))</f>
        <v>6.3869041070576721E-14</v>
      </c>
      <c r="K81">
        <f ca="1">'truth model'!S81*IF($B81&lt;=K$5,0,+K$3*K$4*K$10*K$6^0.5/(2*(PI()*K$7*($B81-K$5)^3)^0.5)*EXP(-((K$6*K$10-K$8*($B81-K$5))^2)/(4*K$6*K$7*($B81-K$5)))*EXP(-K$9*($B81-K$5)))</f>
        <v>4.9400761659266354E-10</v>
      </c>
      <c r="L81">
        <f ca="1">'truth model'!T81*IF($B81&lt;=L$5,0,+L$3*L$4*L$10*L$6^0.5/(2*(PI()*L$7*($B81-L$5)^3)^0.5)*EXP(-((L$6*L$10-L$8*($B81-L$5))^2)/(4*L$6*L$7*($B81-L$5)))*EXP(-L$9*($B81-L$5)))</f>
        <v>1.3010805468149905E-14</v>
      </c>
      <c r="M81">
        <f ca="1">'truth model'!U81*IF($B81&lt;=M$5,0,+M$3*M$4*M$10*M$6^0.5/(2*(PI()*M$7*($B81-M$5)^3)^0.5)*EXP(-((M$6*M$10-M$8*($B81-M$5))^2)/(4*M$6*M$7*($B81-M$5)))*EXP(-M$9*($B81-M$5)))</f>
        <v>7.3742975360501254E-79</v>
      </c>
      <c r="N81">
        <f ca="1">'truth model'!V81*IF($B81&lt;=N$5,0,+N$3*N$4*N$10*N$6^0.5/(2*(PI()*N$7*($B81-N$5)^3)^0.5)*EXP(-((N$6*N$10-N$8*($B81-N$5))^2)/(4*N$6*N$7*($B81-N$5)))*EXP(-N$9*($B81-N$5)))</f>
        <v>7.2302240076186273E-14</v>
      </c>
      <c r="Q81">
        <f t="shared" ref="Q81:Q144" ca="1" si="16">IF($B81&lt;=E$5,0,+E$3*E$4*E$11*E$6^0.5/(2*(PI()*E$7*($B81-E$5)^3)^0.5)*EXP(-((E$6*E$11-E$8*($B81-E$5))^2)/(4*E$6*E$7*($B81-E$5)))*EXP(-E$9*($B81-E$5)))</f>
        <v>3.4582402948753327E-23</v>
      </c>
      <c r="R81">
        <f t="shared" ref="R81:R144" ca="1" si="17">IF($B81&lt;=F$5,0,+F$3*F$4*F$11*F$6^0.5/(2*(PI()*F$7*($B81-F$5)^3)^0.5)*EXP(-((F$6*F$11-F$8*($B81-F$5))^2)/(4*F$6*F$7*($B81-F$5)))*EXP(-F$9*($B81-F$5)))</f>
        <v>4.9896661072589342E-8</v>
      </c>
      <c r="S81">
        <f t="shared" ref="S81:AA96" ca="1" si="18">IF($B81&lt;=G$5,0,+G$3*G$4*G$11*G$6^0.5/(2*(PI()*G$7*($B81-G$5)^3)^0.5)*EXP(-((G$6*G$11-G$8*($B81-G$5))^2)/(4*G$6*G$7*($B81-G$5)))*EXP(-G$9*($B81-G$5)))</f>
        <v>4.0226598210691264E-8</v>
      </c>
      <c r="T81">
        <f t="shared" ca="1" si="18"/>
        <v>4.645721564803243E-10</v>
      </c>
      <c r="U81">
        <f t="shared" ca="1" si="18"/>
        <v>1.6698069582150525E-6</v>
      </c>
      <c r="V81">
        <f t="shared" ca="1" si="18"/>
        <v>5.8751284916780433E-7</v>
      </c>
      <c r="W81">
        <f t="shared" ca="1" si="18"/>
        <v>7.8812380284119191E-3</v>
      </c>
      <c r="X81">
        <f t="shared" ca="1" si="18"/>
        <v>5.0206958021111009E-5</v>
      </c>
      <c r="Y81">
        <f t="shared" ca="1" si="18"/>
        <v>4.1341910376199441E-20</v>
      </c>
      <c r="Z81">
        <f t="shared" ca="1" si="18"/>
        <v>9.6511472616049431E-3</v>
      </c>
      <c r="AA81">
        <f t="shared" si="18"/>
        <v>0</v>
      </c>
      <c r="AD81">
        <f ca="1">MAX(0,Q81-'QuickPlay Score'!$AE$12)</f>
        <v>0</v>
      </c>
      <c r="AE81">
        <f ca="1">MAX(0,R81-'QuickPlay Score'!$AE$12)</f>
        <v>0</v>
      </c>
      <c r="AF81">
        <f ca="1">MAX(0,S81-'QuickPlay Score'!$AE$12)</f>
        <v>0</v>
      </c>
      <c r="AG81">
        <f ca="1">MAX(0,T81-'QuickPlay Score'!$AE$12)</f>
        <v>0</v>
      </c>
      <c r="AH81">
        <f ca="1">MAX(0,U81-'QuickPlay Score'!$AE$12)</f>
        <v>0</v>
      </c>
      <c r="AI81">
        <f ca="1">MAX(0,V81-'QuickPlay Score'!$AE$12)</f>
        <v>0</v>
      </c>
      <c r="AJ81">
        <f ca="1">MAX(0,W81-'QuickPlay Score'!$AE$12)</f>
        <v>2.881238028411919E-3</v>
      </c>
      <c r="AK81">
        <f ca="1">MAX(0,X81-'QuickPlay Score'!$AE$12)</f>
        <v>0</v>
      </c>
      <c r="AL81">
        <f ca="1">MAX(0,Y81-'QuickPlay Score'!$AE$12)</f>
        <v>0</v>
      </c>
      <c r="AM81">
        <f ca="1">MAX(0,Z81-'QuickPlay Score'!$AE$12)</f>
        <v>4.651147261604943E-3</v>
      </c>
    </row>
    <row r="82" spans="2:39" x14ac:dyDescent="0.25">
      <c r="B82">
        <f t="shared" ref="B82:B145" si="19">B81+$E$12</f>
        <v>1950</v>
      </c>
      <c r="E82">
        <f ca="1">'truth model'!M82*IF($B82&lt;=E$5,0,+E$3*E$4*E$10*E$6^0.5/(2*(PI()*E$7*($B82-E$5)^3)^0.5)*EXP(-((E$6*E$10-E$8*($B82-E$5))^2)/(4*E$6*E$7*($B82-E$5)))*EXP(-E$9*($B82-E$5)))</f>
        <v>1.911175181398651E-52</v>
      </c>
      <c r="F82">
        <f ca="1">'truth model'!N82*IF($B82&lt;=F$5,0,+F$3*F$4*F$10*F$6^0.5/(2*(PI()*F$7*($B82-F$5)^3)^0.5)*EXP(-((F$6*F$10-F$8*($B82-F$5))^2)/(4*F$6*F$7*($B82-F$5)))*EXP(-F$9*($B82-F$5)))</f>
        <v>1.6598738031555982E-11</v>
      </c>
      <c r="G82">
        <f ca="1">'truth model'!O82*IF($B82&lt;=G$5,0,+G$3*G$4*G$10*G$6^0.5/(2*(PI()*G$7*($B82-G$5)^3)^0.5)*EXP(-((G$6*G$10-G$8*($B82-G$5))^2)/(4*G$6*G$7*($B82-G$5)))*EXP(-G$9*($B82-G$5)))</f>
        <v>2.8155970530584768E-14</v>
      </c>
      <c r="H82">
        <f ca="1">'truth model'!P82*IF($B82&lt;=H$5,0,+H$3*H$4*H$10*H$6^0.5/(2*(PI()*H$7*($B82-H$5)^3)^0.5)*EXP(-((H$6*H$10-H$8*($B82-H$5))^2)/(4*H$6*H$7*($B82-H$5)))*EXP(-H$9*($B82-H$5)))</f>
        <v>4.8657035128700274E-17</v>
      </c>
      <c r="I82">
        <f ca="1">'truth model'!Q82*IF($B82&lt;=I$5,0,+I$3*I$4*I$10*I$6^0.5/(2*(PI()*I$7*($B82-I$5)^3)^0.5)*EXP(-((I$6*I$10-I$8*($B82-I$5))^2)/(4*I$6*I$7*($B82-I$5)))*EXP(-I$9*($B82-I$5)))</f>
        <v>5.0125518809516475E-6</v>
      </c>
      <c r="J82">
        <f ca="1">'truth model'!R82*IF($B82&lt;=J$5,0,+J$3*J$4*J$10*J$6^0.5/(2*(PI()*J$7*($B82-J$5)^3)^0.5)*EXP(-((J$6*J$10-J$8*($B82-J$5))^2)/(4*J$6*J$7*($B82-J$5)))*EXP(-J$9*($B82-J$5)))</f>
        <v>3.7429149975740886E-14</v>
      </c>
      <c r="K82">
        <f ca="1">'truth model'!S82*IF($B82&lt;=K$5,0,+K$3*K$4*K$10*K$6^0.5/(2*(PI()*K$7*($B82-K$5)^3)^0.5)*EXP(-((K$6*K$10-K$8*($B82-K$5))^2)/(4*K$6*K$7*($B82-K$5)))*EXP(-K$9*($B82-K$5)))</f>
        <v>2.5245291649474328E-10</v>
      </c>
      <c r="L82">
        <f ca="1">'truth model'!T82*IF($B82&lt;=L$5,0,+L$3*L$4*L$10*L$6^0.5/(2*(PI()*L$7*($B82-L$5)^3)^0.5)*EXP(-((L$6*L$10-L$8*($B82-L$5))^2)/(4*L$6*L$7*($B82-L$5)))*EXP(-L$9*($B82-L$5)))</f>
        <v>1.0715339645111267E-14</v>
      </c>
      <c r="M82">
        <f ca="1">'truth model'!U82*IF($B82&lt;=M$5,0,+M$3*M$4*M$10*M$6^0.5/(2*(PI()*M$7*($B82-M$5)^3)^0.5)*EXP(-((M$6*M$10-M$8*($B82-M$5))^2)/(4*M$6*M$7*($B82-M$5)))*EXP(-M$9*($B82-M$5)))</f>
        <v>2.6395032538033036E-80</v>
      </c>
      <c r="N82">
        <f ca="1">'truth model'!V82*IF($B82&lt;=N$5,0,+N$3*N$4*N$10*N$6^0.5/(2*(PI()*N$7*($B82-N$5)^3)^0.5)*EXP(-((N$6*N$10-N$8*($B82-N$5))^2)/(4*N$6*N$7*($B82-N$5)))*EXP(-N$9*($B82-N$5)))</f>
        <v>4.3279003112035896E-14</v>
      </c>
      <c r="Q82">
        <f t="shared" ca="1" si="16"/>
        <v>5.992122365337978E-24</v>
      </c>
      <c r="R82">
        <f t="shared" ca="1" si="17"/>
        <v>3.8717751175668459E-8</v>
      </c>
      <c r="S82">
        <f t="shared" ca="1" si="18"/>
        <v>2.9276300621007767E-8</v>
      </c>
      <c r="T82">
        <f t="shared" ca="1" si="18"/>
        <v>2.9405706471594031E-10</v>
      </c>
      <c r="U82">
        <f t="shared" ca="1" si="18"/>
        <v>2.3416302520426161E-6</v>
      </c>
      <c r="V82">
        <f t="shared" ca="1" si="18"/>
        <v>4.3626017098874526E-7</v>
      </c>
      <c r="W82">
        <f t="shared" ca="1" si="18"/>
        <v>6.9644771089804377E-3</v>
      </c>
      <c r="X82">
        <f t="shared" ca="1" si="18"/>
        <v>3.6065424731235182E-5</v>
      </c>
      <c r="Y82">
        <f t="shared" ca="1" si="18"/>
        <v>4.3452014658465581E-21</v>
      </c>
      <c r="Z82">
        <f t="shared" ca="1" si="18"/>
        <v>8.0001771766907044E-3</v>
      </c>
      <c r="AA82">
        <f t="shared" si="18"/>
        <v>0</v>
      </c>
      <c r="AD82">
        <f ca="1">MAX(0,Q82-'QuickPlay Score'!$AE$12)</f>
        <v>0</v>
      </c>
      <c r="AE82">
        <f ca="1">MAX(0,R82-'QuickPlay Score'!$AE$12)</f>
        <v>0</v>
      </c>
      <c r="AF82">
        <f ca="1">MAX(0,S82-'QuickPlay Score'!$AE$12)</f>
        <v>0</v>
      </c>
      <c r="AG82">
        <f ca="1">MAX(0,T82-'QuickPlay Score'!$AE$12)</f>
        <v>0</v>
      </c>
      <c r="AH82">
        <f ca="1">MAX(0,U82-'QuickPlay Score'!$AE$12)</f>
        <v>0</v>
      </c>
      <c r="AI82">
        <f ca="1">MAX(0,V82-'QuickPlay Score'!$AE$12)</f>
        <v>0</v>
      </c>
      <c r="AJ82">
        <f ca="1">MAX(0,W82-'QuickPlay Score'!$AE$12)</f>
        <v>1.9644771089804376E-3</v>
      </c>
      <c r="AK82">
        <f ca="1">MAX(0,X82-'QuickPlay Score'!$AE$12)</f>
        <v>0</v>
      </c>
      <c r="AL82">
        <f ca="1">MAX(0,Y82-'QuickPlay Score'!$AE$12)</f>
        <v>0</v>
      </c>
      <c r="AM82">
        <f ca="1">MAX(0,Z82-'QuickPlay Score'!$AE$12)</f>
        <v>3.0001771766907043E-3</v>
      </c>
    </row>
    <row r="83" spans="2:39" x14ac:dyDescent="0.25">
      <c r="B83">
        <f t="shared" si="19"/>
        <v>1980</v>
      </c>
      <c r="E83">
        <f ca="1">'truth model'!M83*IF($B83&lt;=E$5,0,+E$3*E$4*E$10*E$6^0.5/(2*(PI()*E$7*($B83-E$5)^3)^0.5)*EXP(-((E$6*E$10-E$8*($B83-E$5))^2)/(4*E$6*E$7*($B83-E$5)))*EXP(-E$9*($B83-E$5)))</f>
        <v>2.4921862698586539E-53</v>
      </c>
      <c r="F83">
        <f ca="1">'truth model'!N83*IF($B83&lt;=F$5,0,+F$3*F$4*F$10*F$6^0.5/(2*(PI()*F$7*($B83-F$5)^3)^0.5)*EXP(-((F$6*F$10-F$8*($B83-F$5))^2)/(4*F$6*F$7*($B83-F$5)))*EXP(-F$9*($B83-F$5)))</f>
        <v>1.1160213333743514E-11</v>
      </c>
      <c r="G83">
        <f ca="1">'truth model'!O83*IF($B83&lt;=G$5,0,+G$3*G$4*G$10*G$6^0.5/(2*(PI()*G$7*($B83-G$5)^3)^0.5)*EXP(-((G$6*G$10-G$8*($B83-G$5))^2)/(4*G$6*G$7*($B83-G$5)))*EXP(-G$9*($B83-G$5)))</f>
        <v>1.7941285198515925E-14</v>
      </c>
      <c r="H83">
        <f ca="1">'truth model'!P83*IF($B83&lt;=H$5,0,+H$3*H$4*H$10*H$6^0.5/(2*(PI()*H$7*($B83-H$5)^3)^0.5)*EXP(-((H$6*H$10-H$8*($B83-H$5))^2)/(4*H$6*H$7*($B83-H$5)))*EXP(-H$9*($B83-H$5)))</f>
        <v>2.432853877918329E-17</v>
      </c>
      <c r="I83">
        <f ca="1">'truth model'!Q83*IF($B83&lt;=I$5,0,+I$3*I$4*I$10*I$6^0.5/(2*(PI()*I$7*($B83-I$5)^3)^0.5)*EXP(-((I$6*I$10-I$8*($B83-I$5))^2)/(4*I$6*I$7*($B83-I$5)))*EXP(-I$9*($B83-I$5)))</f>
        <v>5.942352574559036E-6</v>
      </c>
      <c r="J83">
        <f ca="1">'truth model'!R83*IF($B83&lt;=J$5,0,+J$3*J$4*J$10*J$6^0.5/(2*(PI()*J$7*($B83-J$5)^3)^0.5)*EXP(-((J$6*J$10-J$8*($B83-J$5))^2)/(4*J$6*J$7*($B83-J$5)))*EXP(-J$9*($B83-J$5)))</f>
        <v>2.4140528751336336E-14</v>
      </c>
      <c r="K83">
        <f ca="1">'truth model'!S83*IF($B83&lt;=K$5,0,+K$3*K$4*K$10*K$6^0.5/(2*(PI()*K$7*($B83-K$5)^3)^0.5)*EXP(-((K$6*K$10-K$8*($B83-K$5))^2)/(4*K$6*K$7*($B83-K$5)))*EXP(-K$9*($B83-K$5)))</f>
        <v>2.3553989619911497E-10</v>
      </c>
      <c r="L83">
        <f ca="1">'truth model'!T83*IF($B83&lt;=L$5,0,+L$3*L$4*L$10*L$6^0.5/(2*(PI()*L$7*($B83-L$5)^3)^0.5)*EXP(-((L$6*L$10-L$8*($B83-L$5))^2)/(4*L$6*L$7*($B83-L$5)))*EXP(-L$9*($B83-L$5)))</f>
        <v>6.4542146940807565E-15</v>
      </c>
      <c r="M83">
        <f ca="1">'truth model'!U83*IF($B83&lt;=M$5,0,+M$3*M$4*M$10*M$6^0.5/(2*(PI()*M$7*($B83-M$5)^3)^0.5)*EXP(-((M$6*M$10-M$8*($B83-M$5))^2)/(4*M$6*M$7*($B83-M$5)))*EXP(-M$9*($B83-M$5)))</f>
        <v>9.0145724591851511E-82</v>
      </c>
      <c r="N83">
        <f ca="1">'truth model'!V83*IF($B83&lt;=N$5,0,+N$3*N$4*N$10*N$6^0.5/(2*(PI()*N$7*($B83-N$5)^3)^0.5)*EXP(-((N$6*N$10-N$8*($B83-N$5))^2)/(4*N$6*N$7*($B83-N$5)))*EXP(-N$9*($B83-N$5)))</f>
        <v>1.7454303027087731E-14</v>
      </c>
      <c r="Q83">
        <f t="shared" ca="1" si="16"/>
        <v>1.0283376123964666E-24</v>
      </c>
      <c r="R83">
        <f t="shared" ca="1" si="17"/>
        <v>2.9949319827050717E-8</v>
      </c>
      <c r="S83">
        <f t="shared" ca="1" si="18"/>
        <v>2.1192968738723883E-8</v>
      </c>
      <c r="T83">
        <f t="shared" ca="1" si="18"/>
        <v>1.8537841011608059E-10</v>
      </c>
      <c r="U83">
        <f t="shared" ca="1" si="18"/>
        <v>3.2286283100430131E-6</v>
      </c>
      <c r="V83">
        <f t="shared" ca="1" si="18"/>
        <v>3.219235113207954E-7</v>
      </c>
      <c r="W83">
        <f t="shared" ca="1" si="18"/>
        <v>6.1094730607647038E-3</v>
      </c>
      <c r="X83">
        <f t="shared" ca="1" si="18"/>
        <v>2.5745790303611631E-5</v>
      </c>
      <c r="Y83">
        <f t="shared" ca="1" si="18"/>
        <v>4.4081453593598557E-22</v>
      </c>
      <c r="Z83">
        <f t="shared" ca="1" si="18"/>
        <v>6.5579368438730508E-3</v>
      </c>
      <c r="AA83">
        <f t="shared" si="18"/>
        <v>0</v>
      </c>
      <c r="AD83">
        <f ca="1">MAX(0,Q83-'QuickPlay Score'!$AE$12)</f>
        <v>0</v>
      </c>
      <c r="AE83">
        <f ca="1">MAX(0,R83-'QuickPlay Score'!$AE$12)</f>
        <v>0</v>
      </c>
      <c r="AF83">
        <f ca="1">MAX(0,S83-'QuickPlay Score'!$AE$12)</f>
        <v>0</v>
      </c>
      <c r="AG83">
        <f ca="1">MAX(0,T83-'QuickPlay Score'!$AE$12)</f>
        <v>0</v>
      </c>
      <c r="AH83">
        <f ca="1">MAX(0,U83-'QuickPlay Score'!$AE$12)</f>
        <v>0</v>
      </c>
      <c r="AI83">
        <f ca="1">MAX(0,V83-'QuickPlay Score'!$AE$12)</f>
        <v>0</v>
      </c>
      <c r="AJ83">
        <f ca="1">MAX(0,W83-'QuickPlay Score'!$AE$12)</f>
        <v>1.1094730607647037E-3</v>
      </c>
      <c r="AK83">
        <f ca="1">MAX(0,X83-'QuickPlay Score'!$AE$12)</f>
        <v>0</v>
      </c>
      <c r="AL83">
        <f ca="1">MAX(0,Y83-'QuickPlay Score'!$AE$12)</f>
        <v>0</v>
      </c>
      <c r="AM83">
        <f ca="1">MAX(0,Z83-'QuickPlay Score'!$AE$12)</f>
        <v>1.5579368438730506E-3</v>
      </c>
    </row>
    <row r="84" spans="2:39" x14ac:dyDescent="0.25">
      <c r="B84">
        <f t="shared" si="19"/>
        <v>2010</v>
      </c>
      <c r="E84">
        <f ca="1">'truth model'!M84*IF($B84&lt;=E$5,0,+E$3*E$4*E$10*E$6^0.5/(2*(PI()*E$7*($B84-E$5)^3)^0.5)*EXP(-((E$6*E$10-E$8*($B84-E$5))^2)/(4*E$6*E$7*($B84-E$5)))*EXP(-E$9*($B84-E$5)))</f>
        <v>2.7741001201648666E-54</v>
      </c>
      <c r="F84">
        <f ca="1">'truth model'!N84*IF($B84&lt;=F$5,0,+F$3*F$4*F$10*F$6^0.5/(2*(PI()*F$7*($B84-F$5)^3)^0.5)*EXP(-((F$6*F$10-F$8*($B84-F$5))^2)/(4*F$6*F$7*($B84-F$5)))*EXP(-F$9*($B84-F$5)))</f>
        <v>7.6984989458659445E-12</v>
      </c>
      <c r="G84">
        <f ca="1">'truth model'!O84*IF($B84&lt;=G$5,0,+G$3*G$4*G$10*G$6^0.5/(2*(PI()*G$7*($B84-G$5)^3)^0.5)*EXP(-((G$6*G$10-G$8*($B84-G$5))^2)/(4*G$6*G$7*($B84-G$5)))*EXP(-G$9*($B84-G$5)))</f>
        <v>1.0134506500368685E-14</v>
      </c>
      <c r="H84">
        <f ca="1">'truth model'!P84*IF($B84&lt;=H$5,0,+H$3*H$4*H$10*H$6^0.5/(2*(PI()*H$7*($B84-H$5)^3)^0.5)*EXP(-((H$6*H$10-H$8*($B84-H$5))^2)/(4*H$6*H$7*($B84-H$5)))*EXP(-H$9*($B84-H$5)))</f>
        <v>1.5832233272222699E-17</v>
      </c>
      <c r="I84">
        <f ca="1">'truth model'!Q84*IF($B84&lt;=I$5,0,+I$3*I$4*I$10*I$6^0.5/(2*(PI()*I$7*($B84-I$5)^3)^0.5)*EXP(-((I$6*I$10-I$8*($B84-I$5))^2)/(4*I$6*I$7*($B84-I$5)))*EXP(-I$9*($B84-I$5)))</f>
        <v>4.0039051622593655E-6</v>
      </c>
      <c r="J84">
        <f ca="1">'truth model'!R84*IF($B84&lt;=J$5,0,+J$3*J$4*J$10*J$6^0.5/(2*(PI()*J$7*($B84-J$5)^3)^0.5)*EXP(-((J$6*J$10-J$8*($B84-J$5))^2)/(4*J$6*J$7*($B84-J$5)))*EXP(-J$9*($B84-J$5)))</f>
        <v>1.1568014938045289E-14</v>
      </c>
      <c r="K84">
        <f ca="1">'truth model'!S84*IF($B84&lt;=K$5,0,+K$3*K$4*K$10*K$6^0.5/(2*(PI()*K$7*($B84-K$5)^3)^0.5)*EXP(-((K$6*K$10-K$8*($B84-K$5))^2)/(4*K$6*K$7*($B84-K$5)))*EXP(-K$9*($B84-K$5)))</f>
        <v>1.202307013243881E-10</v>
      </c>
      <c r="L84">
        <f ca="1">'truth model'!T84*IF($B84&lt;=L$5,0,+L$3*L$4*L$10*L$6^0.5/(2*(PI()*L$7*($B84-L$5)^3)^0.5)*EXP(-((L$6*L$10-L$8*($B84-L$5))^2)/(4*L$6*L$7*($B84-L$5)))*EXP(-L$9*($B84-L$5)))</f>
        <v>3.6109031774676238E-15</v>
      </c>
      <c r="M84">
        <f ca="1">'truth model'!U84*IF($B84&lt;=M$5,0,+M$3*M$4*M$10*M$6^0.5/(2*(PI()*M$7*($B84-M$5)^3)^0.5)*EXP(-((M$6*M$10-M$8*($B84-M$5))^2)/(4*M$6*M$7*($B84-M$5)))*EXP(-M$9*($B84-M$5)))</f>
        <v>4.2526083016063317E-83</v>
      </c>
      <c r="N84">
        <f ca="1">'truth model'!V84*IF($B84&lt;=N$5,0,+N$3*N$4*N$10*N$6^0.5/(2*(PI()*N$7*($B84-N$5)^3)^0.5)*EXP(-((N$6*N$10-N$8*($B84-N$5))^2)/(4*N$6*N$7*($B84-N$5)))*EXP(-N$9*($B84-N$5)))</f>
        <v>9.2951556165687518E-15</v>
      </c>
      <c r="Q84">
        <f t="shared" ca="1" si="16"/>
        <v>1.7487167526138637E-25</v>
      </c>
      <c r="R84">
        <f t="shared" ca="1" si="17"/>
        <v>2.3097704414114965E-8</v>
      </c>
      <c r="S84">
        <f t="shared" ca="1" si="18"/>
        <v>1.5263439766582069E-8</v>
      </c>
      <c r="T84">
        <f t="shared" ca="1" si="18"/>
        <v>1.1641821468455326E-10</v>
      </c>
      <c r="U84">
        <f t="shared" ca="1" si="18"/>
        <v>4.380407865171556E-6</v>
      </c>
      <c r="V84">
        <f t="shared" ca="1" si="18"/>
        <v>2.3614003729781541E-7</v>
      </c>
      <c r="W84">
        <f t="shared" ca="1" si="18"/>
        <v>5.3222172332230352E-3</v>
      </c>
      <c r="X84">
        <f t="shared" ca="1" si="18"/>
        <v>1.8270055872392751E-5</v>
      </c>
      <c r="Y84">
        <f t="shared" ca="1" si="18"/>
        <v>4.3237000576119084E-23</v>
      </c>
      <c r="Z84">
        <f t="shared" ca="1" si="18"/>
        <v>5.318793649523177E-3</v>
      </c>
      <c r="AA84">
        <f t="shared" si="18"/>
        <v>0</v>
      </c>
      <c r="AD84">
        <f ca="1">MAX(0,Q84-'QuickPlay Score'!$AE$12)</f>
        <v>0</v>
      </c>
      <c r="AE84">
        <f ca="1">MAX(0,R84-'QuickPlay Score'!$AE$12)</f>
        <v>0</v>
      </c>
      <c r="AF84">
        <f ca="1">MAX(0,S84-'QuickPlay Score'!$AE$12)</f>
        <v>0</v>
      </c>
      <c r="AG84">
        <f ca="1">MAX(0,T84-'QuickPlay Score'!$AE$12)</f>
        <v>0</v>
      </c>
      <c r="AH84">
        <f ca="1">MAX(0,U84-'QuickPlay Score'!$AE$12)</f>
        <v>0</v>
      </c>
      <c r="AI84">
        <f ca="1">MAX(0,V84-'QuickPlay Score'!$AE$12)</f>
        <v>0</v>
      </c>
      <c r="AJ84">
        <f ca="1">MAX(0,W84-'QuickPlay Score'!$AE$12)</f>
        <v>3.2221723322303514E-4</v>
      </c>
      <c r="AK84">
        <f ca="1">MAX(0,X84-'QuickPlay Score'!$AE$12)</f>
        <v>0</v>
      </c>
      <c r="AL84">
        <f ca="1">MAX(0,Y84-'QuickPlay Score'!$AE$12)</f>
        <v>0</v>
      </c>
      <c r="AM84">
        <f ca="1">MAX(0,Z84-'QuickPlay Score'!$AE$12)</f>
        <v>3.1879364952317694E-4</v>
      </c>
    </row>
    <row r="85" spans="2:39" x14ac:dyDescent="0.25">
      <c r="B85">
        <f t="shared" si="19"/>
        <v>2040</v>
      </c>
      <c r="E85">
        <f ca="1">'truth model'!M85*IF($B85&lt;=E$5,0,+E$3*E$4*E$10*E$6^0.5/(2*(PI()*E$7*($B85-E$5)^3)^0.5)*EXP(-((E$6*E$10-E$8*($B85-E$5))^2)/(4*E$6*E$7*($B85-E$5)))*EXP(-E$9*($B85-E$5)))</f>
        <v>2.8431491807103402E-55</v>
      </c>
      <c r="F85">
        <f ca="1">'truth model'!N85*IF($B85&lt;=F$5,0,+F$3*F$4*F$10*F$6^0.5/(2*(PI()*F$7*($B85-F$5)^3)^0.5)*EXP(-((F$6*F$10-F$8*($B85-F$5))^2)/(4*F$6*F$7*($B85-F$5)))*EXP(-F$9*($B85-F$5)))</f>
        <v>7.398819014568082E-12</v>
      </c>
      <c r="G85">
        <f ca="1">'truth model'!O85*IF($B85&lt;=G$5,0,+G$3*G$4*G$10*G$6^0.5/(2*(PI()*G$7*($B85-G$5)^3)^0.5)*EXP(-((G$6*G$10-G$8*($B85-G$5))^2)/(4*G$6*G$7*($B85-G$5)))*EXP(-G$9*($B85-G$5)))</f>
        <v>6.6965198752868679E-15</v>
      </c>
      <c r="H85">
        <f ca="1">'truth model'!P85*IF($B85&lt;=H$5,0,+H$3*H$4*H$10*H$6^0.5/(2*(PI()*H$7*($B85-H$5)^3)^0.5)*EXP(-((H$6*H$10-H$8*($B85-H$5))^2)/(4*H$6*H$7*($B85-H$5)))*EXP(-H$9*($B85-H$5)))</f>
        <v>1.0992507364420264E-17</v>
      </c>
      <c r="I85">
        <f ca="1">'truth model'!Q85*IF($B85&lt;=I$5,0,+I$3*I$4*I$10*I$6^0.5/(2*(PI()*I$7*($B85-I$5)^3)^0.5)*EXP(-((I$6*I$10-I$8*($B85-I$5))^2)/(4*I$6*I$7*($B85-I$5)))*EXP(-I$9*($B85-I$5)))</f>
        <v>3.6592142437066238E-6</v>
      </c>
      <c r="J85">
        <f ca="1">'truth model'!R85*IF($B85&lt;=J$5,0,+J$3*J$4*J$10*J$6^0.5/(2*(PI()*J$7*($B85-J$5)^3)^0.5)*EXP(-((J$6*J$10-J$8*($B85-J$5))^2)/(4*J$6*J$7*($B85-J$5)))*EXP(-J$9*($B85-J$5)))</f>
        <v>6.2698364421238676E-15</v>
      </c>
      <c r="K85">
        <f ca="1">'truth model'!S85*IF($B85&lt;=K$5,0,+K$3*K$4*K$10*K$6^0.5/(2*(PI()*K$7*($B85-K$5)^3)^0.5)*EXP(-((K$6*K$10-K$8*($B85-K$5))^2)/(4*K$6*K$7*($B85-K$5)))*EXP(-K$9*($B85-K$5)))</f>
        <v>8.7049408754954465E-11</v>
      </c>
      <c r="L85">
        <f ca="1">'truth model'!T85*IF($B85&lt;=L$5,0,+L$3*L$4*L$10*L$6^0.5/(2*(PI()*L$7*($B85-L$5)^3)^0.5)*EXP(-((L$6*L$10-L$8*($B85-L$5))^2)/(4*L$6*L$7*($B85-L$5)))*EXP(-L$9*($B85-L$5)))</f>
        <v>2.2162219055756586E-15</v>
      </c>
      <c r="M85">
        <f ca="1">'truth model'!U85*IF($B85&lt;=M$5,0,+M$3*M$4*M$10*M$6^0.5/(2*(PI()*M$7*($B85-M$5)^3)^0.5)*EXP(-((M$6*M$10-M$8*($B85-M$5))^2)/(4*M$6*M$7*($B85-M$5)))*EXP(-M$9*($B85-M$5)))</f>
        <v>1.5220128055272656E-84</v>
      </c>
      <c r="N85">
        <f ca="1">'truth model'!V85*IF($B85&lt;=N$5,0,+N$3*N$4*N$10*N$6^0.5/(2*(PI()*N$7*($B85-N$5)^3)^0.5)*EXP(-((N$6*N$10-N$8*($B85-N$5))^2)/(4*N$6*N$7*($B85-N$5)))*EXP(-N$9*($B85-N$5)))</f>
        <v>5.5236859761757897E-15</v>
      </c>
      <c r="Q85">
        <f t="shared" ca="1" si="16"/>
        <v>2.9479402952253144E-26</v>
      </c>
      <c r="R85">
        <f t="shared" ca="1" si="17"/>
        <v>1.7763080874633791E-8</v>
      </c>
      <c r="S85">
        <f t="shared" ca="1" si="18"/>
        <v>1.0939647772249698E-8</v>
      </c>
      <c r="T85">
        <f t="shared" ca="1" si="18"/>
        <v>7.2844499821497258E-11</v>
      </c>
      <c r="U85">
        <f t="shared" ca="1" si="18"/>
        <v>5.8524166369499947E-6</v>
      </c>
      <c r="V85">
        <f t="shared" ca="1" si="18"/>
        <v>1.7223406379119987E-7</v>
      </c>
      <c r="W85">
        <f t="shared" ca="1" si="18"/>
        <v>4.6057246293090062E-3</v>
      </c>
      <c r="X85">
        <f t="shared" ca="1" si="18"/>
        <v>1.2891821435681127E-5</v>
      </c>
      <c r="Y85">
        <f t="shared" ca="1" si="18"/>
        <v>4.1066800325590304E-24</v>
      </c>
      <c r="Z85">
        <f t="shared" ca="1" si="18"/>
        <v>4.2702595717691756E-3</v>
      </c>
      <c r="AA85">
        <f t="shared" si="18"/>
        <v>0</v>
      </c>
      <c r="AD85">
        <f ca="1">MAX(0,Q85-'QuickPlay Score'!$AE$12)</f>
        <v>0</v>
      </c>
      <c r="AE85">
        <f ca="1">MAX(0,R85-'QuickPlay Score'!$AE$12)</f>
        <v>0</v>
      </c>
      <c r="AF85">
        <f ca="1">MAX(0,S85-'QuickPlay Score'!$AE$12)</f>
        <v>0</v>
      </c>
      <c r="AG85">
        <f ca="1">MAX(0,T85-'QuickPlay Score'!$AE$12)</f>
        <v>0</v>
      </c>
      <c r="AH85">
        <f ca="1">MAX(0,U85-'QuickPlay Score'!$AE$12)</f>
        <v>0</v>
      </c>
      <c r="AI85">
        <f ca="1">MAX(0,V85-'QuickPlay Score'!$AE$12)</f>
        <v>0</v>
      </c>
      <c r="AJ85">
        <f ca="1">MAX(0,W85-'QuickPlay Score'!$AE$12)</f>
        <v>0</v>
      </c>
      <c r="AK85">
        <f ca="1">MAX(0,X85-'QuickPlay Score'!$AE$12)</f>
        <v>0</v>
      </c>
      <c r="AL85">
        <f ca="1">MAX(0,Y85-'QuickPlay Score'!$AE$12)</f>
        <v>0</v>
      </c>
      <c r="AM85">
        <f ca="1">MAX(0,Z85-'QuickPlay Score'!$AE$12)</f>
        <v>0</v>
      </c>
    </row>
    <row r="86" spans="2:39" x14ac:dyDescent="0.25">
      <c r="B86">
        <f t="shared" si="19"/>
        <v>2070</v>
      </c>
      <c r="E86">
        <f ca="1">'truth model'!M86*IF($B86&lt;=E$5,0,+E$3*E$4*E$10*E$6^0.5/(2*(PI()*E$7*($B86-E$5)^3)^0.5)*EXP(-((E$6*E$10-E$8*($B86-E$5))^2)/(4*E$6*E$7*($B86-E$5)))*EXP(-E$9*($B86-E$5)))</f>
        <v>5.3911815099787222E-56</v>
      </c>
      <c r="F86">
        <f ca="1">'truth model'!N86*IF($B86&lt;=F$5,0,+F$3*F$4*F$10*F$6^0.5/(2*(PI()*F$7*($B86-F$5)^3)^0.5)*EXP(-((F$6*F$10-F$8*($B86-F$5))^2)/(4*F$6*F$7*($B86-F$5)))*EXP(-F$9*($B86-F$5)))</f>
        <v>4.5493522878858728E-12</v>
      </c>
      <c r="G86">
        <f ca="1">'truth model'!O86*IF($B86&lt;=G$5,0,+G$3*G$4*G$10*G$6^0.5/(2*(PI()*G$7*($B86-G$5)^3)^0.5)*EXP(-((G$6*G$10-G$8*($B86-G$5))^2)/(4*G$6*G$7*($B86-G$5)))*EXP(-G$9*($B86-G$5)))</f>
        <v>4.5835563981674301E-15</v>
      </c>
      <c r="H86">
        <f ca="1">'truth model'!P86*IF($B86&lt;=H$5,0,+H$3*H$4*H$10*H$6^0.5/(2*(PI()*H$7*($B86-H$5)^3)^0.5)*EXP(-((H$6*H$10-H$8*($B86-H$5))^2)/(4*H$6*H$7*($B86-H$5)))*EXP(-H$9*($B86-H$5)))</f>
        <v>4.4681811315893189E-18</v>
      </c>
      <c r="I86">
        <f ca="1">'truth model'!Q86*IF($B86&lt;=I$5,0,+I$3*I$4*I$10*I$6^0.5/(2*(PI()*I$7*($B86-I$5)^3)^0.5)*EXP(-((I$6*I$10-I$8*($B86-I$5))^2)/(4*I$6*I$7*($B86-I$5)))*EXP(-I$9*($B86-I$5)))</f>
        <v>2.630317618552984E-6</v>
      </c>
      <c r="J86">
        <f ca="1">'truth model'!R86*IF($B86&lt;=J$5,0,+J$3*J$4*J$10*J$6^0.5/(2*(PI()*J$7*($B86-J$5)^3)^0.5)*EXP(-((J$6*J$10-J$8*($B86-J$5))^2)/(4*J$6*J$7*($B86-J$5)))*EXP(-J$9*($B86-J$5)))</f>
        <v>3.7108160428134122E-15</v>
      </c>
      <c r="K86">
        <f ca="1">'truth model'!S86*IF($B86&lt;=K$5,0,+K$3*K$4*K$10*K$6^0.5/(2*(PI()*K$7*($B86-K$5)^3)^0.5)*EXP(-((K$6*K$10-K$8*($B86-K$5))^2)/(4*K$6*K$7*($B86-K$5)))*EXP(-K$9*($B86-K$5)))</f>
        <v>6.422433998225537E-11</v>
      </c>
      <c r="L86">
        <f ca="1">'truth model'!T86*IF($B86&lt;=L$5,0,+L$3*L$4*L$10*L$6^0.5/(2*(PI()*L$7*($B86-L$5)^3)^0.5)*EXP(-((L$6*L$10-L$8*($B86-L$5))^2)/(4*L$6*L$7*($B86-L$5)))*EXP(-L$9*($B86-L$5)))</f>
        <v>1.1860232383464429E-15</v>
      </c>
      <c r="M86">
        <f ca="1">'truth model'!U86*IF($B86&lt;=M$5,0,+M$3*M$4*M$10*M$6^0.5/(2*(PI()*M$7*($B86-M$5)^3)^0.5)*EXP(-((M$6*M$10-M$8*($B86-M$5))^2)/(4*M$6*M$7*($B86-M$5)))*EXP(-M$9*($B86-M$5)))</f>
        <v>5.0882332554709899E-86</v>
      </c>
      <c r="N86">
        <f ca="1">'truth model'!V86*IF($B86&lt;=N$5,0,+N$3*N$4*N$10*N$6^0.5/(2*(PI()*N$7*($B86-N$5)^3)^0.5)*EXP(-((N$6*N$10-N$8*($B86-N$5))^2)/(4*N$6*N$7*($B86-N$5)))*EXP(-N$9*($B86-N$5)))</f>
        <v>3.4475950518120699E-15</v>
      </c>
      <c r="Q86">
        <f t="shared" ca="1" si="16"/>
        <v>4.9284308455782758E-27</v>
      </c>
      <c r="R86">
        <f t="shared" ca="1" si="17"/>
        <v>1.3623669415792452E-8</v>
      </c>
      <c r="S86">
        <f t="shared" ca="1" si="18"/>
        <v>7.8044689153064285E-9</v>
      </c>
      <c r="T86">
        <f t="shared" ca="1" si="18"/>
        <v>4.5421503909904353E-11</v>
      </c>
      <c r="U86">
        <f t="shared" ca="1" si="18"/>
        <v>7.7052636806991386E-6</v>
      </c>
      <c r="V86">
        <f t="shared" ca="1" si="18"/>
        <v>1.2494419935351981E-7</v>
      </c>
      <c r="W86">
        <f t="shared" ca="1" si="18"/>
        <v>3.9605364170523603E-3</v>
      </c>
      <c r="X86">
        <f t="shared" ca="1" si="18"/>
        <v>9.047825304411112E-6</v>
      </c>
      <c r="Y86">
        <f t="shared" ca="1" si="18"/>
        <v>3.7827026687378763E-25</v>
      </c>
      <c r="Z86">
        <f t="shared" ca="1" si="18"/>
        <v>3.3954260252179692E-3</v>
      </c>
      <c r="AA86">
        <f t="shared" si="18"/>
        <v>0</v>
      </c>
      <c r="AD86">
        <f ca="1">MAX(0,Q86-'QuickPlay Score'!$AE$12)</f>
        <v>0</v>
      </c>
      <c r="AE86">
        <f ca="1">MAX(0,R86-'QuickPlay Score'!$AE$12)</f>
        <v>0</v>
      </c>
      <c r="AF86">
        <f ca="1">MAX(0,S86-'QuickPlay Score'!$AE$12)</f>
        <v>0</v>
      </c>
      <c r="AG86">
        <f ca="1">MAX(0,T86-'QuickPlay Score'!$AE$12)</f>
        <v>0</v>
      </c>
      <c r="AH86">
        <f ca="1">MAX(0,U86-'QuickPlay Score'!$AE$12)</f>
        <v>0</v>
      </c>
      <c r="AI86">
        <f ca="1">MAX(0,V86-'QuickPlay Score'!$AE$12)</f>
        <v>0</v>
      </c>
      <c r="AJ86">
        <f ca="1">MAX(0,W86-'QuickPlay Score'!$AE$12)</f>
        <v>0</v>
      </c>
      <c r="AK86">
        <f ca="1">MAX(0,X86-'QuickPlay Score'!$AE$12)</f>
        <v>0</v>
      </c>
      <c r="AL86">
        <f ca="1">MAX(0,Y86-'QuickPlay Score'!$AE$12)</f>
        <v>0</v>
      </c>
      <c r="AM86">
        <f ca="1">MAX(0,Z86-'QuickPlay Score'!$AE$12)</f>
        <v>0</v>
      </c>
    </row>
    <row r="87" spans="2:39" x14ac:dyDescent="0.25">
      <c r="B87">
        <f t="shared" si="19"/>
        <v>2100</v>
      </c>
      <c r="E87">
        <f ca="1">'truth model'!M87*IF($B87&lt;=E$5,0,+E$3*E$4*E$10*E$6^0.5/(2*(PI()*E$7*($B87-E$5)^3)^0.5)*EXP(-((E$6*E$10-E$8*($B87-E$5))^2)/(4*E$6*E$7*($B87-E$5)))*EXP(-E$9*($B87-E$5)))</f>
        <v>6.5199590871616436E-57</v>
      </c>
      <c r="F87">
        <f ca="1">'truth model'!N87*IF($B87&lt;=F$5,0,+F$3*F$4*F$10*F$6^0.5/(2*(PI()*F$7*($B87-F$5)^3)^0.5)*EXP(-((F$6*F$10-F$8*($B87-F$5))^2)/(4*F$6*F$7*($B87-F$5)))*EXP(-F$9*($B87-F$5)))</f>
        <v>3.1165291317649684E-12</v>
      </c>
      <c r="G87">
        <f ca="1">'truth model'!O87*IF($B87&lt;=G$5,0,+G$3*G$4*G$10*G$6^0.5/(2*(PI()*G$7*($B87-G$5)^3)^0.5)*EXP(-((G$6*G$10-G$8*($B87-G$5))^2)/(4*G$6*G$7*($B87-G$5)))*EXP(-G$9*($B87-G$5)))</f>
        <v>1.7878875959497988E-15</v>
      </c>
      <c r="H87">
        <f ca="1">'truth model'!P87*IF($B87&lt;=H$5,0,+H$3*H$4*H$10*H$6^0.5/(2*(PI()*H$7*($B87-H$5)^3)^0.5)*EXP(-((H$6*H$10-H$8*($B87-H$5))^2)/(4*H$6*H$7*($B87-H$5)))*EXP(-H$9*($B87-H$5)))</f>
        <v>2.8538573315481482E-18</v>
      </c>
      <c r="I87">
        <f ca="1">'truth model'!Q87*IF($B87&lt;=I$5,0,+I$3*I$4*I$10*I$6^0.5/(2*(PI()*I$7*($B87-I$5)^3)^0.5)*EXP(-((I$6*I$10-I$8*($B87-I$5))^2)/(4*I$6*I$7*($B87-I$5)))*EXP(-I$9*($B87-I$5)))</f>
        <v>2.717580187470774E-6</v>
      </c>
      <c r="J87">
        <f ca="1">'truth model'!R87*IF($B87&lt;=J$5,0,+J$3*J$4*J$10*J$6^0.5/(2*(PI()*J$7*($B87-J$5)^3)^0.5)*EXP(-((J$6*J$10-J$8*($B87-J$5))^2)/(4*J$6*J$7*($B87-J$5)))*EXP(-J$9*($B87-J$5)))</f>
        <v>2.0194005569599485E-15</v>
      </c>
      <c r="K87">
        <f ca="1">'truth model'!S87*IF($B87&lt;=K$5,0,+K$3*K$4*K$10*K$6^0.5/(2*(PI()*K$7*($B87-K$5)^3)^0.5)*EXP(-((K$6*K$10-K$8*($B87-K$5))^2)/(4*K$6*K$7*($B87-K$5)))*EXP(-K$9*($B87-K$5)))</f>
        <v>3.6046128553569598E-11</v>
      </c>
      <c r="L87">
        <f ca="1">'truth model'!T87*IF($B87&lt;=L$5,0,+L$3*L$4*L$10*L$6^0.5/(2*(PI()*L$7*($B87-L$5)^3)^0.5)*EXP(-((L$6*L$10-L$8*($B87-L$5))^2)/(4*L$6*L$7*($B87-L$5)))*EXP(-L$9*($B87-L$5)))</f>
        <v>5.8095222744736306E-16</v>
      </c>
      <c r="M87">
        <f ca="1">'truth model'!U87*IF($B87&lt;=M$5,0,+M$3*M$4*M$10*M$6^0.5/(2*(PI()*M$7*($B87-M$5)^3)^0.5)*EXP(-((M$6*M$10-M$8*($B87-M$5))^2)/(4*M$6*M$7*($B87-M$5)))*EXP(-M$9*($B87-M$5)))</f>
        <v>1.4549283612756186E-87</v>
      </c>
      <c r="N87">
        <f ca="1">'truth model'!V87*IF($B87&lt;=N$5,0,+N$3*N$4*N$10*N$6^0.5/(2*(PI()*N$7*($B87-N$5)^3)^0.5)*EXP(-((N$6*N$10-N$8*($B87-N$5))^2)/(4*N$6*N$7*($B87-N$5)))*EXP(-N$9*($B87-N$5)))</f>
        <v>2.1211653868468111E-15</v>
      </c>
      <c r="Q87">
        <f t="shared" ca="1" si="16"/>
        <v>8.1743671097454889E-28</v>
      </c>
      <c r="R87">
        <f t="shared" ca="1" si="17"/>
        <v>1.0422006667654993E-8</v>
      </c>
      <c r="S87">
        <f t="shared" ca="1" si="18"/>
        <v>5.5432601087526931E-9</v>
      </c>
      <c r="T87">
        <f t="shared" ca="1" si="18"/>
        <v>2.8228348295935621E-11</v>
      </c>
      <c r="U87">
        <f t="shared" ca="1" si="18"/>
        <v>1.0003690280261428E-5</v>
      </c>
      <c r="V87">
        <f t="shared" ca="1" si="18"/>
        <v>9.0171425368350581E-8</v>
      </c>
      <c r="W87">
        <f t="shared" ca="1" si="18"/>
        <v>3.3852188118653195E-3</v>
      </c>
      <c r="X87">
        <f t="shared" ca="1" si="18"/>
        <v>6.3173865870590039E-6</v>
      </c>
      <c r="Y87">
        <f t="shared" ca="1" si="18"/>
        <v>3.3836969220378064E-26</v>
      </c>
      <c r="Z87">
        <f t="shared" ca="1" si="18"/>
        <v>2.6750043270168857E-3</v>
      </c>
      <c r="AA87">
        <f t="shared" si="18"/>
        <v>0</v>
      </c>
      <c r="AD87">
        <f ca="1">MAX(0,Q87-'QuickPlay Score'!$AE$12)</f>
        <v>0</v>
      </c>
      <c r="AE87">
        <f ca="1">MAX(0,R87-'QuickPlay Score'!$AE$12)</f>
        <v>0</v>
      </c>
      <c r="AF87">
        <f ca="1">MAX(0,S87-'QuickPlay Score'!$AE$12)</f>
        <v>0</v>
      </c>
      <c r="AG87">
        <f ca="1">MAX(0,T87-'QuickPlay Score'!$AE$12)</f>
        <v>0</v>
      </c>
      <c r="AH87">
        <f ca="1">MAX(0,U87-'QuickPlay Score'!$AE$12)</f>
        <v>0</v>
      </c>
      <c r="AI87">
        <f ca="1">MAX(0,V87-'QuickPlay Score'!$AE$12)</f>
        <v>0</v>
      </c>
      <c r="AJ87">
        <f ca="1">MAX(0,W87-'QuickPlay Score'!$AE$12)</f>
        <v>0</v>
      </c>
      <c r="AK87">
        <f ca="1">MAX(0,X87-'QuickPlay Score'!$AE$12)</f>
        <v>0</v>
      </c>
      <c r="AL87">
        <f ca="1">MAX(0,Y87-'QuickPlay Score'!$AE$12)</f>
        <v>0</v>
      </c>
      <c r="AM87">
        <f ca="1">MAX(0,Z87-'QuickPlay Score'!$AE$12)</f>
        <v>0</v>
      </c>
    </row>
    <row r="88" spans="2:39" x14ac:dyDescent="0.25">
      <c r="B88">
        <f t="shared" si="19"/>
        <v>2130</v>
      </c>
      <c r="E88">
        <f ca="1">'truth model'!M88*IF($B88&lt;=E$5,0,+E$3*E$4*E$10*E$6^0.5/(2*(PI()*E$7*($B88-E$5)^3)^0.5)*EXP(-((E$6*E$10-E$8*($B88-E$5))^2)/(4*E$6*E$7*($B88-E$5)))*EXP(-E$9*($B88-E$5)))</f>
        <v>5.6966163061742094E-58</v>
      </c>
      <c r="F88">
        <f ca="1">'truth model'!N88*IF($B88&lt;=F$5,0,+F$3*F$4*F$10*F$6^0.5/(2*(PI()*F$7*($B88-F$5)^3)^0.5)*EXP(-((F$6*F$10-F$8*($B88-F$5))^2)/(4*F$6*F$7*($B88-F$5)))*EXP(-F$9*($B88-F$5)))</f>
        <v>2.6549764109182715E-12</v>
      </c>
      <c r="G88">
        <f ca="1">'truth model'!O88*IF($B88&lt;=G$5,0,+G$3*G$4*G$10*G$6^0.5/(2*(PI()*G$7*($B88-G$5)^3)^0.5)*EXP(-((G$6*G$10-G$8*($B88-G$5))^2)/(4*G$6*G$7*($B88-G$5)))*EXP(-G$9*($B88-G$5)))</f>
        <v>1.4192883844463773E-15</v>
      </c>
      <c r="H88">
        <f ca="1">'truth model'!P88*IF($B88&lt;=H$5,0,+H$3*H$4*H$10*H$6^0.5/(2*(PI()*H$7*($B88-H$5)^3)^0.5)*EXP(-((H$6*H$10-H$8*($B88-H$5))^2)/(4*H$6*H$7*($B88-H$5)))*EXP(-H$9*($B88-H$5)))</f>
        <v>1.8026474004759256E-18</v>
      </c>
      <c r="I88">
        <f ca="1">'truth model'!Q88*IF($B88&lt;=I$5,0,+I$3*I$4*I$10*I$6^0.5/(2*(PI()*I$7*($B88-I$5)^3)^0.5)*EXP(-((I$6*I$10-I$8*($B88-I$5))^2)/(4*I$6*I$7*($B88-I$5)))*EXP(-I$9*($B88-I$5)))</f>
        <v>2.4286248165714082E-6</v>
      </c>
      <c r="J88">
        <f ca="1">'truth model'!R88*IF($B88&lt;=J$5,0,+J$3*J$4*J$10*J$6^0.5/(2*(PI()*J$7*($B88-J$5)^3)^0.5)*EXP(-((J$6*J$10-J$8*($B88-J$5))^2)/(4*J$6*J$7*($B88-J$5)))*EXP(-J$9*($B88-J$5)))</f>
        <v>1.8770943211734124E-15</v>
      </c>
      <c r="K88">
        <f ca="1">'truth model'!S88*IF($B88&lt;=K$5,0,+K$3*K$4*K$10*K$6^0.5/(2*(PI()*K$7*($B88-K$5)^3)^0.5)*EXP(-((K$6*K$10-K$8*($B88-K$5))^2)/(4*K$6*K$7*($B88-K$5)))*EXP(-K$9*($B88-K$5)))</f>
        <v>2.7289134251659647E-11</v>
      </c>
      <c r="L88">
        <f ca="1">'truth model'!T88*IF($B88&lt;=L$5,0,+L$3*L$4*L$10*L$6^0.5/(2*(PI()*L$7*($B88-L$5)^3)^0.5)*EXP(-((L$6*L$10-L$8*($B88-L$5))^2)/(4*L$6*L$7*($B88-L$5)))*EXP(-L$9*($B88-L$5)))</f>
        <v>3.7812301458804187E-16</v>
      </c>
      <c r="M88">
        <f ca="1">'truth model'!U88*IF($B88&lt;=M$5,0,+M$3*M$4*M$10*M$6^0.5/(2*(PI()*M$7*($B88-M$5)^3)^0.5)*EXP(-((M$6*M$10-M$8*($B88-M$5))^2)/(4*M$6*M$7*($B88-M$5)))*EXP(-M$9*($B88-M$5)))</f>
        <v>6.0937331074995774E-89</v>
      </c>
      <c r="N88">
        <f ca="1">'truth model'!V88*IF($B88&lt;=N$5,0,+N$3*N$4*N$10*N$6^0.5/(2*(PI()*N$7*($B88-N$5)^3)^0.5)*EXP(-((N$6*N$10-N$8*($B88-N$5))^2)/(4*N$6*N$7*($B88-N$5)))*EXP(-N$9*($B88-N$5)))</f>
        <v>1.5520551526610861E-15</v>
      </c>
      <c r="Q88">
        <f t="shared" ca="1" si="16"/>
        <v>1.3455815012427744E-28</v>
      </c>
      <c r="R88">
        <f t="shared" ca="1" si="17"/>
        <v>7.9531987092566662E-9</v>
      </c>
      <c r="S88">
        <f t="shared" ca="1" si="18"/>
        <v>3.9206338514529518E-9</v>
      </c>
      <c r="T88">
        <f t="shared" ca="1" si="18"/>
        <v>1.7487781375746862E-11</v>
      </c>
      <c r="U88">
        <f t="shared" ca="1" si="18"/>
        <v>1.2815193491784341E-5</v>
      </c>
      <c r="V88">
        <f t="shared" ca="1" si="18"/>
        <v>6.4755886655598496E-8</v>
      </c>
      <c r="W88">
        <f t="shared" ca="1" si="18"/>
        <v>2.8768331601474639E-3</v>
      </c>
      <c r="X88">
        <f t="shared" ca="1" si="18"/>
        <v>4.3893012221886826E-6</v>
      </c>
      <c r="Y88">
        <f t="shared" ca="1" si="18"/>
        <v>2.9432344005220116E-27</v>
      </c>
      <c r="Z88">
        <f t="shared" ca="1" si="18"/>
        <v>2.0889348486092091E-3</v>
      </c>
      <c r="AA88">
        <f t="shared" si="18"/>
        <v>0</v>
      </c>
      <c r="AD88">
        <f ca="1">MAX(0,Q88-'QuickPlay Score'!$AE$12)</f>
        <v>0</v>
      </c>
      <c r="AE88">
        <f ca="1">MAX(0,R88-'QuickPlay Score'!$AE$12)</f>
        <v>0</v>
      </c>
      <c r="AF88">
        <f ca="1">MAX(0,S88-'QuickPlay Score'!$AE$12)</f>
        <v>0</v>
      </c>
      <c r="AG88">
        <f ca="1">MAX(0,T88-'QuickPlay Score'!$AE$12)</f>
        <v>0</v>
      </c>
      <c r="AH88">
        <f ca="1">MAX(0,U88-'QuickPlay Score'!$AE$12)</f>
        <v>0</v>
      </c>
      <c r="AI88">
        <f ca="1">MAX(0,V88-'QuickPlay Score'!$AE$12)</f>
        <v>0</v>
      </c>
      <c r="AJ88">
        <f ca="1">MAX(0,W88-'QuickPlay Score'!$AE$12)</f>
        <v>0</v>
      </c>
      <c r="AK88">
        <f ca="1">MAX(0,X88-'QuickPlay Score'!$AE$12)</f>
        <v>0</v>
      </c>
      <c r="AL88">
        <f ca="1">MAX(0,Y88-'QuickPlay Score'!$AE$12)</f>
        <v>0</v>
      </c>
      <c r="AM88">
        <f ca="1">MAX(0,Z88-'QuickPlay Score'!$AE$12)</f>
        <v>0</v>
      </c>
    </row>
    <row r="89" spans="2:39" x14ac:dyDescent="0.25">
      <c r="B89">
        <f t="shared" si="19"/>
        <v>2160</v>
      </c>
      <c r="E89">
        <f ca="1">'truth model'!M89*IF($B89&lt;=E$5,0,+E$3*E$4*E$10*E$6^0.5/(2*(PI()*E$7*($B89-E$5)^3)^0.5)*EXP(-((E$6*E$10-E$8*($B89-E$5))^2)/(4*E$6*E$7*($B89-E$5)))*EXP(-E$9*($B89-E$5)))</f>
        <v>7.3764562970792149E-59</v>
      </c>
      <c r="F89">
        <f ca="1">'truth model'!N89*IF($B89&lt;=F$5,0,+F$3*F$4*F$10*F$6^0.5/(2*(PI()*F$7*($B89-F$5)^3)^0.5)*EXP(-((F$6*F$10-F$8*($B89-F$5))^2)/(4*F$6*F$7*($B89-F$5)))*EXP(-F$9*($B89-F$5)))</f>
        <v>1.4294055829420942E-12</v>
      </c>
      <c r="G89">
        <f ca="1">'truth model'!O89*IF($B89&lt;=G$5,0,+G$3*G$4*G$10*G$6^0.5/(2*(PI()*G$7*($B89-G$5)^3)^0.5)*EXP(-((G$6*G$10-G$8*($B89-G$5))^2)/(4*G$6*G$7*($B89-G$5)))*EXP(-G$9*($B89-G$5)))</f>
        <v>8.6554588418873425E-16</v>
      </c>
      <c r="H89">
        <f ca="1">'truth model'!P89*IF($B89&lt;=H$5,0,+H$3*H$4*H$10*H$6^0.5/(2*(PI()*H$7*($B89-H$5)^3)^0.5)*EXP(-((H$6*H$10-H$8*($B89-H$5))^2)/(4*H$6*H$7*($B89-H$5)))*EXP(-H$9*($B89-H$5)))</f>
        <v>9.5821348398313842E-19</v>
      </c>
      <c r="I89">
        <f ca="1">'truth model'!Q89*IF($B89&lt;=I$5,0,+I$3*I$4*I$10*I$6^0.5/(2*(PI()*I$7*($B89-I$5)^3)^0.5)*EXP(-((I$6*I$10-I$8*($B89-I$5))^2)/(4*I$6*I$7*($B89-I$5)))*EXP(-I$9*($B89-I$5)))</f>
        <v>1.8521907823746906E-6</v>
      </c>
      <c r="J89">
        <f ca="1">'truth model'!R89*IF($B89&lt;=J$5,0,+J$3*J$4*J$10*J$6^0.5/(2*(PI()*J$7*($B89-J$5)^3)^0.5)*EXP(-((J$6*J$10-J$8*($B89-J$5))^2)/(4*J$6*J$7*($B89-J$5)))*EXP(-J$9*($B89-J$5)))</f>
        <v>7.2783131397378534E-16</v>
      </c>
      <c r="K89">
        <f ca="1">'truth model'!S89*IF($B89&lt;=K$5,0,+K$3*K$4*K$10*K$6^0.5/(2*(PI()*K$7*($B89-K$5)^3)^0.5)*EXP(-((K$6*K$10-K$8*($B89-K$5))^2)/(4*K$6*K$7*($B89-K$5)))*EXP(-K$9*($B89-K$5)))</f>
        <v>2.7738487382814171E-11</v>
      </c>
      <c r="L89">
        <f ca="1">'truth model'!T89*IF($B89&lt;=L$5,0,+L$3*L$4*L$10*L$6^0.5/(2*(PI()*L$7*($B89-L$5)^3)^0.5)*EXP(-((L$6*L$10-L$8*($B89-L$5))^2)/(4*L$6*L$7*($B89-L$5)))*EXP(-L$9*($B89-L$5)))</f>
        <v>2.5678740492300047E-16</v>
      </c>
      <c r="M89">
        <f ca="1">'truth model'!U89*IF($B89&lt;=M$5,0,+M$3*M$4*M$10*M$6^0.5/(2*(PI()*M$7*($B89-M$5)^3)^0.5)*EXP(-((M$6*M$10-M$8*($B89-M$5))^2)/(4*M$6*M$7*($B89-M$5)))*EXP(-M$9*($B89-M$5)))</f>
        <v>1.5151107143954391E-90</v>
      </c>
      <c r="N89">
        <f ca="1">'truth model'!V89*IF($B89&lt;=N$5,0,+N$3*N$4*N$10*N$6^0.5/(2*(PI()*N$7*($B89-N$5)^3)^0.5)*EXP(-((N$6*N$10-N$8*($B89-N$5))^2)/(4*N$6*N$7*($B89-N$5)))*EXP(-N$9*($B89-N$5)))</f>
        <v>7.747372080545455E-16</v>
      </c>
      <c r="Q89">
        <f t="shared" ca="1" si="16"/>
        <v>2.1989841583950132E-29</v>
      </c>
      <c r="R89">
        <f t="shared" ca="1" si="17"/>
        <v>6.0550016553605315E-9</v>
      </c>
      <c r="S89">
        <f t="shared" ca="1" si="18"/>
        <v>2.761840101895415E-9</v>
      </c>
      <c r="T89">
        <f t="shared" ca="1" si="18"/>
        <v>1.0801185304734648E-11</v>
      </c>
      <c r="U89">
        <f t="shared" ca="1" si="18"/>
        <v>1.620832510146585E-5</v>
      </c>
      <c r="V89">
        <f t="shared" ca="1" si="18"/>
        <v>4.6285266134529716E-8</v>
      </c>
      <c r="W89">
        <f t="shared" ca="1" si="18"/>
        <v>2.4313603983002665E-3</v>
      </c>
      <c r="X89">
        <f t="shared" ca="1" si="18"/>
        <v>3.0353822927578746E-6</v>
      </c>
      <c r="Y89">
        <f t="shared" ca="1" si="18"/>
        <v>2.4925023352841906E-28</v>
      </c>
      <c r="Z89">
        <f t="shared" ca="1" si="18"/>
        <v>1.6175768272203011E-3</v>
      </c>
      <c r="AA89">
        <f t="shared" si="18"/>
        <v>0</v>
      </c>
      <c r="AD89">
        <f ca="1">MAX(0,Q89-'QuickPlay Score'!$AE$12)</f>
        <v>0</v>
      </c>
      <c r="AE89">
        <f ca="1">MAX(0,R89-'QuickPlay Score'!$AE$12)</f>
        <v>0</v>
      </c>
      <c r="AF89">
        <f ca="1">MAX(0,S89-'QuickPlay Score'!$AE$12)</f>
        <v>0</v>
      </c>
      <c r="AG89">
        <f ca="1">MAX(0,T89-'QuickPlay Score'!$AE$12)</f>
        <v>0</v>
      </c>
      <c r="AH89">
        <f ca="1">MAX(0,U89-'QuickPlay Score'!$AE$12)</f>
        <v>0</v>
      </c>
      <c r="AI89">
        <f ca="1">MAX(0,V89-'QuickPlay Score'!$AE$12)</f>
        <v>0</v>
      </c>
      <c r="AJ89">
        <f ca="1">MAX(0,W89-'QuickPlay Score'!$AE$12)</f>
        <v>0</v>
      </c>
      <c r="AK89">
        <f ca="1">MAX(0,X89-'QuickPlay Score'!$AE$12)</f>
        <v>0</v>
      </c>
      <c r="AL89">
        <f ca="1">MAX(0,Y89-'QuickPlay Score'!$AE$12)</f>
        <v>0</v>
      </c>
      <c r="AM89">
        <f ca="1">MAX(0,Z89-'QuickPlay Score'!$AE$12)</f>
        <v>0</v>
      </c>
    </row>
    <row r="90" spans="2:39" x14ac:dyDescent="0.25">
      <c r="B90">
        <f t="shared" si="19"/>
        <v>2190</v>
      </c>
      <c r="E90">
        <f ca="1">'truth model'!M90*IF($B90&lt;=E$5,0,+E$3*E$4*E$10*E$6^0.5/(2*(PI()*E$7*($B90-E$5)^3)^0.5)*EXP(-((E$6*E$10-E$8*($B90-E$5))^2)/(4*E$6*E$7*($B90-E$5)))*EXP(-E$9*($B90-E$5)))</f>
        <v>9.2757249446277135E-60</v>
      </c>
      <c r="F90">
        <f ca="1">'truth model'!N90*IF($B90&lt;=F$5,0,+F$3*F$4*F$10*F$6^0.5/(2*(PI()*F$7*($B90-F$5)^3)^0.5)*EXP(-((F$6*F$10-F$8*($B90-F$5))^2)/(4*F$6*F$7*($B90-F$5)))*EXP(-F$9*($B90-F$5)))</f>
        <v>8.5049301227137621E-13</v>
      </c>
      <c r="G90">
        <f ca="1">'truth model'!O90*IF($B90&lt;=G$5,0,+G$3*G$4*G$10*G$6^0.5/(2*(PI()*G$7*($B90-G$5)^3)^0.5)*EXP(-((G$6*G$10-G$8*($B90-G$5))^2)/(4*G$6*G$7*($B90-G$5)))*EXP(-G$9*($B90-G$5)))</f>
        <v>5.1891803128050379E-16</v>
      </c>
      <c r="H90">
        <f ca="1">'truth model'!P90*IF($B90&lt;=H$5,0,+H$3*H$4*H$10*H$6^0.5/(2*(PI()*H$7*($B90-H$5)^3)^0.5)*EXP(-((H$6*H$10-H$8*($B90-H$5))^2)/(4*H$6*H$7*($B90-H$5)))*EXP(-H$9*($B90-H$5)))</f>
        <v>4.9186244778465493E-19</v>
      </c>
      <c r="I90">
        <f ca="1">'truth model'!Q90*IF($B90&lt;=I$5,0,+I$3*I$4*I$10*I$6^0.5/(2*(PI()*I$7*($B90-I$5)^3)^0.5)*EXP(-((I$6*I$10-I$8*($B90-I$5))^2)/(4*I$6*I$7*($B90-I$5)))*EXP(-I$9*($B90-I$5)))</f>
        <v>1.5223470466948489E-6</v>
      </c>
      <c r="J90">
        <f ca="1">'truth model'!R90*IF($B90&lt;=J$5,0,+J$3*J$4*J$10*J$6^0.5/(2*(PI()*J$7*($B90-J$5)^3)^0.5)*EXP(-((J$6*J$10-J$8*($B90-J$5))^2)/(4*J$6*J$7*($B90-J$5)))*EXP(-J$9*($B90-J$5)))</f>
        <v>4.5101622120314508E-16</v>
      </c>
      <c r="K90">
        <f ca="1">'truth model'!S90*IF($B90&lt;=K$5,0,+K$3*K$4*K$10*K$6^0.5/(2*(PI()*K$7*($B90-K$5)^3)^0.5)*EXP(-((K$6*K$10-K$8*($B90-K$5))^2)/(4*K$6*K$7*($B90-K$5)))*EXP(-K$9*($B90-K$5)))</f>
        <v>1.9954726521821911E-11</v>
      </c>
      <c r="L90">
        <f ca="1">'truth model'!T90*IF($B90&lt;=L$5,0,+L$3*L$4*L$10*L$6^0.5/(2*(PI()*L$7*($B90-L$5)^3)^0.5)*EXP(-((L$6*L$10-L$8*($B90-L$5))^2)/(4*L$6*L$7*($B90-L$5)))*EXP(-L$9*($B90-L$5)))</f>
        <v>1.1205240469856099E-16</v>
      </c>
      <c r="M90">
        <f ca="1">'truth model'!U90*IF($B90&lt;=M$5,0,+M$3*M$4*M$10*M$6^0.5/(2*(PI()*M$7*($B90-M$5)^3)^0.5)*EXP(-((M$6*M$10-M$8*($B90-M$5))^2)/(4*M$6*M$7*($B90-M$5)))*EXP(-M$9*($B90-M$5)))</f>
        <v>7.9804478937857396E-92</v>
      </c>
      <c r="N90">
        <f ca="1">'truth model'!V90*IF($B90&lt;=N$5,0,+N$3*N$4*N$10*N$6^0.5/(2*(PI()*N$7*($B90-N$5)^3)^0.5)*EXP(-((N$6*N$10-N$8*($B90-N$5))^2)/(4*N$6*N$7*($B90-N$5)))*EXP(-N$9*($B90-N$5)))</f>
        <v>4.6482193681762346E-16</v>
      </c>
      <c r="Q90">
        <f t="shared" ca="1" si="16"/>
        <v>3.5688459908391093E-30</v>
      </c>
      <c r="R90">
        <f t="shared" ca="1" si="17"/>
        <v>4.5995410325635025E-9</v>
      </c>
      <c r="S90">
        <f t="shared" ca="1" si="18"/>
        <v>1.9380693548383935E-9</v>
      </c>
      <c r="T90">
        <f t="shared" ca="1" si="18"/>
        <v>6.652028572000836E-12</v>
      </c>
      <c r="U90">
        <f t="shared" ca="1" si="18"/>
        <v>2.0250709479052525E-5</v>
      </c>
      <c r="V90">
        <f t="shared" ca="1" si="18"/>
        <v>3.293438973235095E-8</v>
      </c>
      <c r="W90">
        <f t="shared" ca="1" si="18"/>
        <v>2.044070194568883E-3</v>
      </c>
      <c r="X90">
        <f t="shared" ca="1" si="18"/>
        <v>2.0896874822717678E-6</v>
      </c>
      <c r="Y90">
        <f t="shared" ca="1" si="18"/>
        <v>2.057435058148295E-29</v>
      </c>
      <c r="Z90">
        <f t="shared" ca="1" si="18"/>
        <v>1.2425222969261282E-3</v>
      </c>
      <c r="AA90">
        <f t="shared" si="18"/>
        <v>0</v>
      </c>
      <c r="AD90">
        <f ca="1">MAX(0,Q90-'QuickPlay Score'!$AE$12)</f>
        <v>0</v>
      </c>
      <c r="AE90">
        <f ca="1">MAX(0,R90-'QuickPlay Score'!$AE$12)</f>
        <v>0</v>
      </c>
      <c r="AF90">
        <f ca="1">MAX(0,S90-'QuickPlay Score'!$AE$12)</f>
        <v>0</v>
      </c>
      <c r="AG90">
        <f ca="1">MAX(0,T90-'QuickPlay Score'!$AE$12)</f>
        <v>0</v>
      </c>
      <c r="AH90">
        <f ca="1">MAX(0,U90-'QuickPlay Score'!$AE$12)</f>
        <v>0</v>
      </c>
      <c r="AI90">
        <f ca="1">MAX(0,V90-'QuickPlay Score'!$AE$12)</f>
        <v>0</v>
      </c>
      <c r="AJ90">
        <f ca="1">MAX(0,W90-'QuickPlay Score'!$AE$12)</f>
        <v>0</v>
      </c>
      <c r="AK90">
        <f ca="1">MAX(0,X90-'QuickPlay Score'!$AE$12)</f>
        <v>0</v>
      </c>
      <c r="AL90">
        <f ca="1">MAX(0,Y90-'QuickPlay Score'!$AE$12)</f>
        <v>0</v>
      </c>
      <c r="AM90">
        <f ca="1">MAX(0,Z90-'QuickPlay Score'!$AE$12)</f>
        <v>0</v>
      </c>
    </row>
    <row r="91" spans="2:39" x14ac:dyDescent="0.25">
      <c r="B91">
        <f t="shared" si="19"/>
        <v>2220</v>
      </c>
      <c r="E91">
        <f ca="1">'truth model'!M91*IF($B91&lt;=E$5,0,+E$3*E$4*E$10*E$6^0.5/(2*(PI()*E$7*($B91-E$5)^3)^0.5)*EXP(-((E$6*E$10-E$8*($B91-E$5))^2)/(4*E$6*E$7*($B91-E$5)))*EXP(-E$9*($B91-E$5)))</f>
        <v>1.7538288761523027E-60</v>
      </c>
      <c r="F91">
        <f ca="1">'truth model'!N91*IF($B91&lt;=F$5,0,+F$3*F$4*F$10*F$6^0.5/(2*(PI()*F$7*($B91-F$5)^3)^0.5)*EXP(-((F$6*F$10-F$8*($B91-F$5))^2)/(4*F$6*F$7*($B91-F$5)))*EXP(-F$9*($B91-F$5)))</f>
        <v>8.8189042022118165E-13</v>
      </c>
      <c r="G91">
        <f ca="1">'truth model'!O91*IF($B91&lt;=G$5,0,+G$3*G$4*G$10*G$6^0.5/(2*(PI()*G$7*($B91-G$5)^3)^0.5)*EXP(-((G$6*G$10-G$8*($B91-G$5))^2)/(4*G$6*G$7*($B91-G$5)))*EXP(-G$9*($B91-G$5)))</f>
        <v>4.0647189421122062E-16</v>
      </c>
      <c r="H91">
        <f ca="1">'truth model'!P91*IF($B91&lt;=H$5,0,+H$3*H$4*H$10*H$6^0.5/(2*(PI()*H$7*($B91-H$5)^3)^0.5)*EXP(-((H$6*H$10-H$8*($B91-H$5))^2)/(4*H$6*H$7*($B91-H$5)))*EXP(-H$9*($B91-H$5)))</f>
        <v>2.2585722725189022E-19</v>
      </c>
      <c r="I91">
        <f ca="1">'truth model'!Q91*IF($B91&lt;=I$5,0,+I$3*I$4*I$10*I$6^0.5/(2*(PI()*I$7*($B91-I$5)^3)^0.5)*EXP(-((I$6*I$10-I$8*($B91-I$5))^2)/(4*I$6*I$7*($B91-I$5)))*EXP(-I$9*($B91-I$5)))</f>
        <v>9.1714302467574105E-7</v>
      </c>
      <c r="J91">
        <f ca="1">'truth model'!R91*IF($B91&lt;=J$5,0,+J$3*J$4*J$10*J$6^0.5/(2*(PI()*J$7*($B91-J$5)^3)^0.5)*EXP(-((J$6*J$10-J$8*($B91-J$5))^2)/(4*J$6*J$7*($B91-J$5)))*EXP(-J$9*($B91-J$5)))</f>
        <v>3.2720880623105478E-16</v>
      </c>
      <c r="K91">
        <f ca="1">'truth model'!S91*IF($B91&lt;=K$5,0,+K$3*K$4*K$10*K$6^0.5/(2*(PI()*K$7*($B91-K$5)^3)^0.5)*EXP(-((K$6*K$10-K$8*($B91-K$5))^2)/(4*K$6*K$7*($B91-K$5)))*EXP(-K$9*($B91-K$5)))</f>
        <v>9.8958479393937885E-12</v>
      </c>
      <c r="L91">
        <f ca="1">'truth model'!T91*IF($B91&lt;=L$5,0,+L$3*L$4*L$10*L$6^0.5/(2*(PI()*L$7*($B91-L$5)^3)^0.5)*EXP(-((L$6*L$10-L$8*($B91-L$5))^2)/(4*L$6*L$7*($B91-L$5)))*EXP(-L$9*($B91-L$5)))</f>
        <v>6.9745647541385141E-17</v>
      </c>
      <c r="M91">
        <f ca="1">'truth model'!U91*IF($B91&lt;=M$5,0,+M$3*M$4*M$10*M$6^0.5/(2*(PI()*M$7*($B91-M$5)^3)^0.5)*EXP(-((M$6*M$10-M$8*($B91-M$5))^2)/(4*M$6*M$7*($B91-M$5)))*EXP(-M$9*($B91-M$5)))</f>
        <v>2.4383849136788301E-93</v>
      </c>
      <c r="N91">
        <f ca="1">'truth model'!V91*IF($B91&lt;=N$5,0,+N$3*N$4*N$10*N$6^0.5/(2*(PI()*N$7*($B91-N$5)^3)^0.5)*EXP(-((N$6*N$10-N$8*($B91-N$5))^2)/(4*N$6*N$7*($B91-N$5)))*EXP(-N$9*($B91-N$5)))</f>
        <v>3.3280404659034118E-16</v>
      </c>
      <c r="Q91">
        <f t="shared" ca="1" si="16"/>
        <v>5.7538254578529177E-31</v>
      </c>
      <c r="R91">
        <f t="shared" ca="1" si="17"/>
        <v>3.4864683523512813E-9</v>
      </c>
      <c r="S91">
        <f t="shared" ca="1" si="18"/>
        <v>1.3550069427975512E-9</v>
      </c>
      <c r="T91">
        <f t="shared" ca="1" si="18"/>
        <v>4.0854316220791348E-12</v>
      </c>
      <c r="U91">
        <f t="shared" ca="1" si="18"/>
        <v>2.5006843083324535E-5</v>
      </c>
      <c r="V91">
        <f t="shared" ca="1" si="18"/>
        <v>2.3333764630786299E-8</v>
      </c>
      <c r="W91">
        <f t="shared" ca="1" si="18"/>
        <v>1.7098308337199198E-3</v>
      </c>
      <c r="X91">
        <f t="shared" ca="1" si="18"/>
        <v>1.4324647170745546E-6</v>
      </c>
      <c r="Y91">
        <f t="shared" ca="1" si="18"/>
        <v>1.6571832928960015E-30</v>
      </c>
      <c r="Z91">
        <f t="shared" ca="1" si="18"/>
        <v>9.4709438361713729E-4</v>
      </c>
      <c r="AA91">
        <f t="shared" si="18"/>
        <v>0</v>
      </c>
      <c r="AD91">
        <f ca="1">MAX(0,Q91-'QuickPlay Score'!$AE$12)</f>
        <v>0</v>
      </c>
      <c r="AE91">
        <f ca="1">MAX(0,R91-'QuickPlay Score'!$AE$12)</f>
        <v>0</v>
      </c>
      <c r="AF91">
        <f ca="1">MAX(0,S91-'QuickPlay Score'!$AE$12)</f>
        <v>0</v>
      </c>
      <c r="AG91">
        <f ca="1">MAX(0,T91-'QuickPlay Score'!$AE$12)</f>
        <v>0</v>
      </c>
      <c r="AH91">
        <f ca="1">MAX(0,U91-'QuickPlay Score'!$AE$12)</f>
        <v>0</v>
      </c>
      <c r="AI91">
        <f ca="1">MAX(0,V91-'QuickPlay Score'!$AE$12)</f>
        <v>0</v>
      </c>
      <c r="AJ91">
        <f ca="1">MAX(0,W91-'QuickPlay Score'!$AE$12)</f>
        <v>0</v>
      </c>
      <c r="AK91">
        <f ca="1">MAX(0,X91-'QuickPlay Score'!$AE$12)</f>
        <v>0</v>
      </c>
      <c r="AL91">
        <f ca="1">MAX(0,Y91-'QuickPlay Score'!$AE$12)</f>
        <v>0</v>
      </c>
      <c r="AM91">
        <f ca="1">MAX(0,Z91-'QuickPlay Score'!$AE$12)</f>
        <v>0</v>
      </c>
    </row>
    <row r="92" spans="2:39" x14ac:dyDescent="0.25">
      <c r="B92">
        <f t="shared" si="19"/>
        <v>2250</v>
      </c>
      <c r="E92">
        <f ca="1">'truth model'!M92*IF($B92&lt;=E$5,0,+E$3*E$4*E$10*E$6^0.5/(2*(PI()*E$7*($B92-E$5)^3)^0.5)*EXP(-((E$6*E$10-E$8*($B92-E$5))^2)/(4*E$6*E$7*($B92-E$5)))*EXP(-E$9*($B92-E$5)))</f>
        <v>1.636418166383799E-61</v>
      </c>
      <c r="F92">
        <f ca="1">'truth model'!N92*IF($B92&lt;=F$5,0,+F$3*F$4*F$10*F$6^0.5/(2*(PI()*F$7*($B92-F$5)^3)^0.5)*EXP(-((F$6*F$10-F$8*($B92-F$5))^2)/(4*F$6*F$7*($B92-F$5)))*EXP(-F$9*($B92-F$5)))</f>
        <v>4.7536493403141594E-13</v>
      </c>
      <c r="G92">
        <f ca="1">'truth model'!O92*IF($B92&lt;=G$5,0,+G$3*G$4*G$10*G$6^0.5/(2*(PI()*G$7*($B92-G$5)^3)^0.5)*EXP(-((G$6*G$10-G$8*($B92-G$5))^2)/(4*G$6*G$7*($B92-G$5)))*EXP(-G$9*($B92-G$5)))</f>
        <v>1.6071207643905044E-16</v>
      </c>
      <c r="H92">
        <f ca="1">'truth model'!P92*IF($B92&lt;=H$5,0,+H$3*H$4*H$10*H$6^0.5/(2*(PI()*H$7*($B92-H$5)^3)^0.5)*EXP(-((H$6*H$10-H$8*($B92-H$5))^2)/(4*H$6*H$7*($B92-H$5)))*EXP(-H$9*($B92-H$5)))</f>
        <v>1.5683050956344241E-19</v>
      </c>
      <c r="I92">
        <f ca="1">'truth model'!Q92*IF($B92&lt;=I$5,0,+I$3*I$4*I$10*I$6^0.5/(2*(PI()*I$7*($B92-I$5)^3)^0.5)*EXP(-((I$6*I$10-I$8*($B92-I$5))^2)/(4*I$6*I$7*($B92-I$5)))*EXP(-I$9*($B92-I$5)))</f>
        <v>9.7579793351931766E-7</v>
      </c>
      <c r="J92">
        <f ca="1">'truth model'!R92*IF($B92&lt;=J$5,0,+J$3*J$4*J$10*J$6^0.5/(2*(PI()*J$7*($B92-J$5)^3)^0.5)*EXP(-((J$6*J$10-J$8*($B92-J$5))^2)/(4*J$6*J$7*($B92-J$5)))*EXP(-J$9*($B92-J$5)))</f>
        <v>1.6670863766914738E-16</v>
      </c>
      <c r="K92">
        <f ca="1">'truth model'!S92*IF($B92&lt;=K$5,0,+K$3*K$4*K$10*K$6^0.5/(2*(PI()*K$7*($B92-K$5)^3)^0.5)*EXP(-((K$6*K$10-K$8*($B92-K$5))^2)/(4*K$6*K$7*($B92-K$5)))*EXP(-K$9*($B92-K$5)))</f>
        <v>8.7252699334379054E-12</v>
      </c>
      <c r="L92">
        <f ca="1">'truth model'!T92*IF($B92&lt;=L$5,0,+L$3*L$4*L$10*L$6^0.5/(2*(PI()*L$7*($B92-L$5)^3)^0.5)*EXP(-((L$6*L$10-L$8*($B92-L$5))^2)/(4*L$6*L$7*($B92-L$5)))*EXP(-L$9*($B92-L$5)))</f>
        <v>3.7677259021286803E-17</v>
      </c>
      <c r="M92">
        <f ca="1">'truth model'!U92*IF($B92&lt;=M$5,0,+M$3*M$4*M$10*M$6^0.5/(2*(PI()*M$7*($B92-M$5)^3)^0.5)*EXP(-((M$6*M$10-M$8*($B92-M$5))^2)/(4*M$6*M$7*($B92-M$5)))*EXP(-M$9*($B92-M$5)))</f>
        <v>9.4709359082298766E-95</v>
      </c>
      <c r="N92">
        <f ca="1">'truth model'!V92*IF($B92&lt;=N$5,0,+N$3*N$4*N$10*N$6^0.5/(2*(PI()*N$7*($B92-N$5)^3)^0.5)*EXP(-((N$6*N$10-N$8*($B92-N$5))^2)/(4*N$6*N$7*($B92-N$5)))*EXP(-N$9*($B92-N$5)))</f>
        <v>1.7275762307495085E-16</v>
      </c>
      <c r="Q92">
        <f t="shared" ca="1" si="16"/>
        <v>9.2178789844766332E-32</v>
      </c>
      <c r="R92">
        <f t="shared" ca="1" si="17"/>
        <v>2.6373556001444323E-9</v>
      </c>
      <c r="S92">
        <f t="shared" ca="1" si="18"/>
        <v>9.4402590741215871E-10</v>
      </c>
      <c r="T92">
        <f t="shared" ca="1" si="18"/>
        <v>2.5025050830347025E-12</v>
      </c>
      <c r="U92">
        <f t="shared" ca="1" si="18"/>
        <v>3.0535754793711763E-5</v>
      </c>
      <c r="V92">
        <f t="shared" ca="1" si="18"/>
        <v>1.646374145871924E-8</v>
      </c>
      <c r="W92">
        <f t="shared" ca="1" si="18"/>
        <v>1.4233602718061802E-3</v>
      </c>
      <c r="X92">
        <f t="shared" ca="1" si="18"/>
        <v>9.779149936079696E-7</v>
      </c>
      <c r="Y92">
        <f t="shared" ca="1" si="18"/>
        <v>1.3038159949768878E-31</v>
      </c>
      <c r="Z92">
        <f t="shared" ca="1" si="18"/>
        <v>7.1659572914830195E-4</v>
      </c>
      <c r="AA92">
        <f t="shared" si="18"/>
        <v>0</v>
      </c>
      <c r="AD92">
        <f ca="1">MAX(0,Q92-'QuickPlay Score'!$AE$12)</f>
        <v>0</v>
      </c>
      <c r="AE92">
        <f ca="1">MAX(0,R92-'QuickPlay Score'!$AE$12)</f>
        <v>0</v>
      </c>
      <c r="AF92">
        <f ca="1">MAX(0,S92-'QuickPlay Score'!$AE$12)</f>
        <v>0</v>
      </c>
      <c r="AG92">
        <f ca="1">MAX(0,T92-'QuickPlay Score'!$AE$12)</f>
        <v>0</v>
      </c>
      <c r="AH92">
        <f ca="1">MAX(0,U92-'QuickPlay Score'!$AE$12)</f>
        <v>0</v>
      </c>
      <c r="AI92">
        <f ca="1">MAX(0,V92-'QuickPlay Score'!$AE$12)</f>
        <v>0</v>
      </c>
      <c r="AJ92">
        <f ca="1">MAX(0,W92-'QuickPlay Score'!$AE$12)</f>
        <v>0</v>
      </c>
      <c r="AK92">
        <f ca="1">MAX(0,X92-'QuickPlay Score'!$AE$12)</f>
        <v>0</v>
      </c>
      <c r="AL92">
        <f ca="1">MAX(0,Y92-'QuickPlay Score'!$AE$12)</f>
        <v>0</v>
      </c>
      <c r="AM92">
        <f ca="1">MAX(0,Z92-'QuickPlay Score'!$AE$12)</f>
        <v>0</v>
      </c>
    </row>
    <row r="93" spans="2:39" x14ac:dyDescent="0.25">
      <c r="B93">
        <f t="shared" si="19"/>
        <v>2280</v>
      </c>
      <c r="E93">
        <f ca="1">'truth model'!M93*IF($B93&lt;=E$5,0,+E$3*E$4*E$10*E$6^0.5/(2*(PI()*E$7*($B93-E$5)^3)^0.5)*EXP(-((E$6*E$10-E$8*($B93-E$5))^2)/(4*E$6*E$7*($B93-E$5)))*EXP(-E$9*($B93-E$5)))</f>
        <v>2.77255285637296E-62</v>
      </c>
      <c r="F93">
        <f ca="1">'truth model'!N93*IF($B93&lt;=F$5,0,+F$3*F$4*F$10*F$6^0.5/(2*(PI()*F$7*($B93-F$5)^3)^0.5)*EXP(-((F$6*F$10-F$8*($B93-F$5))^2)/(4*F$6*F$7*($B93-F$5)))*EXP(-F$9*($B93-F$5)))</f>
        <v>3.982792907479756E-13</v>
      </c>
      <c r="G93">
        <f ca="1">'truth model'!O93*IF($B93&lt;=G$5,0,+G$3*G$4*G$10*G$6^0.5/(2*(PI()*G$7*($B93-G$5)^3)^0.5)*EXP(-((G$6*G$10-G$8*($B93-G$5))^2)/(4*G$6*G$7*($B93-G$5)))*EXP(-G$9*($B93-G$5)))</f>
        <v>1.164545527688375E-16</v>
      </c>
      <c r="H93">
        <f ca="1">'truth model'!P93*IF($B93&lt;=H$5,0,+H$3*H$4*H$10*H$6^0.5/(2*(PI()*H$7*($B93-H$5)^3)^0.5)*EXP(-((H$6*H$10-H$8*($B93-H$5))^2)/(4*H$6*H$7*($B93-H$5)))*EXP(-H$9*($B93-H$5)))</f>
        <v>8.8067321097290794E-20</v>
      </c>
      <c r="I93">
        <f ca="1">'truth model'!Q93*IF($B93&lt;=I$5,0,+I$3*I$4*I$10*I$6^0.5/(2*(PI()*I$7*($B93-I$5)^3)^0.5)*EXP(-((I$6*I$10-I$8*($B93-I$5))^2)/(4*I$6*I$7*($B93-I$5)))*EXP(-I$9*($B93-I$5)))</f>
        <v>7.5081293009919187E-7</v>
      </c>
      <c r="J93">
        <f ca="1">'truth model'!R93*IF($B93&lt;=J$5,0,+J$3*J$4*J$10*J$6^0.5/(2*(PI()*J$7*($B93-J$5)^3)^0.5)*EXP(-((J$6*J$10-J$8*($B93-J$5))^2)/(4*J$6*J$7*($B93-J$5)))*EXP(-J$9*($B93-J$5)))</f>
        <v>1.0541488449865456E-16</v>
      </c>
      <c r="K93">
        <f ca="1">'truth model'!S93*IF($B93&lt;=K$5,0,+K$3*K$4*K$10*K$6^0.5/(2*(PI()*K$7*($B93-K$5)^3)^0.5)*EXP(-((K$6*K$10-K$8*($B93-K$5))^2)/(4*K$6*K$7*($B93-K$5)))*EXP(-K$9*($B93-K$5)))</f>
        <v>6.4209001417211547E-12</v>
      </c>
      <c r="L93">
        <f ca="1">'truth model'!T93*IF($B93&lt;=L$5,0,+L$3*L$4*L$10*L$6^0.5/(2*(PI()*L$7*($B93-L$5)^3)^0.5)*EXP(-((L$6*L$10-L$8*($B93-L$5))^2)/(4*L$6*L$7*($B93-L$5)))*EXP(-L$9*($B93-L$5)))</f>
        <v>2.0822347661798645E-17</v>
      </c>
      <c r="M93">
        <f ca="1">'truth model'!U93*IF($B93&lt;=M$5,0,+M$3*M$4*M$10*M$6^0.5/(2*(PI()*M$7*($B93-M$5)^3)^0.5)*EXP(-((M$6*M$10-M$8*($B93-M$5))^2)/(4*M$6*M$7*($B93-M$5)))*EXP(-M$9*($B93-M$5)))</f>
        <v>2.8976623993323244E-96</v>
      </c>
      <c r="N93">
        <f ca="1">'truth model'!V93*IF($B93&lt;=N$5,0,+N$3*N$4*N$10*N$6^0.5/(2*(PI()*N$7*($B93-N$5)^3)^0.5)*EXP(-((N$6*N$10-N$8*($B93-N$5))^2)/(4*N$6*N$7*($B93-N$5)))*EXP(-N$9*($B93-N$5)))</f>
        <v>7.1973318654033205E-17</v>
      </c>
      <c r="Q93">
        <f t="shared" ca="1" si="16"/>
        <v>1.4677978727522817E-32</v>
      </c>
      <c r="R93">
        <f t="shared" ca="1" si="17"/>
        <v>1.991140147239639E-9</v>
      </c>
      <c r="S93">
        <f t="shared" ca="1" si="18"/>
        <v>6.5548298073318294E-10</v>
      </c>
      <c r="T93">
        <f t="shared" ca="1" si="18"/>
        <v>1.5290239514854237E-12</v>
      </c>
      <c r="U93">
        <f t="shared" ca="1" si="18"/>
        <v>3.6888618607449286E-5</v>
      </c>
      <c r="V93">
        <f t="shared" ca="1" si="18"/>
        <v>1.1570617165641565E-8</v>
      </c>
      <c r="W93">
        <f t="shared" ca="1" si="18"/>
        <v>1.1794218770776568E-3</v>
      </c>
      <c r="X93">
        <f t="shared" ca="1" si="18"/>
        <v>6.6497961948876221E-7</v>
      </c>
      <c r="Y93">
        <f t="shared" ca="1" si="18"/>
        <v>1.002966035741329E-32</v>
      </c>
      <c r="Z93">
        <f t="shared" ca="1" si="18"/>
        <v>5.3837051790031978E-4</v>
      </c>
      <c r="AA93">
        <f t="shared" si="18"/>
        <v>0</v>
      </c>
      <c r="AD93">
        <f ca="1">MAX(0,Q93-'QuickPlay Score'!$AE$12)</f>
        <v>0</v>
      </c>
      <c r="AE93">
        <f ca="1">MAX(0,R93-'QuickPlay Score'!$AE$12)</f>
        <v>0</v>
      </c>
      <c r="AF93">
        <f ca="1">MAX(0,S93-'QuickPlay Score'!$AE$12)</f>
        <v>0</v>
      </c>
      <c r="AG93">
        <f ca="1">MAX(0,T93-'QuickPlay Score'!$AE$12)</f>
        <v>0</v>
      </c>
      <c r="AH93">
        <f ca="1">MAX(0,U93-'QuickPlay Score'!$AE$12)</f>
        <v>0</v>
      </c>
      <c r="AI93">
        <f ca="1">MAX(0,V93-'QuickPlay Score'!$AE$12)</f>
        <v>0</v>
      </c>
      <c r="AJ93">
        <f ca="1">MAX(0,W93-'QuickPlay Score'!$AE$12)</f>
        <v>0</v>
      </c>
      <c r="AK93">
        <f ca="1">MAX(0,X93-'QuickPlay Score'!$AE$12)</f>
        <v>0</v>
      </c>
      <c r="AL93">
        <f ca="1">MAX(0,Y93-'QuickPlay Score'!$AE$12)</f>
        <v>0</v>
      </c>
      <c r="AM93">
        <f ca="1">MAX(0,Z93-'QuickPlay Score'!$AE$12)</f>
        <v>0</v>
      </c>
    </row>
    <row r="94" spans="2:39" x14ac:dyDescent="0.25">
      <c r="B94">
        <f t="shared" si="19"/>
        <v>2310</v>
      </c>
      <c r="E94">
        <f ca="1">'truth model'!M94*IF($B94&lt;=E$5,0,+E$3*E$4*E$10*E$6^0.5/(2*(PI()*E$7*($B94-E$5)^3)^0.5)*EXP(-((E$6*E$10-E$8*($B94-E$5))^2)/(4*E$6*E$7*($B94-E$5)))*EXP(-E$9*($B94-E$5)))</f>
        <v>3.3767364480784737E-63</v>
      </c>
      <c r="F94">
        <f ca="1">'truth model'!N94*IF($B94&lt;=F$5,0,+F$3*F$4*F$10*F$6^0.5/(2*(PI()*F$7*($B94-F$5)^3)^0.5)*EXP(-((F$6*F$10-F$8*($B94-F$5))^2)/(4*F$6*F$7*($B94-F$5)))*EXP(-F$9*($B94-F$5)))</f>
        <v>2.1916491111417223E-13</v>
      </c>
      <c r="G94">
        <f ca="1">'truth model'!O94*IF($B94&lt;=G$5,0,+G$3*G$4*G$10*G$6^0.5/(2*(PI()*G$7*($B94-G$5)^3)^0.5)*EXP(-((G$6*G$10-G$8*($B94-G$5))^2)/(4*G$6*G$7*($B94-G$5)))*EXP(-G$9*($B94-G$5)))</f>
        <v>8.913591924032256E-17</v>
      </c>
      <c r="H94">
        <f ca="1">'truth model'!P94*IF($B94&lt;=H$5,0,+H$3*H$4*H$10*H$6^0.5/(2*(PI()*H$7*($B94-H$5)^3)^0.5)*EXP(-((H$6*H$10-H$8*($B94-H$5))^2)/(4*H$6*H$7*($B94-H$5)))*EXP(-H$9*($B94-H$5)))</f>
        <v>3.4610431991231797E-20</v>
      </c>
      <c r="I94">
        <f ca="1">'truth model'!Q94*IF($B94&lt;=I$5,0,+I$3*I$4*I$10*I$6^0.5/(2*(PI()*I$7*($B94-I$5)^3)^0.5)*EXP(-((I$6*I$10-I$8*($B94-I$5))^2)/(4*I$6*I$7*($B94-I$5)))*EXP(-I$9*($B94-I$5)))</f>
        <v>5.8899798704633746E-7</v>
      </c>
      <c r="J94">
        <f ca="1">'truth model'!R94*IF($B94&lt;=J$5,0,+J$3*J$4*J$10*J$6^0.5/(2*(PI()*J$7*($B94-J$5)^3)^0.5)*EXP(-((J$6*J$10-J$8*($B94-J$5))^2)/(4*J$6*J$7*($B94-J$5)))*EXP(-J$9*($B94-J$5)))</f>
        <v>8.3114405290877056E-17</v>
      </c>
      <c r="K94">
        <f ca="1">'truth model'!S94*IF($B94&lt;=K$5,0,+K$3*K$4*K$10*K$6^0.5/(2*(PI()*K$7*($B94-K$5)^3)^0.5)*EXP(-((K$6*K$10-K$8*($B94-K$5))^2)/(4*K$6*K$7*($B94-K$5)))*EXP(-K$9*($B94-K$5)))</f>
        <v>3.2190674560292553E-12</v>
      </c>
      <c r="L94">
        <f ca="1">'truth model'!T94*IF($B94&lt;=L$5,0,+L$3*L$4*L$10*L$6^0.5/(2*(PI()*L$7*($B94-L$5)^3)^0.5)*EXP(-((L$6*L$10-L$8*($B94-L$5))^2)/(4*L$6*L$7*($B94-L$5)))*EXP(-L$9*($B94-L$5)))</f>
        <v>1.3800941788622999E-17</v>
      </c>
      <c r="M94">
        <f ca="1">'truth model'!U94*IF($B94&lt;=M$5,0,+M$3*M$4*M$10*M$6^0.5/(2*(PI()*M$7*($B94-M$5)^3)^0.5)*EXP(-((M$6*M$10-M$8*($B94-M$5))^2)/(4*M$6*M$7*($B94-M$5)))*EXP(-M$9*($B94-M$5)))</f>
        <v>9.8096637149203365E-98</v>
      </c>
      <c r="N94">
        <f ca="1">'truth model'!V94*IF($B94&lt;=N$5,0,+N$3*N$4*N$10*N$6^0.5/(2*(PI()*N$7*($B94-N$5)^3)^0.5)*EXP(-((N$6*N$10-N$8*($B94-N$5))^2)/(4*N$6*N$7*($B94-N$5)))*EXP(-N$9*($B94-N$5)))</f>
        <v>4.1301574575034998E-17</v>
      </c>
      <c r="Q94">
        <f t="shared" ca="1" si="16"/>
        <v>2.3236547996741938E-33</v>
      </c>
      <c r="R94">
        <f t="shared" ca="1" si="17"/>
        <v>1.500449728962574E-9</v>
      </c>
      <c r="S94">
        <f t="shared" ca="1" si="18"/>
        <v>4.5366512576646513E-10</v>
      </c>
      <c r="T94">
        <f t="shared" ca="1" si="18"/>
        <v>9.3197080487856037E-13</v>
      </c>
      <c r="U94">
        <f t="shared" ca="1" si="18"/>
        <v>4.4106417668849228E-5</v>
      </c>
      <c r="V94">
        <f t="shared" ca="1" si="18"/>
        <v>8.1010319236646442E-9</v>
      </c>
      <c r="W94">
        <f t="shared" ca="1" si="18"/>
        <v>9.729703558201189E-4</v>
      </c>
      <c r="X94">
        <f t="shared" ca="1" si="18"/>
        <v>4.5048149769478817E-7</v>
      </c>
      <c r="Y94">
        <f t="shared" ca="1" si="18"/>
        <v>7.5505766540661543E-34</v>
      </c>
      <c r="Z94">
        <f t="shared" ca="1" si="18"/>
        <v>4.0173650953963252E-4</v>
      </c>
      <c r="AA94">
        <f t="shared" si="18"/>
        <v>0</v>
      </c>
      <c r="AD94">
        <f ca="1">MAX(0,Q94-'QuickPlay Score'!$AE$12)</f>
        <v>0</v>
      </c>
      <c r="AE94">
        <f ca="1">MAX(0,R94-'QuickPlay Score'!$AE$12)</f>
        <v>0</v>
      </c>
      <c r="AF94">
        <f ca="1">MAX(0,S94-'QuickPlay Score'!$AE$12)</f>
        <v>0</v>
      </c>
      <c r="AG94">
        <f ca="1">MAX(0,T94-'QuickPlay Score'!$AE$12)</f>
        <v>0</v>
      </c>
      <c r="AH94">
        <f ca="1">MAX(0,U94-'QuickPlay Score'!$AE$12)</f>
        <v>0</v>
      </c>
      <c r="AI94">
        <f ca="1">MAX(0,V94-'QuickPlay Score'!$AE$12)</f>
        <v>0</v>
      </c>
      <c r="AJ94">
        <f ca="1">MAX(0,W94-'QuickPlay Score'!$AE$12)</f>
        <v>0</v>
      </c>
      <c r="AK94">
        <f ca="1">MAX(0,X94-'QuickPlay Score'!$AE$12)</f>
        <v>0</v>
      </c>
      <c r="AL94">
        <f ca="1">MAX(0,Y94-'QuickPlay Score'!$AE$12)</f>
        <v>0</v>
      </c>
      <c r="AM94">
        <f ca="1">MAX(0,Z94-'QuickPlay Score'!$AE$12)</f>
        <v>0</v>
      </c>
    </row>
    <row r="95" spans="2:39" x14ac:dyDescent="0.25">
      <c r="B95">
        <f t="shared" si="19"/>
        <v>2340</v>
      </c>
      <c r="E95">
        <f ca="1">'truth model'!M95*IF($B95&lt;=E$5,0,+E$3*E$4*E$10*E$6^0.5/(2*(PI()*E$7*($B95-E$5)^3)^0.5)*EXP(-((E$6*E$10-E$8*($B95-E$5))^2)/(4*E$6*E$7*($B95-E$5)))*EXP(-E$9*($B95-E$5)))</f>
        <v>3.3009434715824146E-64</v>
      </c>
      <c r="F95">
        <f ca="1">'truth model'!N95*IF($B95&lt;=F$5,0,+F$3*F$4*F$10*F$6^0.5/(2*(PI()*F$7*($B95-F$5)^3)^0.5)*EXP(-((F$6*F$10-F$8*($B95-F$5))^2)/(4*F$6*F$7*($B95-F$5)))*EXP(-F$9*($B95-F$5)))</f>
        <v>1.9258487833208345E-13</v>
      </c>
      <c r="G95">
        <f ca="1">'truth model'!O95*IF($B95&lt;=G$5,0,+G$3*G$4*G$10*G$6^0.5/(2*(PI()*G$7*($B95-G$5)^3)^0.5)*EXP(-((G$6*G$10-G$8*($B95-G$5))^2)/(4*G$6*G$7*($B95-G$5)))*EXP(-G$9*($B95-G$5)))</f>
        <v>5.525256495273133E-17</v>
      </c>
      <c r="H95">
        <f ca="1">'truth model'!P95*IF($B95&lt;=H$5,0,+H$3*H$4*H$10*H$6^0.5/(2*(PI()*H$7*($B95-H$5)^3)^0.5)*EXP(-((H$6*H$10-H$8*($B95-H$5))^2)/(4*H$6*H$7*($B95-H$5)))*EXP(-H$9*($B95-H$5)))</f>
        <v>2.6329727121411369E-20</v>
      </c>
      <c r="I95">
        <f ca="1">'truth model'!Q95*IF($B95&lt;=I$5,0,+I$3*I$4*I$10*I$6^0.5/(2*(PI()*I$7*($B95-I$5)^3)^0.5)*EXP(-((I$6*I$10-I$8*($B95-I$5))^2)/(4*I$6*I$7*($B95-I$5)))*EXP(-I$9*($B95-I$5)))</f>
        <v>6.012131882978523E-7</v>
      </c>
      <c r="J95">
        <f ca="1">'truth model'!R95*IF($B95&lt;=J$5,0,+J$3*J$4*J$10*J$6^0.5/(2*(PI()*J$7*($B95-J$5)^3)^0.5)*EXP(-((J$6*J$10-J$8*($B95-J$5))^2)/(4*J$6*J$7*($B95-J$5)))*EXP(-J$9*($B95-J$5)))</f>
        <v>4.1363854799195079E-17</v>
      </c>
      <c r="K95">
        <f ca="1">'truth model'!S95*IF($B95&lt;=K$5,0,+K$3*K$4*K$10*K$6^0.5/(2*(PI()*K$7*($B95-K$5)^3)^0.5)*EXP(-((K$6*K$10-K$8*($B95-K$5))^2)/(4*K$6*K$7*($B95-K$5)))*EXP(-K$9*($B95-K$5)))</f>
        <v>2.1211219860098221E-12</v>
      </c>
      <c r="L95">
        <f ca="1">'truth model'!T95*IF($B95&lt;=L$5,0,+L$3*L$4*L$10*L$6^0.5/(2*(PI()*L$7*($B95-L$5)^3)^0.5)*EXP(-((L$6*L$10-L$8*($B95-L$5))^2)/(4*L$6*L$7*($B95-L$5)))*EXP(-L$9*($B95-L$5)))</f>
        <v>1.0765698354152691E-17</v>
      </c>
      <c r="M95">
        <f ca="1">'truth model'!U95*IF($B95&lt;=M$5,0,+M$3*M$4*M$10*M$6^0.5/(2*(PI()*M$7*($B95-M$5)^3)^0.5)*EXP(-((M$6*M$10-M$8*($B95-M$5))^2)/(4*M$6*M$7*($B95-M$5)))*EXP(-M$9*($B95-M$5)))</f>
        <v>3.7170010930388404E-99</v>
      </c>
      <c r="N95">
        <f ca="1">'truth model'!V95*IF($B95&lt;=N$5,0,+N$3*N$4*N$10*N$6^0.5/(2*(PI()*N$7*($B95-N$5)^3)^0.5)*EXP(-((N$6*N$10-N$8*($B95-N$5))^2)/(4*N$6*N$7*($B95-N$5)))*EXP(-N$9*($B95-N$5)))</f>
        <v>2.7115714337585389E-17</v>
      </c>
      <c r="Q95">
        <f t="shared" ca="1" si="16"/>
        <v>3.6580559874170615E-34</v>
      </c>
      <c r="R95">
        <f t="shared" ca="1" si="17"/>
        <v>1.1286567090117941E-9</v>
      </c>
      <c r="S95">
        <f t="shared" ca="1" si="18"/>
        <v>3.1301407119792743E-10</v>
      </c>
      <c r="T95">
        <f t="shared" ca="1" si="18"/>
        <v>5.6673873417805523E-13</v>
      </c>
      <c r="U95">
        <f t="shared" ca="1" si="18"/>
        <v>5.2217760573373377E-5</v>
      </c>
      <c r="V95">
        <f t="shared" ca="1" si="18"/>
        <v>5.6512911876360667E-9</v>
      </c>
      <c r="W95">
        <f t="shared" ca="1" si="18"/>
        <v>7.9925444010547323E-4</v>
      </c>
      <c r="X95">
        <f t="shared" ca="1" si="18"/>
        <v>3.0407060699591918E-7</v>
      </c>
      <c r="Y95">
        <f t="shared" ca="1" si="18"/>
        <v>5.5677064999248815E-35</v>
      </c>
      <c r="Z95">
        <f t="shared" ca="1" si="18"/>
        <v>2.978340525256838E-4</v>
      </c>
      <c r="AA95">
        <f t="shared" si="18"/>
        <v>0</v>
      </c>
      <c r="AD95">
        <f ca="1">MAX(0,Q95-'QuickPlay Score'!$AE$12)</f>
        <v>0</v>
      </c>
      <c r="AE95">
        <f ca="1">MAX(0,R95-'QuickPlay Score'!$AE$12)</f>
        <v>0</v>
      </c>
      <c r="AF95">
        <f ca="1">MAX(0,S95-'QuickPlay Score'!$AE$12)</f>
        <v>0</v>
      </c>
      <c r="AG95">
        <f ca="1">MAX(0,T95-'QuickPlay Score'!$AE$12)</f>
        <v>0</v>
      </c>
      <c r="AH95">
        <f ca="1">MAX(0,U95-'QuickPlay Score'!$AE$12)</f>
        <v>0</v>
      </c>
      <c r="AI95">
        <f ca="1">MAX(0,V95-'QuickPlay Score'!$AE$12)</f>
        <v>0</v>
      </c>
      <c r="AJ95">
        <f ca="1">MAX(0,W95-'QuickPlay Score'!$AE$12)</f>
        <v>0</v>
      </c>
      <c r="AK95">
        <f ca="1">MAX(0,X95-'QuickPlay Score'!$AE$12)</f>
        <v>0</v>
      </c>
      <c r="AL95">
        <f ca="1">MAX(0,Y95-'QuickPlay Score'!$AE$12)</f>
        <v>0</v>
      </c>
      <c r="AM95">
        <f ca="1">MAX(0,Z95-'QuickPlay Score'!$AE$12)</f>
        <v>0</v>
      </c>
    </row>
    <row r="96" spans="2:39" x14ac:dyDescent="0.25">
      <c r="B96">
        <f t="shared" si="19"/>
        <v>2370</v>
      </c>
      <c r="E96">
        <f ca="1">'truth model'!M96*IF($B96&lt;=E$5,0,+E$3*E$4*E$10*E$6^0.5/(2*(PI()*E$7*($B96-E$5)^3)^0.5)*EXP(-((E$6*E$10-E$8*($B96-E$5))^2)/(4*E$6*E$7*($B96-E$5)))*EXP(-E$9*($B96-E$5)))</f>
        <v>5.4123374215069419E-65</v>
      </c>
      <c r="F96">
        <f ca="1">'truth model'!N96*IF($B96&lt;=F$5,0,+F$3*F$4*F$10*F$6^0.5/(2*(PI()*F$7*($B96-F$5)^3)^0.5)*EXP(-((F$6*F$10-F$8*($B96-F$5))^2)/(4*F$6*F$7*($B96-F$5)))*EXP(-F$9*($B96-F$5)))</f>
        <v>1.4081638099096626E-13</v>
      </c>
      <c r="G96">
        <f ca="1">'truth model'!O96*IF($B96&lt;=G$5,0,+G$3*G$4*G$10*G$6^0.5/(2*(PI()*G$7*($B96-G$5)^3)^0.5)*EXP(-((G$6*G$10-G$8*($B96-G$5))^2)/(4*G$6*G$7*($B96-G$5)))*EXP(-G$9*($B96-G$5)))</f>
        <v>3.2521330098430308E-17</v>
      </c>
      <c r="H96">
        <f ca="1">'truth model'!P96*IF($B96&lt;=H$5,0,+H$3*H$4*H$10*H$6^0.5/(2*(PI()*H$7*($B96-H$5)^3)^0.5)*EXP(-((H$6*H$10-H$8*($B96-H$5))^2)/(4*H$6*H$7*($B96-H$5)))*EXP(-H$9*($B96-H$5)))</f>
        <v>1.3481245169212957E-20</v>
      </c>
      <c r="I96">
        <f ca="1">'truth model'!Q96*IF($B96&lt;=I$5,0,+I$3*I$4*I$10*I$6^0.5/(2*(PI()*I$7*($B96-I$5)^3)^0.5)*EXP(-((I$6*I$10-I$8*($B96-I$5))^2)/(4*I$6*I$7*($B96-I$5)))*EXP(-I$9*($B96-I$5)))</f>
        <v>3.5133617152025568E-7</v>
      </c>
      <c r="J96">
        <f ca="1">'truth model'!R96*IF($B96&lt;=J$5,0,+J$3*J$4*J$10*J$6^0.5/(2*(PI()*J$7*($B96-J$5)^3)^0.5)*EXP(-((J$6*J$10-J$8*($B96-J$5))^2)/(4*J$6*J$7*($B96-J$5)))*EXP(-J$9*($B96-J$5)))</f>
        <v>2.8251466074574071E-17</v>
      </c>
      <c r="K96">
        <f ca="1">'truth model'!S96*IF($B96&lt;=K$5,0,+K$3*K$4*K$10*K$6^0.5/(2*(PI()*K$7*($B96-K$5)^3)^0.5)*EXP(-((K$6*K$10-K$8*($B96-K$5))^2)/(4*K$6*K$7*($B96-K$5)))*EXP(-K$9*($B96-K$5)))</f>
        <v>1.8902561905902449E-12</v>
      </c>
      <c r="L96">
        <f ca="1">'truth model'!T96*IF($B96&lt;=L$5,0,+L$3*L$4*L$10*L$6^0.5/(2*(PI()*L$7*($B96-L$5)^3)^0.5)*EXP(-((L$6*L$10-L$8*($B96-L$5))^2)/(4*L$6*L$7*($B96-L$5)))*EXP(-L$9*($B96-L$5)))</f>
        <v>4.5697511873384106E-18</v>
      </c>
      <c r="M96">
        <f ca="1">'truth model'!U96*IF($B96&lt;=M$5,0,+M$3*M$4*M$10*M$6^0.5/(2*(PI()*M$7*($B96-M$5)^3)^0.5)*EXP(-((M$6*M$10-M$8*($B96-M$5))^2)/(4*M$6*M$7*($B96-M$5)))*EXP(-M$9*($B96-M$5)))</f>
        <v>1.2422683277218921E-100</v>
      </c>
      <c r="N96">
        <f ca="1">'truth model'!V96*IF($B96&lt;=N$5,0,+N$3*N$4*N$10*N$6^0.5/(2*(PI()*N$7*($B96-N$5)^3)^0.5)*EXP(-((N$6*N$10-N$8*($B96-N$5))^2)/(4*N$6*N$7*($B96-N$5)))*EXP(-N$9*($B96-N$5)))</f>
        <v>2.035913880029698E-17</v>
      </c>
      <c r="Q96">
        <f t="shared" ca="1" si="16"/>
        <v>5.7279635168113345E-35</v>
      </c>
      <c r="R96">
        <f t="shared" ca="1" si="17"/>
        <v>8.475309021336962E-10</v>
      </c>
      <c r="S96">
        <f t="shared" ca="1" si="18"/>
        <v>2.1532860606152634E-10</v>
      </c>
      <c r="T96">
        <f t="shared" ca="1" si="18"/>
        <v>3.4387259045448085E-13</v>
      </c>
      <c r="U96">
        <f t="shared" ca="1" si="18"/>
        <v>6.1236947299325917E-5</v>
      </c>
      <c r="V96">
        <f t="shared" ca="1" si="18"/>
        <v>3.9286434750497823E-9</v>
      </c>
      <c r="W96">
        <f t="shared" ca="1" si="18"/>
        <v>6.5388329259636658E-4</v>
      </c>
      <c r="X96">
        <f t="shared" ca="1" si="18"/>
        <v>2.0453358986967614E-7</v>
      </c>
      <c r="Y96">
        <f t="shared" ca="1" si="18"/>
        <v>4.0246967755440611E-36</v>
      </c>
      <c r="Z96">
        <f t="shared" ca="1" si="18"/>
        <v>2.1942902042072819E-4</v>
      </c>
      <c r="AA96">
        <f t="shared" si="18"/>
        <v>0</v>
      </c>
      <c r="AD96">
        <f ca="1">MAX(0,Q96-'QuickPlay Score'!$AE$12)</f>
        <v>0</v>
      </c>
      <c r="AE96">
        <f ca="1">MAX(0,R96-'QuickPlay Score'!$AE$12)</f>
        <v>0</v>
      </c>
      <c r="AF96">
        <f ca="1">MAX(0,S96-'QuickPlay Score'!$AE$12)</f>
        <v>0</v>
      </c>
      <c r="AG96">
        <f ca="1">MAX(0,T96-'QuickPlay Score'!$AE$12)</f>
        <v>0</v>
      </c>
      <c r="AH96">
        <f ca="1">MAX(0,U96-'QuickPlay Score'!$AE$12)</f>
        <v>0</v>
      </c>
      <c r="AI96">
        <f ca="1">MAX(0,V96-'QuickPlay Score'!$AE$12)</f>
        <v>0</v>
      </c>
      <c r="AJ96">
        <f ca="1">MAX(0,W96-'QuickPlay Score'!$AE$12)</f>
        <v>0</v>
      </c>
      <c r="AK96">
        <f ca="1">MAX(0,X96-'QuickPlay Score'!$AE$12)</f>
        <v>0</v>
      </c>
      <c r="AL96">
        <f ca="1">MAX(0,Y96-'QuickPlay Score'!$AE$12)</f>
        <v>0</v>
      </c>
      <c r="AM96">
        <f ca="1">MAX(0,Z96-'QuickPlay Score'!$AE$12)</f>
        <v>0</v>
      </c>
    </row>
    <row r="97" spans="2:39" x14ac:dyDescent="0.25">
      <c r="B97">
        <f t="shared" si="19"/>
        <v>2400</v>
      </c>
      <c r="E97">
        <f ca="1">'truth model'!M97*IF($B97&lt;=E$5,0,+E$3*E$4*E$10*E$6^0.5/(2*(PI()*E$7*($B97-E$5)^3)^0.5)*EXP(-((E$6*E$10-E$8*($B97-E$5))^2)/(4*E$6*E$7*($B97-E$5)))*EXP(-E$9*($B97-E$5)))</f>
        <v>5.4956485057272774E-66</v>
      </c>
      <c r="F97">
        <f ca="1">'truth model'!N97*IF($B97&lt;=F$5,0,+F$3*F$4*F$10*F$6^0.5/(2*(PI()*F$7*($B97-F$5)^3)^0.5)*EXP(-((F$6*F$10-F$8*($B97-F$5))^2)/(4*F$6*F$7*($B97-F$5)))*EXP(-F$9*($B97-F$5)))</f>
        <v>9.7252460685314216E-14</v>
      </c>
      <c r="G97">
        <f ca="1">'truth model'!O97*IF($B97&lt;=G$5,0,+G$3*G$4*G$10*G$6^0.5/(2*(PI()*G$7*($B97-G$5)^3)^0.5)*EXP(-((G$6*G$10-G$8*($B97-G$5))^2)/(4*G$6*G$7*($B97-G$5)))*EXP(-G$9*($B97-G$5)))</f>
        <v>1.7231540692418326E-17</v>
      </c>
      <c r="H97">
        <f ca="1">'truth model'!P97*IF($B97&lt;=H$5,0,+H$3*H$4*H$10*H$6^0.5/(2*(PI()*H$7*($B97-H$5)^3)^0.5)*EXP(-((H$6*H$10-H$8*($B97-H$5))^2)/(4*H$6*H$7*($B97-H$5)))*EXP(-H$9*($B97-H$5)))</f>
        <v>6.3576373935823632E-21</v>
      </c>
      <c r="I97">
        <f ca="1">'truth model'!Q97*IF($B97&lt;=I$5,0,+I$3*I$4*I$10*I$6^0.5/(2*(PI()*I$7*($B97-I$5)^3)^0.5)*EXP(-((I$6*I$10-I$8*($B97-I$5))^2)/(4*I$6*I$7*($B97-I$5)))*EXP(-I$9*($B97-I$5)))</f>
        <v>2.8895883705420649E-7</v>
      </c>
      <c r="J97">
        <f ca="1">'truth model'!R97*IF($B97&lt;=J$5,0,+J$3*J$4*J$10*J$6^0.5/(2*(PI()*J$7*($B97-J$5)^3)^0.5)*EXP(-((J$6*J$10-J$8*($B97-J$5))^2)/(4*J$6*J$7*($B97-J$5)))*EXP(-J$9*($B97-J$5)))</f>
        <v>2.0916959019839442E-17</v>
      </c>
      <c r="K97">
        <f ca="1">'truth model'!S97*IF($B97&lt;=K$5,0,+K$3*K$4*K$10*K$6^0.5/(2*(PI()*K$7*($B97-K$5)^3)^0.5)*EXP(-((K$6*K$10-K$8*($B97-K$5))^2)/(4*K$6*K$7*($B97-K$5)))*EXP(-K$9*($B97-K$5)))</f>
        <v>1.2870750464482235E-12</v>
      </c>
      <c r="L97">
        <f ca="1">'truth model'!T97*IF($B97&lt;=L$5,0,+L$3*L$4*L$10*L$6^0.5/(2*(PI()*L$7*($B97-L$5)^3)^0.5)*EXP(-((L$6*L$10-L$8*($B97-L$5))^2)/(4*L$6*L$7*($B97-L$5)))*EXP(-L$9*($B97-L$5)))</f>
        <v>3.7504697127967719E-18</v>
      </c>
      <c r="M97">
        <f ca="1">'truth model'!U97*IF($B97&lt;=M$5,0,+M$3*M$4*M$10*M$6^0.5/(2*(PI()*M$7*($B97-M$5)^3)^0.5)*EXP(-((M$6*M$10-M$8*($B97-M$5))^2)/(4*M$6*M$7*($B97-M$5)))*EXP(-M$9*($B97-M$5)))</f>
        <v>4.8245523762591828E-102</v>
      </c>
      <c r="N97">
        <f ca="1">'truth model'!V97*IF($B97&lt;=N$5,0,+N$3*N$4*N$10*N$6^0.5/(2*(PI()*N$7*($B97-N$5)^3)^0.5)*EXP(-((N$6*N$10-N$8*($B97-N$5))^2)/(4*N$6*N$7*($B97-N$5)))*EXP(-N$9*($B97-N$5)))</f>
        <v>1.0062693125004338E-17</v>
      </c>
      <c r="Q97">
        <f t="shared" ca="1" si="16"/>
        <v>8.9230623522856629E-36</v>
      </c>
      <c r="R97">
        <f t="shared" ca="1" si="17"/>
        <v>6.3537949899776965E-10</v>
      </c>
      <c r="S97">
        <f t="shared" ref="S97:AA112" ca="1" si="20">IF($B97&lt;=G$5,0,+G$3*G$4*G$11*G$6^0.5/(2*(PI()*G$7*($B97-G$5)^3)^0.5)*EXP(-((G$6*G$11-G$8*($B97-G$5))^2)/(4*G$6*G$7*($B97-G$5)))*EXP(-G$9*($B97-G$5)))</f>
        <v>1.4770697516106565E-10</v>
      </c>
      <c r="T97">
        <f t="shared" ca="1" si="20"/>
        <v>2.0820233804002227E-13</v>
      </c>
      <c r="U97">
        <f t="shared" ca="1" si="20"/>
        <v>7.11623732373172E-5</v>
      </c>
      <c r="V97">
        <f t="shared" ca="1" si="20"/>
        <v>2.7219856293761352E-9</v>
      </c>
      <c r="W97">
        <f t="shared" ca="1" si="20"/>
        <v>5.3286345160892881E-4</v>
      </c>
      <c r="X97">
        <f t="shared" ca="1" si="20"/>
        <v>1.3712228526611444E-7</v>
      </c>
      <c r="Y97">
        <f t="shared" ca="1" si="20"/>
        <v>2.854238004855066E-37</v>
      </c>
      <c r="Z97">
        <f t="shared" ca="1" si="20"/>
        <v>1.606971300082288E-4</v>
      </c>
      <c r="AA97">
        <f t="shared" si="20"/>
        <v>0</v>
      </c>
      <c r="AD97">
        <f ca="1">MAX(0,Q97-'QuickPlay Score'!$AE$12)</f>
        <v>0</v>
      </c>
      <c r="AE97">
        <f ca="1">MAX(0,R97-'QuickPlay Score'!$AE$12)</f>
        <v>0</v>
      </c>
      <c r="AF97">
        <f ca="1">MAX(0,S97-'QuickPlay Score'!$AE$12)</f>
        <v>0</v>
      </c>
      <c r="AG97">
        <f ca="1">MAX(0,T97-'QuickPlay Score'!$AE$12)</f>
        <v>0</v>
      </c>
      <c r="AH97">
        <f ca="1">MAX(0,U97-'QuickPlay Score'!$AE$12)</f>
        <v>0</v>
      </c>
      <c r="AI97">
        <f ca="1">MAX(0,V97-'QuickPlay Score'!$AE$12)</f>
        <v>0</v>
      </c>
      <c r="AJ97">
        <f ca="1">MAX(0,W97-'QuickPlay Score'!$AE$12)</f>
        <v>0</v>
      </c>
      <c r="AK97">
        <f ca="1">MAX(0,X97-'QuickPlay Score'!$AE$12)</f>
        <v>0</v>
      </c>
      <c r="AL97">
        <f ca="1">MAX(0,Y97-'QuickPlay Score'!$AE$12)</f>
        <v>0</v>
      </c>
      <c r="AM97">
        <f ca="1">MAX(0,Z97-'QuickPlay Score'!$AE$12)</f>
        <v>0</v>
      </c>
    </row>
    <row r="98" spans="2:39" x14ac:dyDescent="0.25">
      <c r="B98">
        <f t="shared" si="19"/>
        <v>2430</v>
      </c>
      <c r="E98">
        <f ca="1">'truth model'!M98*IF($B98&lt;=E$5,0,+E$3*E$4*E$10*E$6^0.5/(2*(PI()*E$7*($B98-E$5)^3)^0.5)*EXP(-((E$6*E$10-E$8*($B98-E$5))^2)/(4*E$6*E$7*($B98-E$5)))*EXP(-E$9*($B98-E$5)))</f>
        <v>9.8382236244781559E-67</v>
      </c>
      <c r="F98">
        <f ca="1">'truth model'!N98*IF($B98&lt;=F$5,0,+F$3*F$4*F$10*F$6^0.5/(2*(PI()*F$7*($B98-F$5)^3)^0.5)*EXP(-((F$6*F$10-F$8*($B98-F$5))^2)/(4*F$6*F$7*($B98-F$5)))*EXP(-F$9*($B98-F$5)))</f>
        <v>4.9819821637640672E-14</v>
      </c>
      <c r="G98">
        <f ca="1">'truth model'!O98*IF($B98&lt;=G$5,0,+G$3*G$4*G$10*G$6^0.5/(2*(PI()*G$7*($B98-G$5)^3)^0.5)*EXP(-((G$6*G$10-G$8*($B98-G$5))^2)/(4*G$6*G$7*($B98-G$5)))*EXP(-G$9*($B98-G$5)))</f>
        <v>7.8520059079980319E-18</v>
      </c>
      <c r="H98">
        <f ca="1">'truth model'!P98*IF($B98&lt;=H$5,0,+H$3*H$4*H$10*H$6^0.5/(2*(PI()*H$7*($B98-H$5)^3)^0.5)*EXP(-((H$6*H$10-H$8*($B98-H$5))^2)/(4*H$6*H$7*($B98-H$5)))*EXP(-H$9*($B98-H$5)))</f>
        <v>4.6979159569531374E-21</v>
      </c>
      <c r="I98">
        <f ca="1">'truth model'!Q98*IF($B98&lt;=I$5,0,+I$3*I$4*I$10*I$6^0.5/(2*(PI()*I$7*($B98-I$5)^3)^0.5)*EXP(-((I$6*I$10-I$8*($B98-I$5))^2)/(4*I$6*I$7*($B98-I$5)))*EXP(-I$9*($B98-I$5)))</f>
        <v>3.3174862815724689E-7</v>
      </c>
      <c r="J98">
        <f ca="1">'truth model'!R98*IF($B98&lt;=J$5,0,+J$3*J$4*J$10*J$6^0.5/(2*(PI()*J$7*($B98-J$5)^3)^0.5)*EXP(-((J$6*J$10-J$8*($B98-J$5))^2)/(4*J$6*J$7*($B98-J$5)))*EXP(-J$9*($B98-J$5)))</f>
        <v>1.0438223012528911E-17</v>
      </c>
      <c r="K98">
        <f ca="1">'truth model'!S98*IF($B98&lt;=K$5,0,+K$3*K$4*K$10*K$6^0.5/(2*(PI()*K$7*($B98-K$5)^3)^0.5)*EXP(-((K$6*K$10-K$8*($B98-K$5))^2)/(4*K$6*K$7*($B98-K$5)))*EXP(-K$9*($B98-K$5)))</f>
        <v>1.0234101306036553E-12</v>
      </c>
      <c r="L98">
        <f ca="1">'truth model'!T98*IF($B98&lt;=L$5,0,+L$3*L$4*L$10*L$6^0.5/(2*(PI()*L$7*($B98-L$5)^3)^0.5)*EXP(-((L$6*L$10-L$8*($B98-L$5))^2)/(4*L$6*L$7*($B98-L$5)))*EXP(-L$9*($B98-L$5)))</f>
        <v>2.2737688297239567E-18</v>
      </c>
      <c r="M98">
        <f ca="1">'truth model'!U98*IF($B98&lt;=M$5,0,+M$3*M$4*M$10*M$6^0.5/(2*(PI()*M$7*($B98-M$5)^3)^0.5)*EXP(-((M$6*M$10-M$8*($B98-M$5))^2)/(4*M$6*M$7*($B98-M$5)))*EXP(-M$9*($B98-M$5)))</f>
        <v>1.6054591530994253E-103</v>
      </c>
      <c r="N98">
        <f ca="1">'truth model'!V98*IF($B98&lt;=N$5,0,+N$3*N$4*N$10*N$6^0.5/(2*(PI()*N$7*($B98-N$5)^3)^0.5)*EXP(-((N$6*N$10-N$8*($B98-N$5))^2)/(4*N$6*N$7*($B98-N$5)))*EXP(-N$9*($B98-N$5)))</f>
        <v>6.0727959108381944E-18</v>
      </c>
      <c r="Q98">
        <f t="shared" ca="1" si="16"/>
        <v>1.3831816705280966E-36</v>
      </c>
      <c r="R98">
        <f t="shared" ca="1" si="17"/>
        <v>4.7558038933217925E-10</v>
      </c>
      <c r="S98">
        <f t="shared" ca="1" si="20"/>
        <v>1.0104410379023736E-10</v>
      </c>
      <c r="T98">
        <f t="shared" ca="1" si="20"/>
        <v>1.2580104822611999E-13</v>
      </c>
      <c r="U98">
        <f t="shared" ca="1" si="20"/>
        <v>8.1975346232075589E-5</v>
      </c>
      <c r="V98">
        <f t="shared" ca="1" si="20"/>
        <v>1.8799003795740815E-9</v>
      </c>
      <c r="W98">
        <f t="shared" ca="1" si="20"/>
        <v>4.3261266290386692E-4</v>
      </c>
      <c r="X98">
        <f t="shared" ca="1" si="20"/>
        <v>9.1635125042315678E-8</v>
      </c>
      <c r="Y98">
        <f t="shared" ca="1" si="20"/>
        <v>1.9873274419936437E-38</v>
      </c>
      <c r="Z98">
        <f t="shared" ca="1" si="20"/>
        <v>1.1700882360860279E-4</v>
      </c>
      <c r="AA98">
        <f t="shared" si="20"/>
        <v>0</v>
      </c>
      <c r="AD98">
        <f ca="1">MAX(0,Q98-'QuickPlay Score'!$AE$12)</f>
        <v>0</v>
      </c>
      <c r="AE98">
        <f ca="1">MAX(0,R98-'QuickPlay Score'!$AE$12)</f>
        <v>0</v>
      </c>
      <c r="AF98">
        <f ca="1">MAX(0,S98-'QuickPlay Score'!$AE$12)</f>
        <v>0</v>
      </c>
      <c r="AG98">
        <f ca="1">MAX(0,T98-'QuickPlay Score'!$AE$12)</f>
        <v>0</v>
      </c>
      <c r="AH98">
        <f ca="1">MAX(0,U98-'QuickPlay Score'!$AE$12)</f>
        <v>0</v>
      </c>
      <c r="AI98">
        <f ca="1">MAX(0,V98-'QuickPlay Score'!$AE$12)</f>
        <v>0</v>
      </c>
      <c r="AJ98">
        <f ca="1">MAX(0,W98-'QuickPlay Score'!$AE$12)</f>
        <v>0</v>
      </c>
      <c r="AK98">
        <f ca="1">MAX(0,X98-'QuickPlay Score'!$AE$12)</f>
        <v>0</v>
      </c>
      <c r="AL98">
        <f ca="1">MAX(0,Y98-'QuickPlay Score'!$AE$12)</f>
        <v>0</v>
      </c>
      <c r="AM98">
        <f ca="1">MAX(0,Z98-'QuickPlay Score'!$AE$12)</f>
        <v>0</v>
      </c>
    </row>
    <row r="99" spans="2:39" x14ac:dyDescent="0.25">
      <c r="B99">
        <f t="shared" si="19"/>
        <v>2460</v>
      </c>
      <c r="E99">
        <f ca="1">'truth model'!M99*IF($B99&lt;=E$5,0,+E$3*E$4*E$10*E$6^0.5/(2*(PI()*E$7*($B99-E$5)^3)^0.5)*EXP(-((E$6*E$10-E$8*($B99-E$5))^2)/(4*E$6*E$7*($B99-E$5)))*EXP(-E$9*($B99-E$5)))</f>
        <v>9.2815595503275636E-68</v>
      </c>
      <c r="F99">
        <f ca="1">'truth model'!N99*IF($B99&lt;=F$5,0,+F$3*F$4*F$10*F$6^0.5/(2*(PI()*F$7*($B99-F$5)^3)^0.5)*EXP(-((F$6*F$10-F$8*($B99-F$5))^2)/(4*F$6*F$7*($B99-F$5)))*EXP(-F$9*($B99-F$5)))</f>
        <v>4.8348412521622017E-14</v>
      </c>
      <c r="G99">
        <f ca="1">'truth model'!O99*IF($B99&lt;=G$5,0,+G$3*G$4*G$10*G$6^0.5/(2*(PI()*G$7*($B99-G$5)^3)^0.5)*EXP(-((G$6*G$10-G$8*($B99-G$5))^2)/(4*G$6*G$7*($B99-G$5)))*EXP(-G$9*($B99-G$5)))</f>
        <v>6.0683854860640065E-18</v>
      </c>
      <c r="H99">
        <f ca="1">'truth model'!P99*IF($B99&lt;=H$5,0,+H$3*H$4*H$10*H$6^0.5/(2*(PI()*H$7*($B99-H$5)^3)^0.5)*EXP(-((H$6*H$10-H$8*($B99-H$5))^2)/(4*H$6*H$7*($B99-H$5)))*EXP(-H$9*($B99-H$5)))</f>
        <v>2.8497276401259906E-21</v>
      </c>
      <c r="I99">
        <f ca="1">'truth model'!Q99*IF($B99&lt;=I$5,0,+I$3*I$4*I$10*I$6^0.5/(2*(PI()*I$7*($B99-I$5)^3)^0.5)*EXP(-((I$6*I$10-I$8*($B99-I$5))^2)/(4*I$6*I$7*($B99-I$5)))*EXP(-I$9*($B99-I$5)))</f>
        <v>2.6986335835381198E-7</v>
      </c>
      <c r="J99">
        <f ca="1">'truth model'!R99*IF($B99&lt;=J$5,0,+J$3*J$4*J$10*J$6^0.5/(2*(PI()*J$7*($B99-J$5)^3)^0.5)*EXP(-((J$6*J$10-J$8*($B99-J$5))^2)/(4*J$6*J$7*($B99-J$5)))*EXP(-J$9*($B99-J$5)))</f>
        <v>5.610430726589514E-18</v>
      </c>
      <c r="K99">
        <f ca="1">'truth model'!S99*IF($B99&lt;=K$5,0,+K$3*K$4*K$10*K$6^0.5/(2*(PI()*K$7*($B99-K$5)^3)^0.5)*EXP(-((K$6*K$10-K$8*($B99-K$5))^2)/(4*K$6*K$7*($B99-K$5)))*EXP(-K$9*($B99-K$5)))</f>
        <v>7.2073114327670047E-13</v>
      </c>
      <c r="L99">
        <f ca="1">'truth model'!T99*IF($B99&lt;=L$5,0,+L$3*L$4*L$10*L$6^0.5/(2*(PI()*L$7*($B99-L$5)^3)^0.5)*EXP(-((L$6*L$10-L$8*($B99-L$5))^2)/(4*L$6*L$7*($B99-L$5)))*EXP(-L$9*($B99-L$5)))</f>
        <v>1.0308285722710553E-18</v>
      </c>
      <c r="M99">
        <f ca="1">'truth model'!U99*IF($B99&lt;=M$5,0,+M$3*M$4*M$10*M$6^0.5/(2*(PI()*M$7*($B99-M$5)^3)^0.5)*EXP(-((M$6*M$10-M$8*($B99-M$5))^2)/(4*M$6*M$7*($B99-M$5)))*EXP(-M$9*($B99-M$5)))</f>
        <v>4.3128726847593524E-105</v>
      </c>
      <c r="N99">
        <f ca="1">'truth model'!V99*IF($B99&lt;=N$5,0,+N$3*N$4*N$10*N$6^0.5/(2*(PI()*N$7*($B99-N$5)^3)^0.5)*EXP(-((N$6*N$10-N$8*($B99-N$5))^2)/(4*N$6*N$7*($B99-N$5)))*EXP(-N$9*($B99-N$5)))</f>
        <v>2.9720295956876217E-18</v>
      </c>
      <c r="Q99">
        <f t="shared" ca="1" si="16"/>
        <v>2.1339264980632187E-37</v>
      </c>
      <c r="R99">
        <f t="shared" ca="1" si="17"/>
        <v>3.5543103772236052E-10</v>
      </c>
      <c r="S99">
        <f t="shared" ca="1" si="20"/>
        <v>6.8941128809136302E-11</v>
      </c>
      <c r="T99">
        <f t="shared" ca="1" si="20"/>
        <v>7.5862795351822813E-14</v>
      </c>
      <c r="U99">
        <f t="shared" ca="1" si="20"/>
        <v>9.36393742232245E-5</v>
      </c>
      <c r="V99">
        <f t="shared" ca="1" si="20"/>
        <v>1.2943275654711317E-9</v>
      </c>
      <c r="W99">
        <f t="shared" ca="1" si="20"/>
        <v>3.4995625929662173E-4</v>
      </c>
      <c r="X99">
        <f t="shared" ca="1" si="20"/>
        <v>6.1049318852630163E-8</v>
      </c>
      <c r="Y99">
        <f t="shared" ca="1" si="20"/>
        <v>1.3594916003661455E-39</v>
      </c>
      <c r="Z99">
        <f t="shared" ca="1" si="20"/>
        <v>8.4727112844680747E-5</v>
      </c>
      <c r="AA99">
        <f t="shared" si="20"/>
        <v>0</v>
      </c>
      <c r="AD99">
        <f ca="1">MAX(0,Q99-'QuickPlay Score'!$AE$12)</f>
        <v>0</v>
      </c>
      <c r="AE99">
        <f ca="1">MAX(0,R99-'QuickPlay Score'!$AE$12)</f>
        <v>0</v>
      </c>
      <c r="AF99">
        <f ca="1">MAX(0,S99-'QuickPlay Score'!$AE$12)</f>
        <v>0</v>
      </c>
      <c r="AG99">
        <f ca="1">MAX(0,T99-'QuickPlay Score'!$AE$12)</f>
        <v>0</v>
      </c>
      <c r="AH99">
        <f ca="1">MAX(0,U99-'QuickPlay Score'!$AE$12)</f>
        <v>0</v>
      </c>
      <c r="AI99">
        <f ca="1">MAX(0,V99-'QuickPlay Score'!$AE$12)</f>
        <v>0</v>
      </c>
      <c r="AJ99">
        <f ca="1">MAX(0,W99-'QuickPlay Score'!$AE$12)</f>
        <v>0</v>
      </c>
      <c r="AK99">
        <f ca="1">MAX(0,X99-'QuickPlay Score'!$AE$12)</f>
        <v>0</v>
      </c>
      <c r="AL99">
        <f ca="1">MAX(0,Y99-'QuickPlay Score'!$AE$12)</f>
        <v>0</v>
      </c>
      <c r="AM99">
        <f ca="1">MAX(0,Z99-'QuickPlay Score'!$AE$12)</f>
        <v>0</v>
      </c>
    </row>
    <row r="100" spans="2:39" x14ac:dyDescent="0.25">
      <c r="B100">
        <f t="shared" si="19"/>
        <v>2490</v>
      </c>
      <c r="E100">
        <f ca="1">'truth model'!M100*IF($B100&lt;=E$5,0,+E$3*E$4*E$10*E$6^0.5/(2*(PI()*E$7*($B100-E$5)^3)^0.5)*EXP(-((E$6*E$10-E$8*($B100-E$5))^2)/(4*E$6*E$7*($B100-E$5)))*EXP(-E$9*($B100-E$5)))</f>
        <v>1.2733309862117929E-68</v>
      </c>
      <c r="F100">
        <f ca="1">'truth model'!N100*IF($B100&lt;=F$5,0,+F$3*F$4*F$10*F$6^0.5/(2*(PI()*F$7*($B100-F$5)^3)^0.5)*EXP(-((F$6*F$10-F$8*($B100-F$5))^2)/(4*F$6*F$7*($B100-F$5)))*EXP(-F$9*($B100-F$5)))</f>
        <v>3.117855280365249E-14</v>
      </c>
      <c r="G100">
        <f ca="1">'truth model'!O100*IF($B100&lt;=G$5,0,+G$3*G$4*G$10*G$6^0.5/(2*(PI()*G$7*($B100-G$5)^3)^0.5)*EXP(-((G$6*G$10-G$8*($B100-G$5))^2)/(4*G$6*G$7*($B100-G$5)))*EXP(-G$9*($B100-G$5)))</f>
        <v>3.7982284874172105E-18</v>
      </c>
      <c r="H100">
        <f ca="1">'truth model'!P100*IF($B100&lt;=H$5,0,+H$3*H$4*H$10*H$6^0.5/(2*(PI()*H$7*($B100-H$5)^3)^0.5)*EXP(-((H$6*H$10-H$8*($B100-H$5))^2)/(4*H$6*H$7*($B100-H$5)))*EXP(-H$9*($B100-H$5)))</f>
        <v>1.3404883966724976E-21</v>
      </c>
      <c r="I100">
        <f ca="1">'truth model'!Q100*IF($B100&lt;=I$5,0,+I$3*I$4*I$10*I$6^0.5/(2*(PI()*I$7*($B100-I$5)^3)^0.5)*EXP(-((I$6*I$10-I$8*($B100-I$5))^2)/(4*I$6*I$7*($B100-I$5)))*EXP(-I$9*($B100-I$5)))</f>
        <v>2.2914788035917055E-7</v>
      </c>
      <c r="J100">
        <f ca="1">'truth model'!R100*IF($B100&lt;=J$5,0,+J$3*J$4*J$10*J$6^0.5/(2*(PI()*J$7*($B100-J$5)^3)^0.5)*EXP(-((J$6*J$10-J$8*($B100-J$5))^2)/(4*J$6*J$7*($B100-J$5)))*EXP(-J$9*($B100-J$5)))</f>
        <v>3.7975127588797284E-18</v>
      </c>
      <c r="K100">
        <f ca="1">'truth model'!S100*IF($B100&lt;=K$5,0,+K$3*K$4*K$10*K$6^0.5/(2*(PI()*K$7*($B100-K$5)^3)^0.5)*EXP(-((K$6*K$10-K$8*($B100-K$5))^2)/(4*K$6*K$7*($B100-K$5)))*EXP(-K$9*($B100-K$5)))</f>
        <v>4.6747266835836578E-13</v>
      </c>
      <c r="L100">
        <f ca="1">'truth model'!T100*IF($B100&lt;=L$5,0,+L$3*L$4*L$10*L$6^0.5/(2*(PI()*L$7*($B100-L$5)^3)^0.5)*EXP(-((L$6*L$10-L$8*($B100-L$5))^2)/(4*L$6*L$7*($B100-L$5)))*EXP(-L$9*($B100-L$5)))</f>
        <v>7.6730381910567732E-19</v>
      </c>
      <c r="M100">
        <f ca="1">'truth model'!U100*IF($B100&lt;=M$5,0,+M$3*M$4*M$10*M$6^0.5/(2*(PI()*M$7*($B100-M$5)^3)^0.5)*EXP(-((M$6*M$10-M$8*($B100-M$5))^2)/(4*M$6*M$7*($B100-M$5)))*EXP(-M$9*($B100-M$5)))</f>
        <v>1.8494261545499222E-106</v>
      </c>
      <c r="N100">
        <f ca="1">'truth model'!V100*IF($B100&lt;=N$5,0,+N$3*N$4*N$10*N$6^0.5/(2*(PI()*N$7*($B100-N$5)^3)^0.5)*EXP(-((N$6*N$10-N$8*($B100-N$5))^2)/(4*N$6*N$7*($B100-N$5)))*EXP(-N$9*($B100-N$5)))</f>
        <v>2.2322244367975535E-18</v>
      </c>
      <c r="Q100">
        <f t="shared" ca="1" si="16"/>
        <v>3.2771304069569286E-38</v>
      </c>
      <c r="R100">
        <f t="shared" ca="1" si="17"/>
        <v>2.6524890454532515E-10</v>
      </c>
      <c r="S100">
        <f t="shared" ca="1" si="20"/>
        <v>4.6918877078649647E-11</v>
      </c>
      <c r="T100">
        <f t="shared" ca="1" si="20"/>
        <v>4.5661781014518006E-14</v>
      </c>
      <c r="U100">
        <f t="shared" ca="1" si="20"/>
        <v>1.0609996106984721E-4</v>
      </c>
      <c r="V100">
        <f t="shared" ca="1" si="20"/>
        <v>8.8851693149220242E-10</v>
      </c>
      <c r="W100">
        <f t="shared" ca="1" si="20"/>
        <v>2.8211096163385519E-4</v>
      </c>
      <c r="X100">
        <f t="shared" ca="1" si="20"/>
        <v>4.0552365645021028E-8</v>
      </c>
      <c r="Y100">
        <f t="shared" ca="1" si="20"/>
        <v>9.1432738945113874E-41</v>
      </c>
      <c r="Z100">
        <f t="shared" ca="1" si="20"/>
        <v>6.1025517602734381E-5</v>
      </c>
      <c r="AA100">
        <f t="shared" si="20"/>
        <v>0</v>
      </c>
      <c r="AD100">
        <f ca="1">MAX(0,Q100-'QuickPlay Score'!$AE$12)</f>
        <v>0</v>
      </c>
      <c r="AE100">
        <f ca="1">MAX(0,R100-'QuickPlay Score'!$AE$12)</f>
        <v>0</v>
      </c>
      <c r="AF100">
        <f ca="1">MAX(0,S100-'QuickPlay Score'!$AE$12)</f>
        <v>0</v>
      </c>
      <c r="AG100">
        <f ca="1">MAX(0,T100-'QuickPlay Score'!$AE$12)</f>
        <v>0</v>
      </c>
      <c r="AH100">
        <f ca="1">MAX(0,U100-'QuickPlay Score'!$AE$12)</f>
        <v>0</v>
      </c>
      <c r="AI100">
        <f ca="1">MAX(0,V100-'QuickPlay Score'!$AE$12)</f>
        <v>0</v>
      </c>
      <c r="AJ100">
        <f ca="1">MAX(0,W100-'QuickPlay Score'!$AE$12)</f>
        <v>0</v>
      </c>
      <c r="AK100">
        <f ca="1">MAX(0,X100-'QuickPlay Score'!$AE$12)</f>
        <v>0</v>
      </c>
      <c r="AL100">
        <f ca="1">MAX(0,Y100-'QuickPlay Score'!$AE$12)</f>
        <v>0</v>
      </c>
      <c r="AM100">
        <f ca="1">MAX(0,Z100-'QuickPlay Score'!$AE$12)</f>
        <v>0</v>
      </c>
    </row>
    <row r="101" spans="2:39" x14ac:dyDescent="0.25">
      <c r="B101">
        <f t="shared" si="19"/>
        <v>2520</v>
      </c>
      <c r="E101">
        <f ca="1">'truth model'!M101*IF($B101&lt;=E$5,0,+E$3*E$4*E$10*E$6^0.5/(2*(PI()*E$7*($B101-E$5)^3)^0.5)*EXP(-((E$6*E$10-E$8*($B101-E$5))^2)/(4*E$6*E$7*($B101-E$5)))*EXP(-E$9*($B101-E$5)))</f>
        <v>1.7687054821640575E-69</v>
      </c>
      <c r="F101">
        <f ca="1">'truth model'!N101*IF($B101&lt;=F$5,0,+F$3*F$4*F$10*F$6^0.5/(2*(PI()*F$7*($B101-F$5)^3)^0.5)*EXP(-((F$6*F$10-F$8*($B101-F$5))^2)/(4*F$6*F$7*($B101-F$5)))*EXP(-F$9*($B101-F$5)))</f>
        <v>2.3487255213027314E-14</v>
      </c>
      <c r="G101">
        <f ca="1">'truth model'!O101*IF($B101&lt;=G$5,0,+G$3*G$4*G$10*G$6^0.5/(2*(PI()*G$7*($B101-G$5)^3)^0.5)*EXP(-((G$6*G$10-G$8*($B101-G$5))^2)/(4*G$6*G$7*($B101-G$5)))*EXP(-G$9*($B101-G$5)))</f>
        <v>2.9016921195123091E-18</v>
      </c>
      <c r="H101">
        <f ca="1">'truth model'!P101*IF($B101&lt;=H$5,0,+H$3*H$4*H$10*H$6^0.5/(2*(PI()*H$7*($B101-H$5)^3)^0.5)*EXP(-((H$6*H$10-H$8*($B101-H$5))^2)/(4*H$6*H$7*($B101-H$5)))*EXP(-H$9*($B101-H$5)))</f>
        <v>8.2670018280933581E-22</v>
      </c>
      <c r="I101">
        <f ca="1">'truth model'!Q101*IF($B101&lt;=I$5,0,+I$3*I$4*I$10*I$6^0.5/(2*(PI()*I$7*($B101-I$5)^3)^0.5)*EXP(-((I$6*I$10-I$8*($B101-I$5))^2)/(4*I$6*I$7*($B101-I$5)))*EXP(-I$9*($B101-I$5)))</f>
        <v>1.7498858329760611E-7</v>
      </c>
      <c r="J101">
        <f ca="1">'truth model'!R101*IF($B101&lt;=J$5,0,+J$3*J$4*J$10*J$6^0.5/(2*(PI()*J$7*($B101-J$5)^3)^0.5)*EXP(-((J$6*J$10-J$8*($B101-J$5))^2)/(4*J$6*J$7*($B101-J$5)))*EXP(-J$9*($B101-J$5)))</f>
        <v>2.3791879789701436E-18</v>
      </c>
      <c r="K101">
        <f ca="1">'truth model'!S101*IF($B101&lt;=K$5,0,+K$3*K$4*K$10*K$6^0.5/(2*(PI()*K$7*($B101-K$5)^3)^0.5)*EXP(-((K$6*K$10-K$8*($B101-K$5))^2)/(4*K$6*K$7*($B101-K$5)))*EXP(-K$9*($B101-K$5)))</f>
        <v>3.5000273180482562E-13</v>
      </c>
      <c r="L101">
        <f ca="1">'truth model'!T101*IF($B101&lt;=L$5,0,+L$3*L$4*L$10*L$6^0.5/(2*(PI()*L$7*($B101-L$5)^3)^0.5)*EXP(-((L$6*L$10-L$8*($B101-L$5))^2)/(4*L$6*L$7*($B101-L$5)))*EXP(-L$9*($B101-L$5)))</f>
        <v>4.2830298660431218E-19</v>
      </c>
      <c r="M101">
        <f ca="1">'truth model'!U101*IF($B101&lt;=M$5,0,+M$3*M$4*M$10*M$6^0.5/(2*(PI()*M$7*($B101-M$5)^3)^0.5)*EXP(-((M$6*M$10-M$8*($B101-M$5))^2)/(4*M$6*M$7*($B101-M$5)))*EXP(-M$9*($B101-M$5)))</f>
        <v>5.4655836032179657E-108</v>
      </c>
      <c r="N101">
        <f ca="1">'truth model'!V101*IF($B101&lt;=N$5,0,+N$3*N$4*N$10*N$6^0.5/(2*(PI()*N$7*($B101-N$5)^3)^0.5)*EXP(-((N$6*N$10-N$8*($B101-N$5))^2)/(4*N$6*N$7*($B101-N$5)))*EXP(-N$9*($B101-N$5)))</f>
        <v>1.4743173840070458E-18</v>
      </c>
      <c r="Q101">
        <f t="shared" ca="1" si="16"/>
        <v>5.0106858372399289E-39</v>
      </c>
      <c r="R101">
        <f t="shared" ca="1" si="17"/>
        <v>1.9767125631061666E-10</v>
      </c>
      <c r="S101">
        <f t="shared" ca="1" si="20"/>
        <v>3.1853764519180396E-11</v>
      </c>
      <c r="T101">
        <f t="shared" ca="1" si="20"/>
        <v>2.743393356757052E-14</v>
      </c>
      <c r="U101">
        <f t="shared" ca="1" si="20"/>
        <v>1.1928492667422822E-4</v>
      </c>
      <c r="V101">
        <f t="shared" ca="1" si="20"/>
        <v>6.0820297837626955E-10</v>
      </c>
      <c r="W101">
        <f t="shared" ca="1" si="20"/>
        <v>2.2666016386875001E-4</v>
      </c>
      <c r="X101">
        <f t="shared" ca="1" si="20"/>
        <v>2.6860686748341834E-8</v>
      </c>
      <c r="Y101">
        <f t="shared" ca="1" si="20"/>
        <v>6.0495191323384545E-42</v>
      </c>
      <c r="Z101">
        <f t="shared" ca="1" si="20"/>
        <v>4.3729365788188748E-5</v>
      </c>
      <c r="AA101">
        <f t="shared" si="20"/>
        <v>0</v>
      </c>
      <c r="AD101">
        <f ca="1">MAX(0,Q101-'QuickPlay Score'!$AE$12)</f>
        <v>0</v>
      </c>
      <c r="AE101">
        <f ca="1">MAX(0,R101-'QuickPlay Score'!$AE$12)</f>
        <v>0</v>
      </c>
      <c r="AF101">
        <f ca="1">MAX(0,S101-'QuickPlay Score'!$AE$12)</f>
        <v>0</v>
      </c>
      <c r="AG101">
        <f ca="1">MAX(0,T101-'QuickPlay Score'!$AE$12)</f>
        <v>0</v>
      </c>
      <c r="AH101">
        <f ca="1">MAX(0,U101-'QuickPlay Score'!$AE$12)</f>
        <v>0</v>
      </c>
      <c r="AI101">
        <f ca="1">MAX(0,V101-'QuickPlay Score'!$AE$12)</f>
        <v>0</v>
      </c>
      <c r="AJ101">
        <f ca="1">MAX(0,W101-'QuickPlay Score'!$AE$12)</f>
        <v>0</v>
      </c>
      <c r="AK101">
        <f ca="1">MAX(0,X101-'QuickPlay Score'!$AE$12)</f>
        <v>0</v>
      </c>
      <c r="AL101">
        <f ca="1">MAX(0,Y101-'QuickPlay Score'!$AE$12)</f>
        <v>0</v>
      </c>
      <c r="AM101">
        <f ca="1">MAX(0,Z101-'QuickPlay Score'!$AE$12)</f>
        <v>0</v>
      </c>
    </row>
    <row r="102" spans="2:39" x14ac:dyDescent="0.25">
      <c r="B102">
        <f t="shared" si="19"/>
        <v>2550</v>
      </c>
      <c r="E102">
        <f ca="1">'truth model'!M102*IF($B102&lt;=E$5,0,+E$3*E$4*E$10*E$6^0.5/(2*(PI()*E$7*($B102-E$5)^3)^0.5)*EXP(-((E$6*E$10-E$8*($B102-E$5))^2)/(4*E$6*E$7*($B102-E$5)))*EXP(-E$9*($B102-E$5)))</f>
        <v>2.4067976900542054E-70</v>
      </c>
      <c r="F102">
        <f ca="1">'truth model'!N102*IF($B102&lt;=F$5,0,+F$3*F$4*F$10*F$6^0.5/(2*(PI()*F$7*($B102-F$5)^3)^0.5)*EXP(-((F$6*F$10-F$8*($B102-F$5))^2)/(4*F$6*F$7*($B102-F$5)))*EXP(-F$9*($B102-F$5)))</f>
        <v>1.1446423441606168E-14</v>
      </c>
      <c r="G102">
        <f ca="1">'truth model'!O102*IF($B102&lt;=G$5,0,+G$3*G$4*G$10*G$6^0.5/(2*(PI()*G$7*($B102-G$5)^3)^0.5)*EXP(-((G$6*G$10-G$8*($B102-G$5))^2)/(4*G$6*G$7*($B102-G$5)))*EXP(-G$9*($B102-G$5)))</f>
        <v>1.5039241833166772E-18</v>
      </c>
      <c r="H102">
        <f ca="1">'truth model'!P102*IF($B102&lt;=H$5,0,+H$3*H$4*H$10*H$6^0.5/(2*(PI()*H$7*($B102-H$5)^3)^0.5)*EXP(-((H$6*H$10-H$8*($B102-H$5))^2)/(4*H$6*H$7*($B102-H$5)))*EXP(-H$9*($B102-H$5)))</f>
        <v>4.4119234444707875E-22</v>
      </c>
      <c r="I102">
        <f ca="1">'truth model'!Q102*IF($B102&lt;=I$5,0,+I$3*I$4*I$10*I$6^0.5/(2*(PI()*I$7*($B102-I$5)^3)^0.5)*EXP(-((I$6*I$10-I$8*($B102-I$5))^2)/(4*I$6*I$7*($B102-I$5)))*EXP(-I$9*($B102-I$5)))</f>
        <v>1.1455382682801155E-7</v>
      </c>
      <c r="J102">
        <f ca="1">'truth model'!R102*IF($B102&lt;=J$5,0,+J$3*J$4*J$10*J$6^0.5/(2*(PI()*J$7*($B102-J$5)^3)^0.5)*EXP(-((J$6*J$10-J$8*($B102-J$5))^2)/(4*J$6*J$7*($B102-J$5)))*EXP(-J$9*($B102-J$5)))</f>
        <v>1.3689656025758253E-18</v>
      </c>
      <c r="K102">
        <f ca="1">'truth model'!S102*IF($B102&lt;=K$5,0,+K$3*K$4*K$10*K$6^0.5/(2*(PI()*K$7*($B102-K$5)^3)^0.5)*EXP(-((K$6*K$10-K$8*($B102-K$5))^2)/(4*K$6*K$7*($B102-K$5)))*EXP(-K$9*($B102-K$5)))</f>
        <v>2.6342417664711621E-13</v>
      </c>
      <c r="L102">
        <f ca="1">'truth model'!T102*IF($B102&lt;=L$5,0,+L$3*L$4*L$10*L$6^0.5/(2*(PI()*L$7*($B102-L$5)^3)^0.5)*EXP(-((L$6*L$10-L$8*($B102-L$5))^2)/(4*L$6*L$7*($B102-L$5)))*EXP(-L$9*($B102-L$5)))</f>
        <v>2.0304250944846868E-19</v>
      </c>
      <c r="M102">
        <f ca="1">'truth model'!U102*IF($B102&lt;=M$5,0,+M$3*M$4*M$10*M$6^0.5/(2*(PI()*M$7*($B102-M$5)^3)^0.5)*EXP(-((M$6*M$10-M$8*($B102-M$5))^2)/(4*M$6*M$7*($B102-M$5)))*EXP(-M$9*($B102-M$5)))</f>
        <v>2.4677156351928273E-109</v>
      </c>
      <c r="N102">
        <f ca="1">'truth model'!V102*IF($B102&lt;=N$5,0,+N$3*N$4*N$10*N$6^0.5/(2*(PI()*N$7*($B102-N$5)^3)^0.5)*EXP(-((N$6*N$10-N$8*($B102-N$5))^2)/(4*N$6*N$7*($B102-N$5)))*EXP(-N$9*($B102-N$5)))</f>
        <v>7.0800719623038206E-19</v>
      </c>
      <c r="Q102">
        <f t="shared" ca="1" si="16"/>
        <v>7.6288880510000022E-40</v>
      </c>
      <c r="R102">
        <f t="shared" ca="1" si="17"/>
        <v>1.4711220601922243E-10</v>
      </c>
      <c r="S102">
        <f t="shared" ca="1" si="20"/>
        <v>2.1575352137528574E-11</v>
      </c>
      <c r="T102">
        <f t="shared" ca="1" si="20"/>
        <v>1.6453745102728162E-14</v>
      </c>
      <c r="U102">
        <f t="shared" ca="1" si="20"/>
        <v>1.3310524580697895E-4</v>
      </c>
      <c r="V102">
        <f t="shared" ca="1" si="20"/>
        <v>4.1518288991836938E-10</v>
      </c>
      <c r="W102">
        <f t="shared" ca="1" si="20"/>
        <v>1.8152398573899748E-4</v>
      </c>
      <c r="X102">
        <f t="shared" ca="1" si="20"/>
        <v>1.7743127173763621E-8</v>
      </c>
      <c r="Y102">
        <f t="shared" ca="1" si="20"/>
        <v>3.9399996602250215E-43</v>
      </c>
      <c r="Z102">
        <f t="shared" ca="1" si="20"/>
        <v>3.1181039654378493E-5</v>
      </c>
      <c r="AA102">
        <f t="shared" si="20"/>
        <v>0</v>
      </c>
      <c r="AD102">
        <f ca="1">MAX(0,Q102-'QuickPlay Score'!$AE$12)</f>
        <v>0</v>
      </c>
      <c r="AE102">
        <f ca="1">MAX(0,R102-'QuickPlay Score'!$AE$12)</f>
        <v>0</v>
      </c>
      <c r="AF102">
        <f ca="1">MAX(0,S102-'QuickPlay Score'!$AE$12)</f>
        <v>0</v>
      </c>
      <c r="AG102">
        <f ca="1">MAX(0,T102-'QuickPlay Score'!$AE$12)</f>
        <v>0</v>
      </c>
      <c r="AH102">
        <f ca="1">MAX(0,U102-'QuickPlay Score'!$AE$12)</f>
        <v>0</v>
      </c>
      <c r="AI102">
        <f ca="1">MAX(0,V102-'QuickPlay Score'!$AE$12)</f>
        <v>0</v>
      </c>
      <c r="AJ102">
        <f ca="1">MAX(0,W102-'QuickPlay Score'!$AE$12)</f>
        <v>0</v>
      </c>
      <c r="AK102">
        <f ca="1">MAX(0,X102-'QuickPlay Score'!$AE$12)</f>
        <v>0</v>
      </c>
      <c r="AL102">
        <f ca="1">MAX(0,Y102-'QuickPlay Score'!$AE$12)</f>
        <v>0</v>
      </c>
      <c r="AM102">
        <f ca="1">MAX(0,Z102-'QuickPlay Score'!$AE$12)</f>
        <v>0</v>
      </c>
    </row>
    <row r="103" spans="2:39" x14ac:dyDescent="0.25">
      <c r="B103">
        <f t="shared" si="19"/>
        <v>2580</v>
      </c>
      <c r="E103">
        <f ca="1">'truth model'!M103*IF($B103&lt;=E$5,0,+E$3*E$4*E$10*E$6^0.5/(2*(PI()*E$7*($B103-E$5)^3)^0.5)*EXP(-((E$6*E$10-E$8*($B103-E$5))^2)/(4*E$6*E$7*($B103-E$5)))*EXP(-E$9*($B103-E$5)))</f>
        <v>2.7356655901678802E-71</v>
      </c>
      <c r="F103">
        <f ca="1">'truth model'!N103*IF($B103&lt;=F$5,0,+F$3*F$4*F$10*F$6^0.5/(2*(PI()*F$7*($B103-F$5)^3)^0.5)*EXP(-((F$6*F$10-F$8*($B103-F$5))^2)/(4*F$6*F$7*($B103-F$5)))*EXP(-F$9*($B103-F$5)))</f>
        <v>1.0481078460976057E-14</v>
      </c>
      <c r="G103">
        <f ca="1">'truth model'!O103*IF($B103&lt;=G$5,0,+G$3*G$4*G$10*G$6^0.5/(2*(PI()*G$7*($B103-G$5)^3)^0.5)*EXP(-((G$6*G$10-G$8*($B103-G$5))^2)/(4*G$6*G$7*($B103-G$5)))*EXP(-G$9*($B103-G$5)))</f>
        <v>1.0911426068429693E-18</v>
      </c>
      <c r="H103">
        <f ca="1">'truth model'!P103*IF($B103&lt;=H$5,0,+H$3*H$4*H$10*H$6^0.5/(2*(PI()*H$7*($B103-H$5)^3)^0.5)*EXP(-((H$6*H$10-H$8*($B103-H$5))^2)/(4*H$6*H$7*($B103-H$5)))*EXP(-H$9*($B103-H$5)))</f>
        <v>2.3841949496864917E-22</v>
      </c>
      <c r="I103">
        <f ca="1">'truth model'!Q103*IF($B103&lt;=I$5,0,+I$3*I$4*I$10*I$6^0.5/(2*(PI()*I$7*($B103-I$5)^3)^0.5)*EXP(-((I$6*I$10-I$8*($B103-I$5))^2)/(4*I$6*I$7*($B103-I$5)))*EXP(-I$9*($B103-I$5)))</f>
        <v>1.1377651551928832E-7</v>
      </c>
      <c r="J103">
        <f ca="1">'truth model'!R103*IF($B103&lt;=J$5,0,+J$3*J$4*J$10*J$6^0.5/(2*(PI()*J$7*($B103-J$5)^3)^0.5)*EXP(-((J$6*J$10-J$8*($B103-J$5))^2)/(4*J$6*J$7*($B103-J$5)))*EXP(-J$9*($B103-J$5)))</f>
        <v>7.409335772965582E-19</v>
      </c>
      <c r="K103">
        <f ca="1">'truth model'!S103*IF($B103&lt;=K$5,0,+K$3*K$4*K$10*K$6^0.5/(2*(PI()*K$7*($B103-K$5)^3)^0.5)*EXP(-((K$6*K$10-K$8*($B103-K$5))^2)/(4*K$6*K$7*($B103-K$5)))*EXP(-K$9*($B103-K$5)))</f>
        <v>1.1717764956276562E-13</v>
      </c>
      <c r="L103">
        <f ca="1">'truth model'!T103*IF($B103&lt;=L$5,0,+L$3*L$4*L$10*L$6^0.5/(2*(PI()*L$7*($B103-L$5)^3)^0.5)*EXP(-((L$6*L$10-L$8*($B103-L$5))^2)/(4*L$6*L$7*($B103-L$5)))*EXP(-L$9*($B103-L$5)))</f>
        <v>1.3484091581539382E-19</v>
      </c>
      <c r="M103">
        <f ca="1">'truth model'!U103*IF($B103&lt;=M$5,0,+M$3*M$4*M$10*M$6^0.5/(2*(PI()*M$7*($B103-M$5)^3)^0.5)*EXP(-((M$6*M$10-M$8*($B103-M$5))^2)/(4*M$6*M$7*($B103-M$5)))*EXP(-M$9*($B103-M$5)))</f>
        <v>8.762465116599109E-111</v>
      </c>
      <c r="N103">
        <f ca="1">'truth model'!V103*IF($B103&lt;=N$5,0,+N$3*N$4*N$10*N$6^0.5/(2*(PI()*N$7*($B103-N$5)^3)^0.5)*EXP(-((N$6*N$10-N$8*($B103-N$5))^2)/(4*N$6*N$7*($B103-N$5)))*EXP(-N$9*($B103-N$5)))</f>
        <v>4.5302202596417655E-19</v>
      </c>
      <c r="Q103">
        <f t="shared" ca="1" si="16"/>
        <v>1.1567882686888523E-40</v>
      </c>
      <c r="R103">
        <f t="shared" ca="1" si="17"/>
        <v>1.0934314776792352E-10</v>
      </c>
      <c r="S103">
        <f t="shared" ca="1" si="20"/>
        <v>1.4580655881297039E-11</v>
      </c>
      <c r="T103">
        <f t="shared" ca="1" si="20"/>
        <v>9.8517099847636361E-15</v>
      </c>
      <c r="U103">
        <f t="shared" ca="1" si="20"/>
        <v>1.4745637923812649E-4</v>
      </c>
      <c r="V103">
        <f t="shared" ca="1" si="20"/>
        <v>2.8267205408145622E-10</v>
      </c>
      <c r="W103">
        <f t="shared" ca="1" si="20"/>
        <v>1.4492666392315997E-4</v>
      </c>
      <c r="X103">
        <f t="shared" ca="1" si="20"/>
        <v>1.1689600205699133E-8</v>
      </c>
      <c r="Y103">
        <f t="shared" ca="1" si="20"/>
        <v>2.5274191911843918E-44</v>
      </c>
      <c r="Z103">
        <f t="shared" ca="1" si="20"/>
        <v>2.2128028570156165E-5</v>
      </c>
      <c r="AA103">
        <f t="shared" si="20"/>
        <v>0</v>
      </c>
      <c r="AD103">
        <f ca="1">MAX(0,Q103-'QuickPlay Score'!$AE$12)</f>
        <v>0</v>
      </c>
      <c r="AE103">
        <f ca="1">MAX(0,R103-'QuickPlay Score'!$AE$12)</f>
        <v>0</v>
      </c>
      <c r="AF103">
        <f ca="1">MAX(0,S103-'QuickPlay Score'!$AE$12)</f>
        <v>0</v>
      </c>
      <c r="AG103">
        <f ca="1">MAX(0,T103-'QuickPlay Score'!$AE$12)</f>
        <v>0</v>
      </c>
      <c r="AH103">
        <f ca="1">MAX(0,U103-'QuickPlay Score'!$AE$12)</f>
        <v>0</v>
      </c>
      <c r="AI103">
        <f ca="1">MAX(0,V103-'QuickPlay Score'!$AE$12)</f>
        <v>0</v>
      </c>
      <c r="AJ103">
        <f ca="1">MAX(0,W103-'QuickPlay Score'!$AE$12)</f>
        <v>0</v>
      </c>
      <c r="AK103">
        <f ca="1">MAX(0,X103-'QuickPlay Score'!$AE$12)</f>
        <v>0</v>
      </c>
      <c r="AL103">
        <f ca="1">MAX(0,Y103-'QuickPlay Score'!$AE$12)</f>
        <v>0</v>
      </c>
      <c r="AM103">
        <f ca="1">MAX(0,Z103-'QuickPlay Score'!$AE$12)</f>
        <v>0</v>
      </c>
    </row>
    <row r="104" spans="2:39" x14ac:dyDescent="0.25">
      <c r="B104">
        <f t="shared" si="19"/>
        <v>2610</v>
      </c>
      <c r="E104">
        <f ca="1">'truth model'!M104*IF($B104&lt;=E$5,0,+E$3*E$4*E$10*E$6^0.5/(2*(PI()*E$7*($B104-E$5)^3)^0.5)*EXP(-((E$6*E$10-E$8*($B104-E$5))^2)/(4*E$6*E$7*($B104-E$5)))*EXP(-E$9*($B104-E$5)))</f>
        <v>3.3713379458636641E-72</v>
      </c>
      <c r="F104">
        <f ca="1">'truth model'!N104*IF($B104&lt;=F$5,0,+F$3*F$4*F$10*F$6^0.5/(2*(PI()*F$7*($B104-F$5)^3)^0.5)*EXP(-((F$6*F$10-F$8*($B104-F$5))^2)/(4*F$6*F$7*($B104-F$5)))*EXP(-F$9*($B104-F$5)))</f>
        <v>6.4092032414798253E-15</v>
      </c>
      <c r="G104">
        <f ca="1">'truth model'!O104*IF($B104&lt;=G$5,0,+G$3*G$4*G$10*G$6^0.5/(2*(PI()*G$7*($B104-G$5)^3)^0.5)*EXP(-((G$6*G$10-G$8*($B104-G$5))^2)/(4*G$6*G$7*($B104-G$5)))*EXP(-G$9*($B104-G$5)))</f>
        <v>6.4776008226251208E-19</v>
      </c>
      <c r="H104">
        <f ca="1">'truth model'!P104*IF($B104&lt;=H$5,0,+H$3*H$4*H$10*H$6^0.5/(2*(PI()*H$7*($B104-H$5)^3)^0.5)*EXP(-((H$6*H$10-H$8*($B104-H$5))^2)/(4*H$6*H$7*($B104-H$5)))*EXP(-H$9*($B104-H$5)))</f>
        <v>1.0717781830899942E-22</v>
      </c>
      <c r="I104">
        <f ca="1">'truth model'!Q104*IF($B104&lt;=I$5,0,+I$3*I$4*I$10*I$6^0.5/(2*(PI()*I$7*($B104-I$5)^3)^0.5)*EXP(-((I$6*I$10-I$8*($B104-I$5))^2)/(4*I$6*I$7*($B104-I$5)))*EXP(-I$9*($B104-I$5)))</f>
        <v>9.6695784397182648E-8</v>
      </c>
      <c r="J104">
        <f ca="1">'truth model'!R104*IF($B104&lt;=J$5,0,+J$3*J$4*J$10*J$6^0.5/(2*(PI()*J$7*($B104-J$5)^3)^0.5)*EXP(-((J$6*J$10-J$8*($B104-J$5))^2)/(4*J$6*J$7*($B104-J$5)))*EXP(-J$9*($B104-J$5)))</f>
        <v>4.7229736259464911E-19</v>
      </c>
      <c r="K104">
        <f ca="1">'truth model'!S104*IF($B104&lt;=K$5,0,+K$3*K$4*K$10*K$6^0.5/(2*(PI()*K$7*($B104-K$5)^3)^0.5)*EXP(-((K$6*K$10-K$8*($B104-K$5))^2)/(4*K$6*K$7*($B104-K$5)))*EXP(-K$9*($B104-K$5)))</f>
        <v>8.0529442800521214E-14</v>
      </c>
      <c r="L104">
        <f ca="1">'truth model'!T104*IF($B104&lt;=L$5,0,+L$3*L$4*L$10*L$6^0.5/(2*(PI()*L$7*($B104-L$5)^3)^0.5)*EXP(-((L$6*L$10-L$8*($B104-L$5))^2)/(4*L$6*L$7*($B104-L$5)))*EXP(-L$9*($B104-L$5)))</f>
        <v>5.8885851695314118E-20</v>
      </c>
      <c r="M104">
        <f ca="1">'truth model'!U104*IF($B104&lt;=M$5,0,+M$3*M$4*M$10*M$6^0.5/(2*(PI()*M$7*($B104-M$5)^3)^0.5)*EXP(-((M$6*M$10-M$8*($B104-M$5))^2)/(4*M$6*M$7*($B104-M$5)))*EXP(-M$9*($B104-M$5)))</f>
        <v>2.5536257798337797E-112</v>
      </c>
      <c r="N104">
        <f ca="1">'truth model'!V104*IF($B104&lt;=N$5,0,+N$3*N$4*N$10*N$6^0.5/(2*(PI()*N$7*($B104-N$5)^3)^0.5)*EXP(-((N$6*N$10-N$8*($B104-N$5))^2)/(4*N$6*N$7*($B104-N$5)))*EXP(-N$9*($B104-N$5)))</f>
        <v>2.4959792664068681E-19</v>
      </c>
      <c r="Q104">
        <f t="shared" ca="1" si="16"/>
        <v>1.7471884339343407E-41</v>
      </c>
      <c r="R104">
        <f t="shared" ca="1" si="17"/>
        <v>8.1169604785407559E-11</v>
      </c>
      <c r="S104">
        <f t="shared" ca="1" si="20"/>
        <v>9.8322856580791775E-12</v>
      </c>
      <c r="T104">
        <f t="shared" ca="1" si="20"/>
        <v>5.8891954215639068E-15</v>
      </c>
      <c r="U104">
        <f t="shared" ca="1" si="20"/>
        <v>1.6222005192215736E-4</v>
      </c>
      <c r="V104">
        <f t="shared" ca="1" si="20"/>
        <v>1.9196458854973466E-10</v>
      </c>
      <c r="W104">
        <f t="shared" ca="1" si="20"/>
        <v>1.1536322594311709E-4</v>
      </c>
      <c r="X104">
        <f t="shared" ca="1" si="20"/>
        <v>7.6818840577735944E-9</v>
      </c>
      <c r="Y104">
        <f t="shared" ca="1" si="20"/>
        <v>1.5977239232868937E-45</v>
      </c>
      <c r="Z104">
        <f t="shared" ca="1" si="20"/>
        <v>1.5631648539779839E-5</v>
      </c>
      <c r="AA104">
        <f t="shared" si="20"/>
        <v>0</v>
      </c>
      <c r="AD104">
        <f ca="1">MAX(0,Q104-'QuickPlay Score'!$AE$12)</f>
        <v>0</v>
      </c>
      <c r="AE104">
        <f ca="1">MAX(0,R104-'QuickPlay Score'!$AE$12)</f>
        <v>0</v>
      </c>
      <c r="AF104">
        <f ca="1">MAX(0,S104-'QuickPlay Score'!$AE$12)</f>
        <v>0</v>
      </c>
      <c r="AG104">
        <f ca="1">MAX(0,T104-'QuickPlay Score'!$AE$12)</f>
        <v>0</v>
      </c>
      <c r="AH104">
        <f ca="1">MAX(0,U104-'QuickPlay Score'!$AE$12)</f>
        <v>0</v>
      </c>
      <c r="AI104">
        <f ca="1">MAX(0,V104-'QuickPlay Score'!$AE$12)</f>
        <v>0</v>
      </c>
      <c r="AJ104">
        <f ca="1">MAX(0,W104-'QuickPlay Score'!$AE$12)</f>
        <v>0</v>
      </c>
      <c r="AK104">
        <f ca="1">MAX(0,X104-'QuickPlay Score'!$AE$12)</f>
        <v>0</v>
      </c>
      <c r="AL104">
        <f ca="1">MAX(0,Y104-'QuickPlay Score'!$AE$12)</f>
        <v>0</v>
      </c>
      <c r="AM104">
        <f ca="1">MAX(0,Z104-'QuickPlay Score'!$AE$12)</f>
        <v>0</v>
      </c>
    </row>
    <row r="105" spans="2:39" x14ac:dyDescent="0.25">
      <c r="B105">
        <f t="shared" si="19"/>
        <v>2640</v>
      </c>
      <c r="E105">
        <f ca="1">'truth model'!M105*IF($B105&lt;=E$5,0,+E$3*E$4*E$10*E$6^0.5/(2*(PI()*E$7*($B105-E$5)^3)^0.5)*EXP(-((E$6*E$10-E$8*($B105-E$5))^2)/(4*E$6*E$7*($B105-E$5)))*EXP(-E$9*($B105-E$5)))</f>
        <v>4.3337754876176412E-73</v>
      </c>
      <c r="F105">
        <f ca="1">'truth model'!N105*IF($B105&lt;=F$5,0,+F$3*F$4*F$10*F$6^0.5/(2*(PI()*F$7*($B105-F$5)^3)^0.5)*EXP(-((F$6*F$10-F$8*($B105-F$5))^2)/(4*F$6*F$7*($B105-F$5)))*EXP(-F$9*($B105-F$5)))</f>
        <v>5.8539517856139595E-15</v>
      </c>
      <c r="G105">
        <f ca="1">'truth model'!O105*IF($B105&lt;=G$5,0,+G$3*G$4*G$10*G$6^0.5/(2*(PI()*G$7*($B105-G$5)^3)^0.5)*EXP(-((G$6*G$10-G$8*($B105-G$5))^2)/(4*G$6*G$7*($B105-G$5)))*EXP(-G$9*($B105-G$5)))</f>
        <v>3.496002134810578E-19</v>
      </c>
      <c r="H105">
        <f ca="1">'truth model'!P105*IF($B105&lt;=H$5,0,+H$3*H$4*H$10*H$6^0.5/(2*(PI()*H$7*($B105-H$5)^3)^0.5)*EXP(-((H$6*H$10-H$8*($B105-H$5))^2)/(4*H$6*H$7*($B105-H$5)))*EXP(-H$9*($B105-H$5)))</f>
        <v>8.0962853303639267E-23</v>
      </c>
      <c r="I105">
        <f ca="1">'truth model'!Q105*IF($B105&lt;=I$5,0,+I$3*I$4*I$10*I$6^0.5/(2*(PI()*I$7*($B105-I$5)^3)^0.5)*EXP(-((I$6*I$10-I$8*($B105-I$5))^2)/(4*I$6*I$7*($B105-I$5)))*EXP(-I$9*($B105-I$5)))</f>
        <v>8.3075849153528497E-8</v>
      </c>
      <c r="J105">
        <f ca="1">'truth model'!R105*IF($B105&lt;=J$5,0,+J$3*J$4*J$10*J$6^0.5/(2*(PI()*J$7*($B105-J$5)^3)^0.5)*EXP(-((J$6*J$10-J$8*($B105-J$5))^2)/(4*J$6*J$7*($B105-J$5)))*EXP(-J$9*($B105-J$5)))</f>
        <v>3.4949588245478504E-19</v>
      </c>
      <c r="K105">
        <f ca="1">'truth model'!S105*IF($B105&lt;=K$5,0,+K$3*K$4*K$10*K$6^0.5/(2*(PI()*K$7*($B105-K$5)^3)^0.5)*EXP(-((K$6*K$10-K$8*($B105-K$5))^2)/(4*K$6*K$7*($B105-K$5)))*EXP(-K$9*($B105-K$5)))</f>
        <v>8.124390638932196E-14</v>
      </c>
      <c r="L105">
        <f ca="1">'truth model'!T105*IF($B105&lt;=L$5,0,+L$3*L$4*L$10*L$6^0.5/(2*(PI()*L$7*($B105-L$5)^3)^0.5)*EXP(-((L$6*L$10-L$8*($B105-L$5))^2)/(4*L$6*L$7*($B105-L$5)))*EXP(-L$9*($B105-L$5)))</f>
        <v>4.7149721332896197E-20</v>
      </c>
      <c r="M105">
        <f ca="1">'truth model'!U105*IF($B105&lt;=M$5,0,+M$3*M$4*M$10*M$6^0.5/(2*(PI()*M$7*($B105-M$5)^3)^0.5)*EXP(-((M$6*M$10-M$8*($B105-M$5))^2)/(4*M$6*M$7*($B105-M$5)))*EXP(-M$9*($B105-M$5)))</f>
        <v>7.68502387780148E-114</v>
      </c>
      <c r="N105">
        <f ca="1">'truth model'!V105*IF($B105&lt;=N$5,0,+N$3*N$4*N$10*N$6^0.5/(2*(PI()*N$7*($B105-N$5)^3)^0.5)*EXP(-((N$6*N$10-N$8*($B105-N$5))^2)/(4*N$6*N$7*($B105-N$5)))*EXP(-N$9*($B105-N$5)))</f>
        <v>1.2797759571266053E-19</v>
      </c>
      <c r="Q105">
        <f t="shared" ca="1" si="16"/>
        <v>2.6289385908950577E-42</v>
      </c>
      <c r="R105">
        <f t="shared" ca="1" si="17"/>
        <v>6.0183101846084629E-11</v>
      </c>
      <c r="S105">
        <f t="shared" ca="1" si="20"/>
        <v>6.6164442284051831E-12</v>
      </c>
      <c r="T105">
        <f t="shared" ca="1" si="20"/>
        <v>3.5149877124367732E-15</v>
      </c>
      <c r="U105">
        <f t="shared" ca="1" si="20"/>
        <v>1.7726641690867534E-4</v>
      </c>
      <c r="V105">
        <f t="shared" ca="1" si="20"/>
        <v>1.3004524066533306E-10</v>
      </c>
      <c r="W105">
        <f t="shared" ca="1" si="20"/>
        <v>9.1566858253862819E-5</v>
      </c>
      <c r="X105">
        <f t="shared" ca="1" si="20"/>
        <v>5.0358707350961457E-9</v>
      </c>
      <c r="Y105">
        <f t="shared" ca="1" si="20"/>
        <v>9.9585454484418947E-47</v>
      </c>
      <c r="Z105">
        <f t="shared" ca="1" si="20"/>
        <v>1.0993814216670438E-5</v>
      </c>
      <c r="AA105">
        <f t="shared" si="20"/>
        <v>0</v>
      </c>
      <c r="AD105">
        <f ca="1">MAX(0,Q105-'QuickPlay Score'!$AE$12)</f>
        <v>0</v>
      </c>
      <c r="AE105">
        <f ca="1">MAX(0,R105-'QuickPlay Score'!$AE$12)</f>
        <v>0</v>
      </c>
      <c r="AF105">
        <f ca="1">MAX(0,S105-'QuickPlay Score'!$AE$12)</f>
        <v>0</v>
      </c>
      <c r="AG105">
        <f ca="1">MAX(0,T105-'QuickPlay Score'!$AE$12)</f>
        <v>0</v>
      </c>
      <c r="AH105">
        <f ca="1">MAX(0,U105-'QuickPlay Score'!$AE$12)</f>
        <v>0</v>
      </c>
      <c r="AI105">
        <f ca="1">MAX(0,V105-'QuickPlay Score'!$AE$12)</f>
        <v>0</v>
      </c>
      <c r="AJ105">
        <f ca="1">MAX(0,W105-'QuickPlay Score'!$AE$12)</f>
        <v>0</v>
      </c>
      <c r="AK105">
        <f ca="1">MAX(0,X105-'QuickPlay Score'!$AE$12)</f>
        <v>0</v>
      </c>
      <c r="AL105">
        <f ca="1">MAX(0,Y105-'QuickPlay Score'!$AE$12)</f>
        <v>0</v>
      </c>
      <c r="AM105">
        <f ca="1">MAX(0,Z105-'QuickPlay Score'!$AE$12)</f>
        <v>0</v>
      </c>
    </row>
    <row r="106" spans="2:39" x14ac:dyDescent="0.25">
      <c r="B106">
        <f t="shared" si="19"/>
        <v>2670</v>
      </c>
      <c r="E106">
        <f ca="1">'truth model'!M106*IF($B106&lt;=E$5,0,+E$3*E$4*E$10*E$6^0.5/(2*(PI()*E$7*($B106-E$5)^3)^0.5)*EXP(-((E$6*E$10-E$8*($B106-E$5))^2)/(4*E$6*E$7*($B106-E$5)))*EXP(-E$9*($B106-E$5)))</f>
        <v>5.7154766191153399E-74</v>
      </c>
      <c r="F106">
        <f ca="1">'truth model'!N106*IF($B106&lt;=F$5,0,+F$3*F$4*F$10*F$6^0.5/(2*(PI()*F$7*($B106-F$5)^3)^0.5)*EXP(-((F$6*F$10-F$8*($B106-F$5))^2)/(4*F$6*F$7*($B106-F$5)))*EXP(-F$9*($B106-F$5)))</f>
        <v>3.5307835933879634E-15</v>
      </c>
      <c r="G106">
        <f ca="1">'truth model'!O106*IF($B106&lt;=G$5,0,+G$3*G$4*G$10*G$6^0.5/(2*(PI()*G$7*($B106-G$5)^3)^0.5)*EXP(-((G$6*G$10-G$8*($B106-G$5))^2)/(4*G$6*G$7*($B106-G$5)))*EXP(-G$9*($B106-G$5)))</f>
        <v>2.017876432529419E-19</v>
      </c>
      <c r="H106">
        <f ca="1">'truth model'!P106*IF($B106&lt;=H$5,0,+H$3*H$4*H$10*H$6^0.5/(2*(PI()*H$7*($B106-H$5)^3)^0.5)*EXP(-((H$6*H$10-H$8*($B106-H$5))^2)/(4*H$6*H$7*($B106-H$5)))*EXP(-H$9*($B106-H$5)))</f>
        <v>3.0369576158729839E-23</v>
      </c>
      <c r="I106">
        <f ca="1">'truth model'!Q106*IF($B106&lt;=I$5,0,+I$3*I$4*I$10*I$6^0.5/(2*(PI()*I$7*($B106-I$5)^3)^0.5)*EXP(-((I$6*I$10-I$8*($B106-I$5))^2)/(4*I$6*I$7*($B106-I$5)))*EXP(-I$9*($B106-I$5)))</f>
        <v>6.6635462556977932E-8</v>
      </c>
      <c r="J106">
        <f ca="1">'truth model'!R106*IF($B106&lt;=J$5,0,+J$3*J$4*J$10*J$6^0.5/(2*(PI()*J$7*($B106-J$5)^3)^0.5)*EXP(-((J$6*J$10-J$8*($B106-J$5))^2)/(4*J$6*J$7*($B106-J$5)))*EXP(-J$9*($B106-J$5)))</f>
        <v>1.4981737598869169E-19</v>
      </c>
      <c r="K106">
        <f ca="1">'truth model'!S106*IF($B106&lt;=K$5,0,+K$3*K$4*K$10*K$6^0.5/(2*(PI()*K$7*($B106-K$5)^3)^0.5)*EXP(-((K$6*K$10-K$8*($B106-K$5))^2)/(4*K$6*K$7*($B106-K$5)))*EXP(-K$9*($B106-K$5)))</f>
        <v>5.0179266331283242E-14</v>
      </c>
      <c r="L106">
        <f ca="1">'truth model'!T106*IF($B106&lt;=L$5,0,+L$3*L$4*L$10*L$6^0.5/(2*(PI()*L$7*($B106-L$5)^3)^0.5)*EXP(-((L$6*L$10-L$8*($B106-L$5))^2)/(4*L$6*L$7*($B106-L$5)))*EXP(-L$9*($B106-L$5)))</f>
        <v>3.0326139280863566E-20</v>
      </c>
      <c r="M106">
        <f ca="1">'truth model'!U106*IF($B106&lt;=M$5,0,+M$3*M$4*M$10*M$6^0.5/(2*(PI()*M$7*($B106-M$5)^3)^0.5)*EXP(-((M$6*M$10-M$8*($B106-M$5))^2)/(4*M$6*M$7*($B106-M$5)))*EXP(-M$9*($B106-M$5)))</f>
        <v>3.2567423965819018E-115</v>
      </c>
      <c r="N106">
        <f ca="1">'truth model'!V106*IF($B106&lt;=N$5,0,+N$3*N$4*N$10*N$6^0.5/(2*(PI()*N$7*($B106-N$5)^3)^0.5)*EXP(-((N$6*N$10-N$8*($B106-N$5))^2)/(4*N$6*N$7*($B106-N$5)))*EXP(-N$9*($B106-N$5)))</f>
        <v>7.8820483975513699E-20</v>
      </c>
      <c r="Q106">
        <f t="shared" ca="1" si="16"/>
        <v>3.941256035951836E-43</v>
      </c>
      <c r="R106">
        <f t="shared" ca="1" si="17"/>
        <v>4.4571196194638441E-11</v>
      </c>
      <c r="S106">
        <f t="shared" ca="1" si="20"/>
        <v>4.4434511583920711E-12</v>
      </c>
      <c r="T106">
        <f t="shared" ca="1" si="20"/>
        <v>2.0947872361689826E-15</v>
      </c>
      <c r="U106">
        <f t="shared" ca="1" si="20"/>
        <v>1.9245653097331897E-4</v>
      </c>
      <c r="V106">
        <f t="shared" ca="1" si="20"/>
        <v>8.7890363746235124E-11</v>
      </c>
      <c r="W106">
        <f t="shared" ca="1" si="20"/>
        <v>7.2477940439902538E-5</v>
      </c>
      <c r="X106">
        <f t="shared" ca="1" si="20"/>
        <v>3.293505352583421E-9</v>
      </c>
      <c r="Y106">
        <f t="shared" ca="1" si="20"/>
        <v>6.1231591375790607E-48</v>
      </c>
      <c r="Z106">
        <f t="shared" ca="1" si="20"/>
        <v>7.6991328802341855E-6</v>
      </c>
      <c r="AA106">
        <f t="shared" si="20"/>
        <v>0</v>
      </c>
      <c r="AD106">
        <f ca="1">MAX(0,Q106-'QuickPlay Score'!$AE$12)</f>
        <v>0</v>
      </c>
      <c r="AE106">
        <f ca="1">MAX(0,R106-'QuickPlay Score'!$AE$12)</f>
        <v>0</v>
      </c>
      <c r="AF106">
        <f ca="1">MAX(0,S106-'QuickPlay Score'!$AE$12)</f>
        <v>0</v>
      </c>
      <c r="AG106">
        <f ca="1">MAX(0,T106-'QuickPlay Score'!$AE$12)</f>
        <v>0</v>
      </c>
      <c r="AH106">
        <f ca="1">MAX(0,U106-'QuickPlay Score'!$AE$12)</f>
        <v>0</v>
      </c>
      <c r="AI106">
        <f ca="1">MAX(0,V106-'QuickPlay Score'!$AE$12)</f>
        <v>0</v>
      </c>
      <c r="AJ106">
        <f ca="1">MAX(0,W106-'QuickPlay Score'!$AE$12)</f>
        <v>0</v>
      </c>
      <c r="AK106">
        <f ca="1">MAX(0,X106-'QuickPlay Score'!$AE$12)</f>
        <v>0</v>
      </c>
      <c r="AL106">
        <f ca="1">MAX(0,Y106-'QuickPlay Score'!$AE$12)</f>
        <v>0</v>
      </c>
      <c r="AM106">
        <f ca="1">MAX(0,Z106-'QuickPlay Score'!$AE$12)</f>
        <v>0</v>
      </c>
    </row>
    <row r="107" spans="2:39" x14ac:dyDescent="0.25">
      <c r="B107">
        <f t="shared" si="19"/>
        <v>2700</v>
      </c>
      <c r="E107">
        <f ca="1">'truth model'!M107*IF($B107&lt;=E$5,0,+E$3*E$4*E$10*E$6^0.5/(2*(PI()*E$7*($B107-E$5)^3)^0.5)*EXP(-((E$6*E$10-E$8*($B107-E$5))^2)/(4*E$6*E$7*($B107-E$5)))*EXP(-E$9*($B107-E$5)))</f>
        <v>8.1618342810057047E-75</v>
      </c>
      <c r="F107">
        <f ca="1">'truth model'!N107*IF($B107&lt;=F$5,0,+F$3*F$4*F$10*F$6^0.5/(2*(PI()*F$7*($B107-F$5)^3)^0.5)*EXP(-((F$6*F$10-F$8*($B107-F$5))^2)/(4*F$6*F$7*($B107-F$5)))*EXP(-F$9*($B107-F$5)))</f>
        <v>2.5692706051944652E-15</v>
      </c>
      <c r="G107">
        <f ca="1">'truth model'!O107*IF($B107&lt;=G$5,0,+G$3*G$4*G$10*G$6^0.5/(2*(PI()*G$7*($B107-G$5)^3)^0.5)*EXP(-((G$6*G$10-G$8*($B107-G$5))^2)/(4*G$6*G$7*($B107-G$5)))*EXP(-G$9*($B107-G$5)))</f>
        <v>1.298624584831579E-19</v>
      </c>
      <c r="H107">
        <f ca="1">'truth model'!P107*IF($B107&lt;=H$5,0,+H$3*H$4*H$10*H$6^0.5/(2*(PI()*H$7*($B107-H$5)^3)^0.5)*EXP(-((H$6*H$10-H$8*($B107-H$5))^2)/(4*H$6*H$7*($B107-H$5)))*EXP(-H$9*($B107-H$5)))</f>
        <v>2.1586152980247523E-23</v>
      </c>
      <c r="I107">
        <f ca="1">'truth model'!Q107*IF($B107&lt;=I$5,0,+I$3*I$4*I$10*I$6^0.5/(2*(PI()*I$7*($B107-I$5)^3)^0.5)*EXP(-((I$6*I$10-I$8*($B107-I$5))^2)/(4*I$6*I$7*($B107-I$5)))*EXP(-I$9*($B107-I$5)))</f>
        <v>4.4033242471035405E-8</v>
      </c>
      <c r="J107">
        <f ca="1">'truth model'!R107*IF($B107&lt;=J$5,0,+J$3*J$4*J$10*J$6^0.5/(2*(PI()*J$7*($B107-J$5)^3)^0.5)*EXP(-((J$6*J$10-J$8*($B107-J$5))^2)/(4*J$6*J$7*($B107-J$5)))*EXP(-J$9*($B107-J$5)))</f>
        <v>1.0854645875071779E-19</v>
      </c>
      <c r="K107">
        <f ca="1">'truth model'!S107*IF($B107&lt;=K$5,0,+K$3*K$4*K$10*K$6^0.5/(2*(PI()*K$7*($B107-K$5)^3)^0.5)*EXP(-((K$6*K$10-K$8*($B107-K$5))^2)/(4*K$6*K$7*($B107-K$5)))*EXP(-K$9*($B107-K$5)))</f>
        <v>3.4417328726302615E-14</v>
      </c>
      <c r="L107">
        <f ca="1">'truth model'!T107*IF($B107&lt;=L$5,0,+L$3*L$4*L$10*L$6^0.5/(2*(PI()*L$7*($B107-L$5)^3)^0.5)*EXP(-((L$6*L$10-L$8*($B107-L$5))^2)/(4*L$6*L$7*($B107-L$5)))*EXP(-L$9*($B107-L$5)))</f>
        <v>1.5604745951630987E-20</v>
      </c>
      <c r="M107">
        <f ca="1">'truth model'!U107*IF($B107&lt;=M$5,0,+M$3*M$4*M$10*M$6^0.5/(2*(PI()*M$7*($B107-M$5)^3)^0.5)*EXP(-((M$6*M$10-M$8*($B107-M$5))^2)/(4*M$6*M$7*($B107-M$5)))*EXP(-M$9*($B107-M$5)))</f>
        <v>1.2822147260311598E-116</v>
      </c>
      <c r="N107">
        <f ca="1">'truth model'!V107*IF($B107&lt;=N$5,0,+N$3*N$4*N$10*N$6^0.5/(2*(PI()*N$7*($B107-N$5)^3)^0.5)*EXP(-((N$6*N$10-N$8*($B107-N$5))^2)/(4*N$6*N$7*($B107-N$5)))*EXP(-N$9*($B107-N$5)))</f>
        <v>4.7733621512462378E-20</v>
      </c>
      <c r="Q107">
        <f t="shared" ca="1" si="16"/>
        <v>5.8878714739712691E-44</v>
      </c>
      <c r="R107">
        <f t="shared" ca="1" si="17"/>
        <v>3.2972432737880435E-11</v>
      </c>
      <c r="S107">
        <f t="shared" ca="1" si="20"/>
        <v>2.9783316490316167E-12</v>
      </c>
      <c r="T107">
        <f t="shared" ca="1" si="20"/>
        <v>1.2466021910742307E-15</v>
      </c>
      <c r="U107">
        <f t="shared" ca="1" si="20"/>
        <v>2.0764505906936134E-4</v>
      </c>
      <c r="V107">
        <f t="shared" ca="1" si="20"/>
        <v>5.9264972924889654E-11</v>
      </c>
      <c r="W107">
        <f t="shared" ca="1" si="20"/>
        <v>5.7215365324002624E-5</v>
      </c>
      <c r="X107">
        <f t="shared" ca="1" si="20"/>
        <v>2.1490949144300768E-9</v>
      </c>
      <c r="Y107">
        <f t="shared" ca="1" si="20"/>
        <v>3.7157494244290978E-49</v>
      </c>
      <c r="Z107">
        <f t="shared" ca="1" si="20"/>
        <v>5.3697013039033028E-6</v>
      </c>
      <c r="AA107">
        <f t="shared" si="20"/>
        <v>0</v>
      </c>
      <c r="AD107">
        <f ca="1">MAX(0,Q107-'QuickPlay Score'!$AE$12)</f>
        <v>0</v>
      </c>
      <c r="AE107">
        <f ca="1">MAX(0,R107-'QuickPlay Score'!$AE$12)</f>
        <v>0</v>
      </c>
      <c r="AF107">
        <f ca="1">MAX(0,S107-'QuickPlay Score'!$AE$12)</f>
        <v>0</v>
      </c>
      <c r="AG107">
        <f ca="1">MAX(0,T107-'QuickPlay Score'!$AE$12)</f>
        <v>0</v>
      </c>
      <c r="AH107">
        <f ca="1">MAX(0,U107-'QuickPlay Score'!$AE$12)</f>
        <v>0</v>
      </c>
      <c r="AI107">
        <f ca="1">MAX(0,V107-'QuickPlay Score'!$AE$12)</f>
        <v>0</v>
      </c>
      <c r="AJ107">
        <f ca="1">MAX(0,W107-'QuickPlay Score'!$AE$12)</f>
        <v>0</v>
      </c>
      <c r="AK107">
        <f ca="1">MAX(0,X107-'QuickPlay Score'!$AE$12)</f>
        <v>0</v>
      </c>
      <c r="AL107">
        <f ca="1">MAX(0,Y107-'QuickPlay Score'!$AE$12)</f>
        <v>0</v>
      </c>
      <c r="AM107">
        <f ca="1">MAX(0,Z107-'QuickPlay Score'!$AE$12)</f>
        <v>0</v>
      </c>
    </row>
    <row r="108" spans="2:39" x14ac:dyDescent="0.25">
      <c r="B108">
        <f t="shared" si="19"/>
        <v>2730</v>
      </c>
      <c r="E108">
        <f ca="1">'truth model'!M108*IF($B108&lt;=E$5,0,+E$3*E$4*E$10*E$6^0.5/(2*(PI()*E$7*($B108-E$5)^3)^0.5)*EXP(-((E$6*E$10-E$8*($B108-E$5))^2)/(4*E$6*E$7*($B108-E$5)))*EXP(-E$9*($B108-E$5)))</f>
        <v>8.304691450829738E-76</v>
      </c>
      <c r="F108">
        <f ca="1">'truth model'!N108*IF($B108&lt;=F$5,0,+F$3*F$4*F$10*F$6^0.5/(2*(PI()*F$7*($B108-F$5)^3)^0.5)*EXP(-((F$6*F$10-F$8*($B108-F$5))^2)/(4*F$6*F$7*($B108-F$5)))*EXP(-F$9*($B108-F$5)))</f>
        <v>1.7582933457314926E-15</v>
      </c>
      <c r="G108">
        <f ca="1">'truth model'!O108*IF($B108&lt;=G$5,0,+G$3*G$4*G$10*G$6^0.5/(2*(PI()*G$7*($B108-G$5)^3)^0.5)*EXP(-((G$6*G$10-G$8*($B108-G$5))^2)/(4*G$6*G$7*($B108-G$5)))*EXP(-G$9*($B108-G$5)))</f>
        <v>9.532796749881904E-20</v>
      </c>
      <c r="H108">
        <f ca="1">'truth model'!P108*IF($B108&lt;=H$5,0,+H$3*H$4*H$10*H$6^0.5/(2*(PI()*H$7*($B108-H$5)^3)^0.5)*EXP(-((H$6*H$10-H$8*($B108-H$5))^2)/(4*H$6*H$7*($B108-H$5)))*EXP(-H$9*($B108-H$5)))</f>
        <v>1.1716464008751619E-23</v>
      </c>
      <c r="I108">
        <f ca="1">'truth model'!Q108*IF($B108&lt;=I$5,0,+I$3*I$4*I$10*I$6^0.5/(2*(PI()*I$7*($B108-I$5)^3)^0.5)*EXP(-((I$6*I$10-I$8*($B108-I$5))^2)/(4*I$6*I$7*($B108-I$5)))*EXP(-I$9*($B108-I$5)))</f>
        <v>4.4931709585545947E-8</v>
      </c>
      <c r="J108">
        <f ca="1">'truth model'!R108*IF($B108&lt;=J$5,0,+J$3*J$4*J$10*J$6^0.5/(2*(PI()*J$7*($B108-J$5)^3)^0.5)*EXP(-((J$6*J$10-J$8*($B108-J$5))^2)/(4*J$6*J$7*($B108-J$5)))*EXP(-J$9*($B108-J$5)))</f>
        <v>8.6436282872277584E-20</v>
      </c>
      <c r="K108">
        <f ca="1">'truth model'!S108*IF($B108&lt;=K$5,0,+K$3*K$4*K$10*K$6^0.5/(2*(PI()*K$7*($B108-K$5)^3)^0.5)*EXP(-((K$6*K$10-K$8*($B108-K$5))^2)/(4*K$6*K$7*($B108-K$5)))*EXP(-K$9*($B108-K$5)))</f>
        <v>3.1265329916849375E-14</v>
      </c>
      <c r="L108">
        <f ca="1">'truth model'!T108*IF($B108&lt;=L$5,0,+L$3*L$4*L$10*L$6^0.5/(2*(PI()*L$7*($B108-L$5)^3)^0.5)*EXP(-((L$6*L$10-L$8*($B108-L$5))^2)/(4*L$6*L$7*($B108-L$5)))*EXP(-L$9*($B108-L$5)))</f>
        <v>8.6115904407281596E-21</v>
      </c>
      <c r="M108">
        <f ca="1">'truth model'!U108*IF($B108&lt;=M$5,0,+M$3*M$4*M$10*M$6^0.5/(2*(PI()*M$7*($B108-M$5)^3)^0.5)*EXP(-((M$6*M$10-M$8*($B108-M$5))^2)/(4*M$6*M$7*($B108-M$5)))*EXP(-M$9*($B108-M$5)))</f>
        <v>4.1003317862165163E-118</v>
      </c>
      <c r="N108">
        <f ca="1">'truth model'!V108*IF($B108&lt;=N$5,0,+N$3*N$4*N$10*N$6^0.5/(2*(PI()*N$7*($B108-N$5)^3)^0.5)*EXP(-((N$6*N$10-N$8*($B108-N$5))^2)/(4*N$6*N$7*($B108-N$5)))*EXP(-N$9*($B108-N$5)))</f>
        <v>2.2621924396278852E-20</v>
      </c>
      <c r="Q108">
        <f t="shared" ca="1" si="16"/>
        <v>8.7660680025293941E-45</v>
      </c>
      <c r="R108">
        <f t="shared" ca="1" si="17"/>
        <v>2.4365885633340486E-11</v>
      </c>
      <c r="S108">
        <f t="shared" ca="1" si="20"/>
        <v>1.9925647620944663E-12</v>
      </c>
      <c r="T108">
        <f t="shared" ca="1" si="20"/>
        <v>7.4081575171242528E-16</v>
      </c>
      <c r="U108">
        <f t="shared" ca="1" si="20"/>
        <v>2.2268311973861485E-4</v>
      </c>
      <c r="V108">
        <f t="shared" ca="1" si="20"/>
        <v>3.9874920149407686E-11</v>
      </c>
      <c r="W108">
        <f t="shared" ca="1" si="20"/>
        <v>4.5050490992794461E-5</v>
      </c>
      <c r="X108">
        <f t="shared" ca="1" si="20"/>
        <v>1.3992683291581976E-9</v>
      </c>
      <c r="Y108">
        <f t="shared" ca="1" si="20"/>
        <v>2.2264086734371051E-50</v>
      </c>
      <c r="Z108">
        <f t="shared" ca="1" si="20"/>
        <v>3.7302283708010112E-6</v>
      </c>
      <c r="AA108">
        <f t="shared" si="20"/>
        <v>0</v>
      </c>
      <c r="AD108">
        <f ca="1">MAX(0,Q108-'QuickPlay Score'!$AE$12)</f>
        <v>0</v>
      </c>
      <c r="AE108">
        <f ca="1">MAX(0,R108-'QuickPlay Score'!$AE$12)</f>
        <v>0</v>
      </c>
      <c r="AF108">
        <f ca="1">MAX(0,S108-'QuickPlay Score'!$AE$12)</f>
        <v>0</v>
      </c>
      <c r="AG108">
        <f ca="1">MAX(0,T108-'QuickPlay Score'!$AE$12)</f>
        <v>0</v>
      </c>
      <c r="AH108">
        <f ca="1">MAX(0,U108-'QuickPlay Score'!$AE$12)</f>
        <v>0</v>
      </c>
      <c r="AI108">
        <f ca="1">MAX(0,V108-'QuickPlay Score'!$AE$12)</f>
        <v>0</v>
      </c>
      <c r="AJ108">
        <f ca="1">MAX(0,W108-'QuickPlay Score'!$AE$12)</f>
        <v>0</v>
      </c>
      <c r="AK108">
        <f ca="1">MAX(0,X108-'QuickPlay Score'!$AE$12)</f>
        <v>0</v>
      </c>
      <c r="AL108">
        <f ca="1">MAX(0,Y108-'QuickPlay Score'!$AE$12)</f>
        <v>0</v>
      </c>
      <c r="AM108">
        <f ca="1">MAX(0,Z108-'QuickPlay Score'!$AE$12)</f>
        <v>0</v>
      </c>
    </row>
    <row r="109" spans="2:39" x14ac:dyDescent="0.25">
      <c r="B109">
        <f t="shared" si="19"/>
        <v>2760</v>
      </c>
      <c r="E109">
        <f ca="1">'truth model'!M109*IF($B109&lt;=E$5,0,+E$3*E$4*E$10*E$6^0.5/(2*(PI()*E$7*($B109-E$5)^3)^0.5)*EXP(-((E$6*E$10-E$8*($B109-E$5))^2)/(4*E$6*E$7*($B109-E$5)))*EXP(-E$9*($B109-E$5)))</f>
        <v>1.3670871304969181E-76</v>
      </c>
      <c r="F109">
        <f ca="1">'truth model'!N109*IF($B109&lt;=F$5,0,+F$3*F$4*F$10*F$6^0.5/(2*(PI()*F$7*($B109-F$5)^3)^0.5)*EXP(-((F$6*F$10-F$8*($B109-F$5))^2)/(4*F$6*F$7*($B109-F$5)))*EXP(-F$9*($B109-F$5)))</f>
        <v>1.0737577320211119E-15</v>
      </c>
      <c r="G109">
        <f ca="1">'truth model'!O109*IF($B109&lt;=G$5,0,+G$3*G$4*G$10*G$6^0.5/(2*(PI()*G$7*($B109-G$5)^3)^0.5)*EXP(-((G$6*G$10-G$8*($B109-G$5))^2)/(4*G$6*G$7*($B109-G$5)))*EXP(-G$9*($B109-G$5)))</f>
        <v>4.3856731266717466E-20</v>
      </c>
      <c r="H109">
        <f ca="1">'truth model'!P109*IF($B109&lt;=H$5,0,+H$3*H$4*H$10*H$6^0.5/(2*(PI()*H$7*($B109-H$5)^3)^0.5)*EXP(-((H$6*H$10-H$8*($B109-H$5))^2)/(4*H$6*H$7*($B109-H$5)))*EXP(-H$9*($B109-H$5)))</f>
        <v>6.2720141529128604E-24</v>
      </c>
      <c r="I109">
        <f ca="1">'truth model'!Q109*IF($B109&lt;=I$5,0,+I$3*I$4*I$10*I$6^0.5/(2*(PI()*I$7*($B109-I$5)^3)^0.5)*EXP(-((I$6*I$10-I$8*($B109-I$5))^2)/(4*I$6*I$7*($B109-I$5)))*EXP(-I$9*($B109-I$5)))</f>
        <v>2.737092568707411E-8</v>
      </c>
      <c r="J109">
        <f ca="1">'truth model'!R109*IF($B109&lt;=J$5,0,+J$3*J$4*J$10*J$6^0.5/(2*(PI()*J$7*($B109-J$5)^3)^0.5)*EXP(-((J$6*J$10-J$8*($B109-J$5))^2)/(4*J$6*J$7*($B109-J$5)))*EXP(-J$9*($B109-J$5)))</f>
        <v>3.6993075517457145E-20</v>
      </c>
      <c r="K109">
        <f ca="1">'truth model'!S109*IF($B109&lt;=K$5,0,+K$3*K$4*K$10*K$6^0.5/(2*(PI()*K$7*($B109-K$5)^3)^0.5)*EXP(-((K$6*K$10-K$8*($B109-K$5))^2)/(4*K$6*K$7*($B109-K$5)))*EXP(-K$9*($B109-K$5)))</f>
        <v>1.7204034593030144E-14</v>
      </c>
      <c r="L109">
        <f ca="1">'truth model'!T109*IF($B109&lt;=L$5,0,+L$3*L$4*L$10*L$6^0.5/(2*(PI()*L$7*($B109-L$5)^3)^0.5)*EXP(-((L$6*L$10-L$8*($B109-L$5))^2)/(4*L$6*L$7*($B109-L$5)))*EXP(-L$9*($B109-L$5)))</f>
        <v>6.2722738130820279E-21</v>
      </c>
      <c r="M109">
        <f ca="1">'truth model'!U109*IF($B109&lt;=M$5,0,+M$3*M$4*M$10*M$6^0.5/(2*(PI()*M$7*($B109-M$5)^3)^0.5)*EXP(-((M$6*M$10-M$8*($B109-M$5))^2)/(4*M$6*M$7*($B109-M$5)))*EXP(-M$9*($B109-M$5)))</f>
        <v>1.3876174424212298E-119</v>
      </c>
      <c r="N109">
        <f ca="1">'truth model'!V109*IF($B109&lt;=N$5,0,+N$3*N$4*N$10*N$6^0.5/(2*(PI()*N$7*($B109-N$5)^3)^0.5)*EXP(-((N$6*N$10-N$8*($B109-N$5))^2)/(4*N$6*N$7*($B109-N$5)))*EXP(-N$9*($B109-N$5)))</f>
        <v>1.214507452395605E-20</v>
      </c>
      <c r="Q109">
        <f t="shared" ca="1" si="16"/>
        <v>1.3008437578781056E-45</v>
      </c>
      <c r="R109">
        <f t="shared" ca="1" si="17"/>
        <v>1.7987244490434066E-11</v>
      </c>
      <c r="S109">
        <f t="shared" ca="1" si="20"/>
        <v>1.3306598760105821E-12</v>
      </c>
      <c r="T109">
        <f t="shared" ca="1" si="20"/>
        <v>4.3965128237255998E-16</v>
      </c>
      <c r="U109">
        <f t="shared" ca="1" si="20"/>
        <v>2.3742118252316426E-4</v>
      </c>
      <c r="V109">
        <f t="shared" ca="1" si="20"/>
        <v>2.6771934404140996E-11</v>
      </c>
      <c r="W109">
        <f t="shared" ca="1" si="20"/>
        <v>3.5383864622839305E-5</v>
      </c>
      <c r="X109">
        <f t="shared" ca="1" si="20"/>
        <v>9.0913372593166561E-10</v>
      </c>
      <c r="Y109">
        <f t="shared" ca="1" si="20"/>
        <v>1.3177663755468001E-51</v>
      </c>
      <c r="Z109">
        <f t="shared" ca="1" si="20"/>
        <v>2.5814098203605574E-6</v>
      </c>
      <c r="AA109">
        <f t="shared" si="20"/>
        <v>0</v>
      </c>
      <c r="AD109">
        <f ca="1">MAX(0,Q109-'QuickPlay Score'!$AE$12)</f>
        <v>0</v>
      </c>
      <c r="AE109">
        <f ca="1">MAX(0,R109-'QuickPlay Score'!$AE$12)</f>
        <v>0</v>
      </c>
      <c r="AF109">
        <f ca="1">MAX(0,S109-'QuickPlay Score'!$AE$12)</f>
        <v>0</v>
      </c>
      <c r="AG109">
        <f ca="1">MAX(0,T109-'QuickPlay Score'!$AE$12)</f>
        <v>0</v>
      </c>
      <c r="AH109">
        <f ca="1">MAX(0,U109-'QuickPlay Score'!$AE$12)</f>
        <v>0</v>
      </c>
      <c r="AI109">
        <f ca="1">MAX(0,V109-'QuickPlay Score'!$AE$12)</f>
        <v>0</v>
      </c>
      <c r="AJ109">
        <f ca="1">MAX(0,W109-'QuickPlay Score'!$AE$12)</f>
        <v>0</v>
      </c>
      <c r="AK109">
        <f ca="1">MAX(0,X109-'QuickPlay Score'!$AE$12)</f>
        <v>0</v>
      </c>
      <c r="AL109">
        <f ca="1">MAX(0,Y109-'QuickPlay Score'!$AE$12)</f>
        <v>0</v>
      </c>
      <c r="AM109">
        <f ca="1">MAX(0,Z109-'QuickPlay Score'!$AE$12)</f>
        <v>0</v>
      </c>
    </row>
    <row r="110" spans="2:39" x14ac:dyDescent="0.25">
      <c r="B110">
        <f t="shared" si="19"/>
        <v>2790</v>
      </c>
      <c r="E110">
        <f ca="1">'truth model'!M110*IF($B110&lt;=E$5,0,+E$3*E$4*E$10*E$6^0.5/(2*(PI()*E$7*($B110-E$5)^3)^0.5)*EXP(-((E$6*E$10-E$8*($B110-E$5))^2)/(4*E$6*E$7*($B110-E$5)))*EXP(-E$9*($B110-E$5)))</f>
        <v>1.7164901931663325E-77</v>
      </c>
      <c r="F110">
        <f ca="1">'truth model'!N110*IF($B110&lt;=F$5,0,+F$3*F$4*F$10*F$6^0.5/(2*(PI()*F$7*($B110-F$5)^3)^0.5)*EXP(-((F$6*F$10-F$8*($B110-F$5))^2)/(4*F$6*F$7*($B110-F$5)))*EXP(-F$9*($B110-F$5)))</f>
        <v>9.9909184629196552E-16</v>
      </c>
      <c r="G110">
        <f ca="1">'truth model'!O110*IF($B110&lt;=G$5,0,+G$3*G$4*G$10*G$6^0.5/(2*(PI()*G$7*($B110-G$5)^3)^0.5)*EXP(-((G$6*G$10-G$8*($B110-G$5))^2)/(4*G$6*G$7*($B110-G$5)))*EXP(-G$9*($B110-G$5)))</f>
        <v>3.4313110709015188E-20</v>
      </c>
      <c r="H110">
        <f ca="1">'truth model'!P110*IF($B110&lt;=H$5,0,+H$3*H$4*H$10*H$6^0.5/(2*(PI()*H$7*($B110-H$5)^3)^0.5)*EXP(-((H$6*H$10-H$8*($B110-H$5))^2)/(4*H$6*H$7*($B110-H$5)))*EXP(-H$9*($B110-H$5)))</f>
        <v>4.0285204867991456E-24</v>
      </c>
      <c r="I110">
        <f ca="1">'truth model'!Q110*IF($B110&lt;=I$5,0,+I$3*I$4*I$10*I$6^0.5/(2*(PI()*I$7*($B110-I$5)^3)^0.5)*EXP(-((I$6*I$10-I$8*($B110-I$5))^2)/(4*I$6*I$7*($B110-I$5)))*EXP(-I$9*($B110-I$5)))</f>
        <v>2.2329811335246066E-8</v>
      </c>
      <c r="J110">
        <f ca="1">'truth model'!R110*IF($B110&lt;=J$5,0,+J$3*J$4*J$10*J$6^0.5/(2*(PI()*J$7*($B110-J$5)^3)^0.5)*EXP(-((J$6*J$10-J$8*($B110-J$5))^2)/(4*J$6*J$7*($B110-J$5)))*EXP(-J$9*($B110-J$5)))</f>
        <v>2.9028725989422686E-20</v>
      </c>
      <c r="K110">
        <f ca="1">'truth model'!S110*IF($B110&lt;=K$5,0,+K$3*K$4*K$10*K$6^0.5/(2*(PI()*K$7*($B110-K$5)^3)^0.5)*EXP(-((K$6*K$10-K$8*($B110-K$5))^2)/(4*K$6*K$7*($B110-K$5)))*EXP(-K$9*($B110-K$5)))</f>
        <v>1.4766255505684975E-14</v>
      </c>
      <c r="L110">
        <f ca="1">'truth model'!T110*IF($B110&lt;=L$5,0,+L$3*L$4*L$10*L$6^0.5/(2*(PI()*L$7*($B110-L$5)^3)^0.5)*EXP(-((L$6*L$10-L$8*($B110-L$5))^2)/(4*L$6*L$7*($B110-L$5)))*EXP(-L$9*($B110-L$5)))</f>
        <v>2.501081519368506E-21</v>
      </c>
      <c r="M110">
        <f ca="1">'truth model'!U110*IF($B110&lt;=M$5,0,+M$3*M$4*M$10*M$6^0.5/(2*(PI()*M$7*($B110-M$5)^3)^0.5)*EXP(-((M$6*M$10-M$8*($B110-M$5))^2)/(4*M$6*M$7*($B110-M$5)))*EXP(-M$9*($B110-M$5)))</f>
        <v>3.5223168333392787E-121</v>
      </c>
      <c r="N110">
        <f ca="1">'truth model'!V110*IF($B110&lt;=N$5,0,+N$3*N$4*N$10*N$6^0.5/(2*(PI()*N$7*($B110-N$5)^3)^0.5)*EXP(-((N$6*N$10-N$8*($B110-N$5))^2)/(4*N$6*N$7*($B110-N$5)))*EXP(-N$9*($B110-N$5)))</f>
        <v>7.1294129972494512E-21</v>
      </c>
      <c r="Q110">
        <f t="shared" ca="1" si="16"/>
        <v>1.9242782850414646E-46</v>
      </c>
      <c r="R110">
        <f t="shared" ca="1" si="17"/>
        <v>1.3265213665175785E-11</v>
      </c>
      <c r="S110">
        <f t="shared" ca="1" si="20"/>
        <v>8.8708267073267228E-13</v>
      </c>
      <c r="T110">
        <f t="shared" ca="1" si="20"/>
        <v>2.6058101686955158E-16</v>
      </c>
      <c r="U110">
        <f t="shared" ca="1" si="20"/>
        <v>2.5171193092961291E-4</v>
      </c>
      <c r="V110">
        <f t="shared" ca="1" si="20"/>
        <v>1.7937819262459422E-11</v>
      </c>
      <c r="W110">
        <f t="shared" ca="1" si="20"/>
        <v>2.7724708569969471E-5</v>
      </c>
      <c r="X110">
        <f t="shared" ca="1" si="20"/>
        <v>5.8947794382473709E-10</v>
      </c>
      <c r="Y110">
        <f t="shared" ca="1" si="20"/>
        <v>7.7077233996541964E-53</v>
      </c>
      <c r="Z110">
        <f t="shared" ca="1" si="20"/>
        <v>1.7798005585471392E-6</v>
      </c>
      <c r="AA110">
        <f t="shared" si="20"/>
        <v>0</v>
      </c>
      <c r="AD110">
        <f ca="1">MAX(0,Q110-'QuickPlay Score'!$AE$12)</f>
        <v>0</v>
      </c>
      <c r="AE110">
        <f ca="1">MAX(0,R110-'QuickPlay Score'!$AE$12)</f>
        <v>0</v>
      </c>
      <c r="AF110">
        <f ca="1">MAX(0,S110-'QuickPlay Score'!$AE$12)</f>
        <v>0</v>
      </c>
      <c r="AG110">
        <f ca="1">MAX(0,T110-'QuickPlay Score'!$AE$12)</f>
        <v>0</v>
      </c>
      <c r="AH110">
        <f ca="1">MAX(0,U110-'QuickPlay Score'!$AE$12)</f>
        <v>0</v>
      </c>
      <c r="AI110">
        <f ca="1">MAX(0,V110-'QuickPlay Score'!$AE$12)</f>
        <v>0</v>
      </c>
      <c r="AJ110">
        <f ca="1">MAX(0,W110-'QuickPlay Score'!$AE$12)</f>
        <v>0</v>
      </c>
      <c r="AK110">
        <f ca="1">MAX(0,X110-'QuickPlay Score'!$AE$12)</f>
        <v>0</v>
      </c>
      <c r="AL110">
        <f ca="1">MAX(0,Y110-'QuickPlay Score'!$AE$12)</f>
        <v>0</v>
      </c>
      <c r="AM110">
        <f ca="1">MAX(0,Z110-'QuickPlay Score'!$AE$12)</f>
        <v>0</v>
      </c>
    </row>
    <row r="111" spans="2:39" x14ac:dyDescent="0.25">
      <c r="B111">
        <f t="shared" si="19"/>
        <v>2820</v>
      </c>
      <c r="E111">
        <f ca="1">'truth model'!M111*IF($B111&lt;=E$5,0,+E$3*E$4*E$10*E$6^0.5/(2*(PI()*E$7*($B111-E$5)^3)^0.5)*EXP(-((E$6*E$10-E$8*($B111-E$5))^2)/(4*E$6*E$7*($B111-E$5)))*EXP(-E$9*($B111-E$5)))</f>
        <v>2.0330103144328894E-78</v>
      </c>
      <c r="F111">
        <f ca="1">'truth model'!N111*IF($B111&lt;=F$5,0,+F$3*F$4*F$10*F$6^0.5/(2*(PI()*F$7*($B111-F$5)^3)^0.5)*EXP(-((F$6*F$10-F$8*($B111-F$5))^2)/(4*F$6*F$7*($B111-F$5)))*EXP(-F$9*($B111-F$5)))</f>
        <v>5.141871808312462E-16</v>
      </c>
      <c r="G111">
        <f ca="1">'truth model'!O111*IF($B111&lt;=G$5,0,+G$3*G$4*G$10*G$6^0.5/(2*(PI()*G$7*($B111-G$5)^3)^0.5)*EXP(-((G$6*G$10-G$8*($B111-G$5))^2)/(4*G$6*G$7*($B111-G$5)))*EXP(-G$9*($B111-G$5)))</f>
        <v>1.6293199963481651E-20</v>
      </c>
      <c r="H111">
        <f ca="1">'truth model'!P111*IF($B111&lt;=H$5,0,+H$3*H$4*H$10*H$6^0.5/(2*(PI()*H$7*($B111-H$5)^3)^0.5)*EXP(-((H$6*H$10-H$8*($B111-H$5))^2)/(4*H$6*H$7*($B111-H$5)))*EXP(-H$9*($B111-H$5)))</f>
        <v>1.9241374282023072E-24</v>
      </c>
      <c r="I111">
        <f ca="1">'truth model'!Q111*IF($B111&lt;=I$5,0,+I$3*I$4*I$10*I$6^0.5/(2*(PI()*I$7*($B111-I$5)^3)^0.5)*EXP(-((I$6*I$10-I$8*($B111-I$5))^2)/(4*I$6*I$7*($B111-I$5)))*EXP(-I$9*($B111-I$5)))</f>
        <v>2.2613268405545626E-8</v>
      </c>
      <c r="J111">
        <f ca="1">'truth model'!R111*IF($B111&lt;=J$5,0,+J$3*J$4*J$10*J$6^0.5/(2*(PI()*J$7*($B111-J$5)^3)^0.5)*EXP(-((J$6*J$10-J$8*($B111-J$5))^2)/(4*J$6*J$7*($B111-J$5)))*EXP(-J$9*($B111-J$5)))</f>
        <v>1.4671016149821372E-20</v>
      </c>
      <c r="K111">
        <f ca="1">'truth model'!S111*IF($B111&lt;=K$5,0,+K$3*K$4*K$10*K$6^0.5/(2*(PI()*K$7*($B111-K$5)^3)^0.5)*EXP(-((K$6*K$10-K$8*($B111-K$5))^2)/(4*K$6*K$7*($B111-K$5)))*EXP(-K$9*($B111-K$5)))</f>
        <v>1.0300334901757712E-14</v>
      </c>
      <c r="L111">
        <f ca="1">'truth model'!T111*IF($B111&lt;=L$5,0,+L$3*L$4*L$10*L$6^0.5/(2*(PI()*L$7*($B111-L$5)^3)^0.5)*EXP(-((L$6*L$10-L$8*($B111-L$5))^2)/(4*L$6*L$7*($B111-L$5)))*EXP(-L$9*($B111-L$5)))</f>
        <v>2.3011628899645893E-21</v>
      </c>
      <c r="M111">
        <f ca="1">'truth model'!U111*IF($B111&lt;=M$5,0,+M$3*M$4*M$10*M$6^0.5/(2*(PI()*M$7*($B111-M$5)^3)^0.5)*EXP(-((M$6*M$10-M$8*($B111-M$5))^2)/(4*M$6*M$7*($B111-M$5)))*EXP(-M$9*($B111-M$5)))</f>
        <v>1.3810650936590491E-122</v>
      </c>
      <c r="N111">
        <f ca="1">'truth model'!V111*IF($B111&lt;=N$5,0,+N$3*N$4*N$10*N$6^0.5/(2*(PI()*N$7*($B111-N$5)^3)^0.5)*EXP(-((N$6*N$10-N$8*($B111-N$5))^2)/(4*N$6*N$7*($B111-N$5)))*EXP(-N$9*($B111-N$5)))</f>
        <v>6.6903341848668704E-21</v>
      </c>
      <c r="Q111">
        <f t="shared" ca="1" si="16"/>
        <v>2.8377853685021386E-47</v>
      </c>
      <c r="R111">
        <f t="shared" ca="1" si="17"/>
        <v>9.773413240757549E-12</v>
      </c>
      <c r="S111">
        <f t="shared" ca="1" si="20"/>
        <v>5.903771194827135E-13</v>
      </c>
      <c r="T111">
        <f t="shared" ca="1" si="20"/>
        <v>1.5425279947615431E-16</v>
      </c>
      <c r="U111">
        <f t="shared" ca="1" si="20"/>
        <v>2.654130102038357E-4</v>
      </c>
      <c r="V111">
        <f t="shared" ca="1" si="20"/>
        <v>1.1994989017002424E-11</v>
      </c>
      <c r="W111">
        <f t="shared" ca="1" si="20"/>
        <v>2.1673055930019148E-5</v>
      </c>
      <c r="X111">
        <f t="shared" ca="1" si="20"/>
        <v>3.8146142746160961E-10</v>
      </c>
      <c r="Y111">
        <f t="shared" ca="1" si="20"/>
        <v>4.4569642817934638E-54</v>
      </c>
      <c r="Z111">
        <f t="shared" ca="1" si="20"/>
        <v>1.222735848355649E-6</v>
      </c>
      <c r="AA111">
        <f t="shared" si="20"/>
        <v>0</v>
      </c>
      <c r="AD111">
        <f ca="1">MAX(0,Q111-'QuickPlay Score'!$AE$12)</f>
        <v>0</v>
      </c>
      <c r="AE111">
        <f ca="1">MAX(0,R111-'QuickPlay Score'!$AE$12)</f>
        <v>0</v>
      </c>
      <c r="AF111">
        <f ca="1">MAX(0,S111-'QuickPlay Score'!$AE$12)</f>
        <v>0</v>
      </c>
      <c r="AG111">
        <f ca="1">MAX(0,T111-'QuickPlay Score'!$AE$12)</f>
        <v>0</v>
      </c>
      <c r="AH111">
        <f ca="1">MAX(0,U111-'QuickPlay Score'!$AE$12)</f>
        <v>0</v>
      </c>
      <c r="AI111">
        <f ca="1">MAX(0,V111-'QuickPlay Score'!$AE$12)</f>
        <v>0</v>
      </c>
      <c r="AJ111">
        <f ca="1">MAX(0,W111-'QuickPlay Score'!$AE$12)</f>
        <v>0</v>
      </c>
      <c r="AK111">
        <f ca="1">MAX(0,X111-'QuickPlay Score'!$AE$12)</f>
        <v>0</v>
      </c>
      <c r="AL111">
        <f ca="1">MAX(0,Y111-'QuickPlay Score'!$AE$12)</f>
        <v>0</v>
      </c>
      <c r="AM111">
        <f ca="1">MAX(0,Z111-'QuickPlay Score'!$AE$12)</f>
        <v>0</v>
      </c>
    </row>
    <row r="112" spans="2:39" x14ac:dyDescent="0.25">
      <c r="B112">
        <f t="shared" si="19"/>
        <v>2850</v>
      </c>
      <c r="E112">
        <f ca="1">'truth model'!M112*IF($B112&lt;=E$5,0,+E$3*E$4*E$10*E$6^0.5/(2*(PI()*E$7*($B112-E$5)^3)^0.5)*EXP(-((E$6*E$10-E$8*($B112-E$5))^2)/(4*E$6*E$7*($B112-E$5)))*EXP(-E$9*($B112-E$5)))</f>
        <v>2.1812517719022143E-79</v>
      </c>
      <c r="F112">
        <f ca="1">'truth model'!N112*IF($B112&lt;=F$5,0,+F$3*F$4*F$10*F$6^0.5/(2*(PI()*F$7*($B112-F$5)^3)^0.5)*EXP(-((F$6*F$10-F$8*($B112-F$5))^2)/(4*F$6*F$7*($B112-F$5)))*EXP(-F$9*($B112-F$5)))</f>
        <v>3.6303340614878908E-16</v>
      </c>
      <c r="G112">
        <f ca="1">'truth model'!O112*IF($B112&lt;=G$5,0,+G$3*G$4*G$10*G$6^0.5/(2*(PI()*G$7*($B112-G$5)^3)^0.5)*EXP(-((G$6*G$10-G$8*($B112-G$5))^2)/(4*G$6*G$7*($B112-G$5)))*EXP(-G$9*($B112-G$5)))</f>
        <v>9.5252279998776518E-21</v>
      </c>
      <c r="H112">
        <f ca="1">'truth model'!P112*IF($B112&lt;=H$5,0,+H$3*H$4*H$10*H$6^0.5/(2*(PI()*H$7*($B112-H$5)^3)^0.5)*EXP(-((H$6*H$10-H$8*($B112-H$5))^2)/(4*H$6*H$7*($B112-H$5)))*EXP(-H$9*($B112-H$5)))</f>
        <v>1.3375521009836949E-24</v>
      </c>
      <c r="I112">
        <f ca="1">'truth model'!Q112*IF($B112&lt;=I$5,0,+I$3*I$4*I$10*I$6^0.5/(2*(PI()*I$7*($B112-I$5)^3)^0.5)*EXP(-((I$6*I$10-I$8*($B112-I$5))^2)/(4*I$6*I$7*($B112-I$5)))*EXP(-I$9*($B112-I$5)))</f>
        <v>1.5527826719538242E-8</v>
      </c>
      <c r="J112">
        <f ca="1">'truth model'!R112*IF($B112&lt;=J$5,0,+J$3*J$4*J$10*J$6^0.5/(2*(PI()*J$7*($B112-J$5)^3)^0.5)*EXP(-((J$6*J$10-J$8*($B112-J$5))^2)/(4*J$6*J$7*($B112-J$5)))*EXP(-J$9*($B112-J$5)))</f>
        <v>1.1174774949485619E-20</v>
      </c>
      <c r="K112">
        <f ca="1">'truth model'!S112*IF($B112&lt;=K$5,0,+K$3*K$4*K$10*K$6^0.5/(2*(PI()*K$7*($B112-K$5)^3)^0.5)*EXP(-((K$6*K$10-K$8*($B112-K$5))^2)/(4*K$6*K$7*($B112-K$5)))*EXP(-K$9*($B112-K$5)))</f>
        <v>6.3359567176474569E-15</v>
      </c>
      <c r="L112">
        <f ca="1">'truth model'!T112*IF($B112&lt;=L$5,0,+L$3*L$4*L$10*L$6^0.5/(2*(PI()*L$7*($B112-L$5)^3)^0.5)*EXP(-((L$6*L$10-L$8*($B112-L$5))^2)/(4*L$6*L$7*($B112-L$5)))*EXP(-L$9*($B112-L$5)))</f>
        <v>1.0554596911017906E-21</v>
      </c>
      <c r="M112">
        <f ca="1">'truth model'!U112*IF($B112&lt;=M$5,0,+M$3*M$4*M$10*M$6^0.5/(2*(PI()*M$7*($B112-M$5)^3)^0.5)*EXP(-((M$6*M$10-M$8*($B112-M$5))^2)/(4*M$6*M$7*($B112-M$5)))*EXP(-M$9*($B112-M$5)))</f>
        <v>4.7024383511146225E-124</v>
      </c>
      <c r="N112">
        <f ca="1">'truth model'!V112*IF($B112&lt;=N$5,0,+N$3*N$4*N$10*N$6^0.5/(2*(PI()*N$7*($B112-N$5)^3)^0.5)*EXP(-((N$6*N$10-N$8*($B112-N$5))^2)/(4*N$6*N$7*($B112-N$5)))*EXP(-N$9*($B112-N$5)))</f>
        <v>2.9767340642017667E-21</v>
      </c>
      <c r="Q112">
        <f t="shared" ca="1" si="16"/>
        <v>4.1725790438529703E-48</v>
      </c>
      <c r="R112">
        <f t="shared" ca="1" si="17"/>
        <v>7.1940792247552425E-12</v>
      </c>
      <c r="S112">
        <f t="shared" ca="1" si="20"/>
        <v>3.9227275593303057E-13</v>
      </c>
      <c r="T112">
        <f t="shared" ca="1" si="20"/>
        <v>9.1200636085741414E-17</v>
      </c>
      <c r="U112">
        <f t="shared" ca="1" si="20"/>
        <v>2.7838958755190777E-4</v>
      </c>
      <c r="V112">
        <f t="shared" ca="1" si="20"/>
        <v>8.0057015159316878E-12</v>
      </c>
      <c r="W112">
        <f t="shared" ca="1" si="20"/>
        <v>1.6904356089160995E-5</v>
      </c>
      <c r="X112">
        <f t="shared" ca="1" si="20"/>
        <v>2.4638024925758974E-10</v>
      </c>
      <c r="Y112">
        <f t="shared" ca="1" si="20"/>
        <v>2.5488319408728754E-55</v>
      </c>
      <c r="Z112">
        <f t="shared" ca="1" si="20"/>
        <v>8.3712937010734281E-7</v>
      </c>
      <c r="AA112">
        <f t="shared" si="20"/>
        <v>0</v>
      </c>
      <c r="AD112">
        <f ca="1">MAX(0,Q112-'QuickPlay Score'!$AE$12)</f>
        <v>0</v>
      </c>
      <c r="AE112">
        <f ca="1">MAX(0,R112-'QuickPlay Score'!$AE$12)</f>
        <v>0</v>
      </c>
      <c r="AF112">
        <f ca="1">MAX(0,S112-'QuickPlay Score'!$AE$12)</f>
        <v>0</v>
      </c>
      <c r="AG112">
        <f ca="1">MAX(0,T112-'QuickPlay Score'!$AE$12)</f>
        <v>0</v>
      </c>
      <c r="AH112">
        <f ca="1">MAX(0,U112-'QuickPlay Score'!$AE$12)</f>
        <v>0</v>
      </c>
      <c r="AI112">
        <f ca="1">MAX(0,V112-'QuickPlay Score'!$AE$12)</f>
        <v>0</v>
      </c>
      <c r="AJ112">
        <f ca="1">MAX(0,W112-'QuickPlay Score'!$AE$12)</f>
        <v>0</v>
      </c>
      <c r="AK112">
        <f ca="1">MAX(0,X112-'QuickPlay Score'!$AE$12)</f>
        <v>0</v>
      </c>
      <c r="AL112">
        <f ca="1">MAX(0,Y112-'QuickPlay Score'!$AE$12)</f>
        <v>0</v>
      </c>
      <c r="AM112">
        <f ca="1">MAX(0,Z112-'QuickPlay Score'!$AE$12)</f>
        <v>0</v>
      </c>
    </row>
    <row r="113" spans="2:39" x14ac:dyDescent="0.25">
      <c r="B113">
        <f t="shared" si="19"/>
        <v>2880</v>
      </c>
      <c r="E113">
        <f ca="1">'truth model'!M113*IF($B113&lt;=E$5,0,+E$3*E$4*E$10*E$6^0.5/(2*(PI()*E$7*($B113-E$5)^3)^0.5)*EXP(-((E$6*E$10-E$8*($B113-E$5))^2)/(4*E$6*E$7*($B113-E$5)))*EXP(-E$9*($B113-E$5)))</f>
        <v>3.0136962207797764E-80</v>
      </c>
      <c r="F113">
        <f ca="1">'truth model'!N113*IF($B113&lt;=F$5,0,+F$3*F$4*F$10*F$6^0.5/(2*(PI()*F$7*($B113-F$5)^3)^0.5)*EXP(-((F$6*F$10-F$8*($B113-F$5))^2)/(4*F$6*F$7*($B113-F$5)))*EXP(-F$9*($B113-F$5)))</f>
        <v>3.3350920870635224E-16</v>
      </c>
      <c r="G113">
        <f ca="1">'truth model'!O113*IF($B113&lt;=G$5,0,+G$3*G$4*G$10*G$6^0.5/(2*(PI()*G$7*($B113-G$5)^3)^0.5)*EXP(-((G$6*G$10-G$8*($B113-G$5))^2)/(4*G$6*G$7*($B113-G$5)))*EXP(-G$9*($B113-G$5)))</f>
        <v>6.7580275812953562E-21</v>
      </c>
      <c r="H113">
        <f ca="1">'truth model'!P113*IF($B113&lt;=H$5,0,+H$3*H$4*H$10*H$6^0.5/(2*(PI()*H$7*($B113-H$5)^3)^0.5)*EXP(-((H$6*H$10-H$8*($B113-H$5))^2)/(4*H$6*H$7*($B113-H$5)))*EXP(-H$9*($B113-H$5)))</f>
        <v>6.9289507762094891E-25</v>
      </c>
      <c r="I113">
        <f ca="1">'truth model'!Q113*IF($B113&lt;=I$5,0,+I$3*I$4*I$10*I$6^0.5/(2*(PI()*I$7*($B113-I$5)^3)^0.5)*EXP(-((I$6*I$10-I$8*($B113-I$5))^2)/(4*I$6*I$7*($B113-I$5)))*EXP(-I$9*($B113-I$5)))</f>
        <v>1.5994031575435576E-8</v>
      </c>
      <c r="J113">
        <f ca="1">'truth model'!R113*IF($B113&lt;=J$5,0,+J$3*J$4*J$10*J$6^0.5/(2*(PI()*J$7*($B113-J$5)^3)^0.5)*EXP(-((J$6*J$10-J$8*($B113-J$5))^2)/(4*J$6*J$7*($B113-J$5)))*EXP(-J$9*($B113-J$5)))</f>
        <v>4.6784195813908901E-21</v>
      </c>
      <c r="K113">
        <f ca="1">'truth model'!S113*IF($B113&lt;=K$5,0,+K$3*K$4*K$10*K$6^0.5/(2*(PI()*K$7*($B113-K$5)^3)^0.5)*EXP(-((K$6*K$10-K$8*($B113-K$5))^2)/(4*K$6*K$7*($B113-K$5)))*EXP(-K$9*($B113-K$5)))</f>
        <v>3.5788421252111812E-15</v>
      </c>
      <c r="L113">
        <f ca="1">'truth model'!T113*IF($B113&lt;=L$5,0,+L$3*L$4*L$10*L$6^0.5/(2*(PI()*L$7*($B113-L$5)^3)^0.5)*EXP(-((L$6*L$10-L$8*($B113-L$5))^2)/(4*L$6*L$7*($B113-L$5)))*EXP(-L$9*($B113-L$5)))</f>
        <v>6.9470217089551715E-22</v>
      </c>
      <c r="M113">
        <f ca="1">'truth model'!U113*IF($B113&lt;=M$5,0,+M$3*M$4*M$10*M$6^0.5/(2*(PI()*M$7*($B113-M$5)^3)^0.5)*EXP(-((M$6*M$10-M$8*($B113-M$5))^2)/(4*M$6*M$7*($B113-M$5)))*EXP(-M$9*($B113-M$5)))</f>
        <v>1.7223478837344241E-125</v>
      </c>
      <c r="N113">
        <f ca="1">'truth model'!V113*IF($B113&lt;=N$5,0,+N$3*N$4*N$10*N$6^0.5/(2*(PI()*N$7*($B113-N$5)^3)^0.5)*EXP(-((N$6*N$10-N$8*($B113-N$5))^2)/(4*N$6*N$7*($B113-N$5)))*EXP(-N$9*($B113-N$5)))</f>
        <v>1.8035449170518975E-21</v>
      </c>
      <c r="Q113">
        <f t="shared" ca="1" si="16"/>
        <v>6.117661749146648E-49</v>
      </c>
      <c r="R113">
        <f t="shared" ca="1" si="17"/>
        <v>5.2907227837036266E-12</v>
      </c>
      <c r="S113">
        <f t="shared" ref="S113:AA128" ca="1" si="21">IF($B113&lt;=G$5,0,+G$3*G$4*G$11*G$6^0.5/(2*(PI()*G$7*($B113-G$5)^3)^0.5)*EXP(-((G$6*G$11-G$8*($B113-G$5))^2)/(4*G$6*G$7*($B113-G$5)))*EXP(-G$9*($B113-G$5)))</f>
        <v>2.6023380376397705E-13</v>
      </c>
      <c r="T113">
        <f t="shared" ca="1" si="21"/>
        <v>5.3858601235913805E-17</v>
      </c>
      <c r="U113">
        <f t="shared" ca="1" si="21"/>
        <v>2.9051666289500321E-4</v>
      </c>
      <c r="V113">
        <f t="shared" ca="1" si="21"/>
        <v>5.3332998285929174E-12</v>
      </c>
      <c r="W113">
        <f t="shared" ca="1" si="21"/>
        <v>1.315633224350386E-5</v>
      </c>
      <c r="X113">
        <f t="shared" ca="1" si="21"/>
        <v>1.5884040560220298E-10</v>
      </c>
      <c r="Y113">
        <f t="shared" ca="1" si="21"/>
        <v>1.4420783606771854E-56</v>
      </c>
      <c r="Z113">
        <f t="shared" ca="1" si="21"/>
        <v>5.7121630059329986E-7</v>
      </c>
      <c r="AA113">
        <f t="shared" si="21"/>
        <v>0</v>
      </c>
      <c r="AD113">
        <f ca="1">MAX(0,Q113-'QuickPlay Score'!$AE$12)</f>
        <v>0</v>
      </c>
      <c r="AE113">
        <f ca="1">MAX(0,R113-'QuickPlay Score'!$AE$12)</f>
        <v>0</v>
      </c>
      <c r="AF113">
        <f ca="1">MAX(0,S113-'QuickPlay Score'!$AE$12)</f>
        <v>0</v>
      </c>
      <c r="AG113">
        <f ca="1">MAX(0,T113-'QuickPlay Score'!$AE$12)</f>
        <v>0</v>
      </c>
      <c r="AH113">
        <f ca="1">MAX(0,U113-'QuickPlay Score'!$AE$12)</f>
        <v>0</v>
      </c>
      <c r="AI113">
        <f ca="1">MAX(0,V113-'QuickPlay Score'!$AE$12)</f>
        <v>0</v>
      </c>
      <c r="AJ113">
        <f ca="1">MAX(0,W113-'QuickPlay Score'!$AE$12)</f>
        <v>0</v>
      </c>
      <c r="AK113">
        <f ca="1">MAX(0,X113-'QuickPlay Score'!$AE$12)</f>
        <v>0</v>
      </c>
      <c r="AL113">
        <f ca="1">MAX(0,Y113-'QuickPlay Score'!$AE$12)</f>
        <v>0</v>
      </c>
      <c r="AM113">
        <f ca="1">MAX(0,Z113-'QuickPlay Score'!$AE$12)</f>
        <v>0</v>
      </c>
    </row>
    <row r="114" spans="2:39" x14ac:dyDescent="0.25">
      <c r="B114">
        <f t="shared" si="19"/>
        <v>2910</v>
      </c>
      <c r="E114">
        <f ca="1">'truth model'!M114*IF($B114&lt;=E$5,0,+E$3*E$4*E$10*E$6^0.5/(2*(PI()*E$7*($B114-E$5)^3)^0.5)*EXP(-((E$6*E$10-E$8*($B114-E$5))^2)/(4*E$6*E$7*($B114-E$5)))*EXP(-E$9*($B114-E$5)))</f>
        <v>3.375100030015055E-81</v>
      </c>
      <c r="F114">
        <f ca="1">'truth model'!N114*IF($B114&lt;=F$5,0,+F$3*F$4*F$10*F$6^0.5/(2*(PI()*F$7*($B114-F$5)^3)^0.5)*EXP(-((F$6*F$10-F$8*($B114-F$5))^2)/(4*F$6*F$7*($B114-F$5)))*EXP(-F$9*($B114-F$5)))</f>
        <v>2.1499107038654586E-16</v>
      </c>
      <c r="G114">
        <f ca="1">'truth model'!O114*IF($B114&lt;=G$5,0,+G$3*G$4*G$10*G$6^0.5/(2*(PI()*G$7*($B114-G$5)^3)^0.5)*EXP(-((G$6*G$10-G$8*($B114-G$5))^2)/(4*G$6*G$7*($B114-G$5)))*EXP(-G$9*($B114-G$5)))</f>
        <v>3.6487141568604146E-21</v>
      </c>
      <c r="H114">
        <f ca="1">'truth model'!P114*IF($B114&lt;=H$5,0,+H$3*H$4*H$10*H$6^0.5/(2*(PI()*H$7*($B114-H$5)^3)^0.5)*EXP(-((H$6*H$10-H$8*($B114-H$5))^2)/(4*H$6*H$7*($B114-H$5)))*EXP(-H$9*($B114-H$5)))</f>
        <v>3.2074405656348147E-25</v>
      </c>
      <c r="I114">
        <f ca="1">'truth model'!Q114*IF($B114&lt;=I$5,0,+I$3*I$4*I$10*I$6^0.5/(2*(PI()*I$7*($B114-I$5)^3)^0.5)*EXP(-((I$6*I$10-I$8*($B114-I$5))^2)/(4*I$6*I$7*($B114-I$5)))*EXP(-I$9*($B114-I$5)))</f>
        <v>1.3441312661047233E-8</v>
      </c>
      <c r="J114">
        <f ca="1">'truth model'!R114*IF($B114&lt;=J$5,0,+J$3*J$4*J$10*J$6^0.5/(2*(PI()*J$7*($B114-J$5)^3)^0.5)*EXP(-((J$6*J$10-J$8*($B114-J$5))^2)/(4*J$6*J$7*($B114-J$5)))*EXP(-J$9*($B114-J$5)))</f>
        <v>4.5101472168105208E-21</v>
      </c>
      <c r="K114">
        <f ca="1">'truth model'!S114*IF($B114&lt;=K$5,0,+K$3*K$4*K$10*K$6^0.5/(2*(PI()*K$7*($B114-K$5)^3)^0.5)*EXP(-((K$6*K$10-K$8*($B114-K$5))^2)/(4*K$6*K$7*($B114-K$5)))*EXP(-K$9*($B114-K$5)))</f>
        <v>3.1378343881000778E-15</v>
      </c>
      <c r="L114">
        <f ca="1">'truth model'!T114*IF($B114&lt;=L$5,0,+L$3*L$4*L$10*L$6^0.5/(2*(PI()*L$7*($B114-L$5)^3)^0.5)*EXP(-((L$6*L$10-L$8*($B114-L$5))^2)/(4*L$6*L$7*($B114-L$5)))*EXP(-L$9*($B114-L$5)))</f>
        <v>3.8944677702030435E-22</v>
      </c>
      <c r="M114">
        <f ca="1">'truth model'!U114*IF($B114&lt;=M$5,0,+M$3*M$4*M$10*M$6^0.5/(2*(PI()*M$7*($B114-M$5)^3)^0.5)*EXP(-((M$6*M$10-M$8*($B114-M$5))^2)/(4*M$6*M$7*($B114-M$5)))*EXP(-M$9*($B114-M$5)))</f>
        <v>8.117747374795174E-127</v>
      </c>
      <c r="N114">
        <f ca="1">'truth model'!V114*IF($B114&lt;=N$5,0,+N$3*N$4*N$10*N$6^0.5/(2*(PI()*N$7*($B114-N$5)^3)^0.5)*EXP(-((N$6*N$10-N$8*($B114-N$5))^2)/(4*N$6*N$7*($B114-N$5)))*EXP(-N$9*($B114-N$5)))</f>
        <v>8.4799689755726013E-22</v>
      </c>
      <c r="Q114">
        <f t="shared" ca="1" si="16"/>
        <v>8.9446402187446563E-50</v>
      </c>
      <c r="R114">
        <f t="shared" ca="1" si="17"/>
        <v>3.8875762142964506E-12</v>
      </c>
      <c r="S114">
        <f t="shared" ca="1" si="21"/>
        <v>1.7237683539991019E-13</v>
      </c>
      <c r="T114">
        <f t="shared" ca="1" si="21"/>
        <v>3.1770331013785566E-17</v>
      </c>
      <c r="U114">
        <f t="shared" ca="1" si="21"/>
        <v>3.0168108014344737E-4</v>
      </c>
      <c r="V114">
        <f t="shared" ca="1" si="21"/>
        <v>3.5466326471913924E-12</v>
      </c>
      <c r="W114">
        <f t="shared" ca="1" si="21"/>
        <v>1.0217855344082889E-5</v>
      </c>
      <c r="X114">
        <f t="shared" ca="1" si="21"/>
        <v>1.0222152784007996E-10</v>
      </c>
      <c r="Y114">
        <f t="shared" ca="1" si="21"/>
        <v>8.0748046197023938E-58</v>
      </c>
      <c r="Z114">
        <f t="shared" ca="1" si="21"/>
        <v>3.8851161414603198E-7</v>
      </c>
      <c r="AA114">
        <f t="shared" si="21"/>
        <v>0</v>
      </c>
      <c r="AD114">
        <f ca="1">MAX(0,Q114-'QuickPlay Score'!$AE$12)</f>
        <v>0</v>
      </c>
      <c r="AE114">
        <f ca="1">MAX(0,R114-'QuickPlay Score'!$AE$12)</f>
        <v>0</v>
      </c>
      <c r="AF114">
        <f ca="1">MAX(0,S114-'QuickPlay Score'!$AE$12)</f>
        <v>0</v>
      </c>
      <c r="AG114">
        <f ca="1">MAX(0,T114-'QuickPlay Score'!$AE$12)</f>
        <v>0</v>
      </c>
      <c r="AH114">
        <f ca="1">MAX(0,U114-'QuickPlay Score'!$AE$12)</f>
        <v>0</v>
      </c>
      <c r="AI114">
        <f ca="1">MAX(0,V114-'QuickPlay Score'!$AE$12)</f>
        <v>0</v>
      </c>
      <c r="AJ114">
        <f ca="1">MAX(0,W114-'QuickPlay Score'!$AE$12)</f>
        <v>0</v>
      </c>
      <c r="AK114">
        <f ca="1">MAX(0,X114-'QuickPlay Score'!$AE$12)</f>
        <v>0</v>
      </c>
      <c r="AL114">
        <f ca="1">MAX(0,Y114-'QuickPlay Score'!$AE$12)</f>
        <v>0</v>
      </c>
      <c r="AM114">
        <f ca="1">MAX(0,Z114-'QuickPlay Score'!$AE$12)</f>
        <v>0</v>
      </c>
    </row>
    <row r="115" spans="2:39" x14ac:dyDescent="0.25">
      <c r="B115">
        <f t="shared" si="19"/>
        <v>2940</v>
      </c>
      <c r="E115">
        <f ca="1">'truth model'!M115*IF($B115&lt;=E$5,0,+E$3*E$4*E$10*E$6^0.5/(2*(PI()*E$7*($B115-E$5)^3)^0.5)*EXP(-((E$6*E$10-E$8*($B115-E$5))^2)/(4*E$6*E$7*($B115-E$5)))*EXP(-E$9*($B115-E$5)))</f>
        <v>5.1078475670415442E-82</v>
      </c>
      <c r="F115">
        <f ca="1">'truth model'!N115*IF($B115&lt;=F$5,0,+F$3*F$4*F$10*F$6^0.5/(2*(PI()*F$7*($B115-F$5)^3)^0.5)*EXP(-((F$6*F$10-F$8*($B115-F$5))^2)/(4*F$6*F$7*($B115-F$5)))*EXP(-F$9*($B115-F$5)))</f>
        <v>1.5741102041125638E-16</v>
      </c>
      <c r="G115">
        <f ca="1">'truth model'!O115*IF($B115&lt;=G$5,0,+G$3*G$4*G$10*G$6^0.5/(2*(PI()*G$7*($B115-G$5)^3)^0.5)*EXP(-((G$6*G$10-G$8*($B115-G$5))^2)/(4*G$6*G$7*($B115-G$5)))*EXP(-G$9*($B115-G$5)))</f>
        <v>2.0193832215232708E-21</v>
      </c>
      <c r="H115">
        <f ca="1">'truth model'!P115*IF($B115&lt;=H$5,0,+H$3*H$4*H$10*H$6^0.5/(2*(PI()*H$7*($B115-H$5)^3)^0.5)*EXP(-((H$6*H$10-H$8*($B115-H$5))^2)/(4*H$6*H$7*($B115-H$5)))*EXP(-H$9*($B115-H$5)))</f>
        <v>1.4762643544709459E-25</v>
      </c>
      <c r="I115">
        <f ca="1">'truth model'!Q115*IF($B115&lt;=I$5,0,+I$3*I$4*I$10*I$6^0.5/(2*(PI()*I$7*($B115-I$5)^3)^0.5)*EXP(-((I$6*I$10-I$8*($B115-I$5))^2)/(4*I$6*I$7*($B115-I$5)))*EXP(-I$9*($B115-I$5)))</f>
        <v>9.9850034886949218E-9</v>
      </c>
      <c r="J115">
        <f ca="1">'truth model'!R115*IF($B115&lt;=J$5,0,+J$3*J$4*J$10*J$6^0.5/(2*(PI()*J$7*($B115-J$5)^3)^0.5)*EXP(-((J$6*J$10-J$8*($B115-J$5))^2)/(4*J$6*J$7*($B115-J$5)))*EXP(-J$9*($B115-J$5)))</f>
        <v>2.7909204182948267E-21</v>
      </c>
      <c r="K115">
        <f ca="1">'truth model'!S115*IF($B115&lt;=K$5,0,+K$3*K$4*K$10*K$6^0.5/(2*(PI()*K$7*($B115-K$5)^3)^0.5)*EXP(-((K$6*K$10-K$8*($B115-K$5))^2)/(4*K$6*K$7*($B115-K$5)))*EXP(-K$9*($B115-K$5)))</f>
        <v>2.0623127520283855E-15</v>
      </c>
      <c r="L115">
        <f ca="1">'truth model'!T115*IF($B115&lt;=L$5,0,+L$3*L$4*L$10*L$6^0.5/(2*(PI()*L$7*($B115-L$5)^3)^0.5)*EXP(-((L$6*L$10-L$8*($B115-L$5))^2)/(4*L$6*L$7*($B115-L$5)))*EXP(-L$9*($B115-L$5)))</f>
        <v>1.8443532530093561E-22</v>
      </c>
      <c r="M115">
        <f ca="1">'truth model'!U115*IF($B115&lt;=M$5,0,+M$3*M$4*M$10*M$6^0.5/(2*(PI()*M$7*($B115-M$5)^3)^0.5)*EXP(-((M$6*M$10-M$8*($B115-M$5))^2)/(4*M$6*M$7*($B115-M$5)))*EXP(-M$9*($B115-M$5)))</f>
        <v>2.116180765368902E-128</v>
      </c>
      <c r="N115">
        <f ca="1">'truth model'!V115*IF($B115&lt;=N$5,0,+N$3*N$4*N$10*N$6^0.5/(2*(PI()*N$7*($B115-N$5)^3)^0.5)*EXP(-((N$6*N$10-N$8*($B115-N$5))^2)/(4*N$6*N$7*($B115-N$5)))*EXP(-N$9*($B115-N$5)))</f>
        <v>5.3632875631919455E-22</v>
      </c>
      <c r="Q115">
        <f t="shared" ca="1" si="16"/>
        <v>1.3042947644311544E-50</v>
      </c>
      <c r="R115">
        <f t="shared" ca="1" si="17"/>
        <v>2.8541687708575177E-12</v>
      </c>
      <c r="S115">
        <f t="shared" ca="1" si="21"/>
        <v>1.1401328205124699E-13</v>
      </c>
      <c r="T115">
        <f t="shared" ca="1" si="21"/>
        <v>1.8720360774224404E-17</v>
      </c>
      <c r="U115">
        <f t="shared" ca="1" si="21"/>
        <v>3.1178320169232039E-4</v>
      </c>
      <c r="V115">
        <f t="shared" ca="1" si="21"/>
        <v>2.3544280026218032E-12</v>
      </c>
      <c r="W115">
        <f t="shared" ca="1" si="21"/>
        <v>7.9195965330782764E-6</v>
      </c>
      <c r="X115">
        <f t="shared" ca="1" si="21"/>
        <v>6.5671259184429263E-11</v>
      </c>
      <c r="Y115">
        <f t="shared" ca="1" si="21"/>
        <v>4.4762489302817709E-59</v>
      </c>
      <c r="Z115">
        <f t="shared" ca="1" si="21"/>
        <v>2.634196239908652E-7</v>
      </c>
      <c r="AA115">
        <f t="shared" si="21"/>
        <v>0</v>
      </c>
      <c r="AD115">
        <f ca="1">MAX(0,Q115-'QuickPlay Score'!$AE$12)</f>
        <v>0</v>
      </c>
      <c r="AE115">
        <f ca="1">MAX(0,R115-'QuickPlay Score'!$AE$12)</f>
        <v>0</v>
      </c>
      <c r="AF115">
        <f ca="1">MAX(0,S115-'QuickPlay Score'!$AE$12)</f>
        <v>0</v>
      </c>
      <c r="AG115">
        <f ca="1">MAX(0,T115-'QuickPlay Score'!$AE$12)</f>
        <v>0</v>
      </c>
      <c r="AH115">
        <f ca="1">MAX(0,U115-'QuickPlay Score'!$AE$12)</f>
        <v>0</v>
      </c>
      <c r="AI115">
        <f ca="1">MAX(0,V115-'QuickPlay Score'!$AE$12)</f>
        <v>0</v>
      </c>
      <c r="AJ115">
        <f ca="1">MAX(0,W115-'QuickPlay Score'!$AE$12)</f>
        <v>0</v>
      </c>
      <c r="AK115">
        <f ca="1">MAX(0,X115-'QuickPlay Score'!$AE$12)</f>
        <v>0</v>
      </c>
      <c r="AL115">
        <f ca="1">MAX(0,Y115-'QuickPlay Score'!$AE$12)</f>
        <v>0</v>
      </c>
      <c r="AM115">
        <f ca="1">MAX(0,Z115-'QuickPlay Score'!$AE$12)</f>
        <v>0</v>
      </c>
    </row>
    <row r="116" spans="2:39" x14ac:dyDescent="0.25">
      <c r="B116">
        <f t="shared" si="19"/>
        <v>2970</v>
      </c>
      <c r="E116">
        <f ca="1">'truth model'!M116*IF($B116&lt;=E$5,0,+E$3*E$4*E$10*E$6^0.5/(2*(PI()*E$7*($B116-E$5)^3)^0.5)*EXP(-((E$6*E$10-E$8*($B116-E$5))^2)/(4*E$6*E$7*($B116-E$5)))*EXP(-E$9*($B116-E$5)))</f>
        <v>5.7616557491414847E-83</v>
      </c>
      <c r="F116">
        <f ca="1">'truth model'!N116*IF($B116&lt;=F$5,0,+F$3*F$4*F$10*F$6^0.5/(2*(PI()*F$7*($B116-F$5)^3)^0.5)*EXP(-((F$6*F$10-F$8*($B116-F$5))^2)/(4*F$6*F$7*($B116-F$5)))*EXP(-F$9*($B116-F$5)))</f>
        <v>8.1114358918177729E-17</v>
      </c>
      <c r="G116">
        <f ca="1">'truth model'!O116*IF($B116&lt;=G$5,0,+G$3*G$4*G$10*G$6^0.5/(2*(PI()*G$7*($B116-G$5)^3)^0.5)*EXP(-((G$6*G$10-G$8*($B116-G$5))^2)/(4*G$6*G$7*($B116-G$5)))*EXP(-G$9*($B116-G$5)))</f>
        <v>1.2492724088496897E-21</v>
      </c>
      <c r="H116">
        <f ca="1">'truth model'!P116*IF($B116&lt;=H$5,0,+H$3*H$4*H$10*H$6^0.5/(2*(PI()*H$7*($B116-H$5)^3)^0.5)*EXP(-((H$6*H$10-H$8*($B116-H$5))^2)/(4*H$6*H$7*($B116-H$5)))*EXP(-H$9*($B116-H$5)))</f>
        <v>1.158334930554088E-25</v>
      </c>
      <c r="I116">
        <f ca="1">'truth model'!Q116*IF($B116&lt;=I$5,0,+I$3*I$4*I$10*I$6^0.5/(2*(PI()*I$7*($B116-I$5)^3)^0.5)*EXP(-((I$6*I$10-I$8*($B116-I$5))^2)/(4*I$6*I$7*($B116-I$5)))*EXP(-I$9*($B116-I$5)))</f>
        <v>1.0004339069200503E-8</v>
      </c>
      <c r="J116">
        <f ca="1">'truth model'!R116*IF($B116&lt;=J$5,0,+J$3*J$4*J$10*J$6^0.5/(2*(PI()*J$7*($B116-J$5)^3)^0.5)*EXP(-((J$6*J$10-J$8*($B116-J$5))^2)/(4*J$6*J$7*($B116-J$5)))*EXP(-J$9*($B116-J$5)))</f>
        <v>1.5742225118775299E-21</v>
      </c>
      <c r="K116">
        <f ca="1">'truth model'!S116*IF($B116&lt;=K$5,0,+K$3*K$4*K$10*K$6^0.5/(2*(PI()*K$7*($B116-K$5)^3)^0.5)*EXP(-((K$6*K$10-K$8*($B116-K$5))^2)/(4*K$6*K$7*($B116-K$5)))*EXP(-K$9*($B116-K$5)))</f>
        <v>1.3704740693938006E-15</v>
      </c>
      <c r="L116">
        <f ca="1">'truth model'!T116*IF($B116&lt;=L$5,0,+L$3*L$4*L$10*L$6^0.5/(2*(PI()*L$7*($B116-L$5)^3)^0.5)*EXP(-((L$6*L$10-L$8*($B116-L$5))^2)/(4*L$6*L$7*($B116-L$5)))*EXP(-L$9*($B116-L$5)))</f>
        <v>1.0371167092724108E-22</v>
      </c>
      <c r="M116">
        <f ca="1">'truth model'!U116*IF($B116&lt;=M$5,0,+M$3*M$4*M$10*M$6^0.5/(2*(PI()*M$7*($B116-M$5)^3)^0.5)*EXP(-((M$6*M$10-M$8*($B116-M$5))^2)/(4*M$6*M$7*($B116-M$5)))*EXP(-M$9*($B116-M$5)))</f>
        <v>7.9609424154517199E-130</v>
      </c>
      <c r="N116">
        <f ca="1">'truth model'!V116*IF($B116&lt;=N$5,0,+N$3*N$4*N$10*N$6^0.5/(2*(PI()*N$7*($B116-N$5)^3)^0.5)*EXP(-((N$6*N$10-N$8*($B116-N$5))^2)/(4*N$6*N$7*($B116-N$5)))*EXP(-N$9*($B116-N$5)))</f>
        <v>3.9398169016007757E-22</v>
      </c>
      <c r="Q116">
        <f t="shared" ca="1" si="16"/>
        <v>1.8969739660932566E-51</v>
      </c>
      <c r="R116">
        <f t="shared" ca="1" si="17"/>
        <v>2.0937718875510131E-12</v>
      </c>
      <c r="S116">
        <f t="shared" ca="1" si="21"/>
        <v>7.5303322426386236E-14</v>
      </c>
      <c r="T116">
        <f t="shared" ca="1" si="21"/>
        <v>1.1019150923969329E-17</v>
      </c>
      <c r="U116">
        <f t="shared" ca="1" si="21"/>
        <v>3.2073822178709465E-4</v>
      </c>
      <c r="V116">
        <f t="shared" ca="1" si="21"/>
        <v>1.5603712473551745E-12</v>
      </c>
      <c r="W116">
        <f t="shared" ca="1" si="21"/>
        <v>6.1262281599426859E-6</v>
      </c>
      <c r="X116">
        <f t="shared" ca="1" si="21"/>
        <v>4.2119591625666829E-11</v>
      </c>
      <c r="Y116">
        <f t="shared" ca="1" si="21"/>
        <v>2.4573838795370648E-60</v>
      </c>
      <c r="Z116">
        <f t="shared" ca="1" si="21"/>
        <v>1.7806408991697606E-7</v>
      </c>
      <c r="AA116">
        <f t="shared" si="21"/>
        <v>0</v>
      </c>
      <c r="AD116">
        <f ca="1">MAX(0,Q116-'QuickPlay Score'!$AE$12)</f>
        <v>0</v>
      </c>
      <c r="AE116">
        <f ca="1">MAX(0,R116-'QuickPlay Score'!$AE$12)</f>
        <v>0</v>
      </c>
      <c r="AF116">
        <f ca="1">MAX(0,S116-'QuickPlay Score'!$AE$12)</f>
        <v>0</v>
      </c>
      <c r="AG116">
        <f ca="1">MAX(0,T116-'QuickPlay Score'!$AE$12)</f>
        <v>0</v>
      </c>
      <c r="AH116">
        <f ca="1">MAX(0,U116-'QuickPlay Score'!$AE$12)</f>
        <v>0</v>
      </c>
      <c r="AI116">
        <f ca="1">MAX(0,V116-'QuickPlay Score'!$AE$12)</f>
        <v>0</v>
      </c>
      <c r="AJ116">
        <f ca="1">MAX(0,W116-'QuickPlay Score'!$AE$12)</f>
        <v>0</v>
      </c>
      <c r="AK116">
        <f ca="1">MAX(0,X116-'QuickPlay Score'!$AE$12)</f>
        <v>0</v>
      </c>
      <c r="AL116">
        <f ca="1">MAX(0,Y116-'QuickPlay Score'!$AE$12)</f>
        <v>0</v>
      </c>
      <c r="AM116">
        <f ca="1">MAX(0,Z116-'QuickPlay Score'!$AE$12)</f>
        <v>0</v>
      </c>
    </row>
    <row r="117" spans="2:39" x14ac:dyDescent="0.25">
      <c r="B117">
        <f t="shared" si="19"/>
        <v>3000</v>
      </c>
      <c r="E117">
        <f ca="1">'truth model'!M117*IF($B117&lt;=E$5,0,+E$3*E$4*E$10*E$6^0.5/(2*(PI()*E$7*($B117-E$5)^3)^0.5)*EXP(-((E$6*E$10-E$8*($B117-E$5))^2)/(4*E$6*E$7*($B117-E$5)))*EXP(-E$9*($B117-E$5)))</f>
        <v>9.1366362293730039E-84</v>
      </c>
      <c r="F117">
        <f ca="1">'truth model'!N117*IF($B117&lt;=F$5,0,+F$3*F$4*F$10*F$6^0.5/(2*(PI()*F$7*($B117-F$5)^3)^0.5)*EXP(-((F$6*F$10-F$8*($B117-F$5))^2)/(4*F$6*F$7*($B117-F$5)))*EXP(-F$9*($B117-F$5)))</f>
        <v>6.7232475900126194E-17</v>
      </c>
      <c r="G117">
        <f ca="1">'truth model'!O117*IF($B117&lt;=G$5,0,+G$3*G$4*G$10*G$6^0.5/(2*(PI()*G$7*($B117-G$5)^3)^0.5)*EXP(-((G$6*G$10-G$8*($B117-G$5))^2)/(4*G$6*G$7*($B117-G$5)))*EXP(-G$9*($B117-G$5)))</f>
        <v>1.0835984362577448E-21</v>
      </c>
      <c r="H117">
        <f ca="1">'truth model'!P117*IF($B117&lt;=H$5,0,+H$3*H$4*H$10*H$6^0.5/(2*(PI()*H$7*($B117-H$5)^3)^0.5)*EXP(-((H$6*H$10-H$8*($B117-H$5))^2)/(4*H$6*H$7*($B117-H$5)))*EXP(-H$9*($B117-H$5)))</f>
        <v>6.6292376917642104E-26</v>
      </c>
      <c r="I117">
        <f ca="1">'truth model'!Q117*IF($B117&lt;=I$5,0,+I$3*I$4*I$10*I$6^0.5/(2*(PI()*I$7*($B117-I$5)^3)^0.5)*EXP(-((I$6*I$10-I$8*($B117-I$5))^2)/(4*I$6*I$7*($B117-I$5)))*EXP(-I$9*($B117-I$5)))</f>
        <v>6.485726590402827E-9</v>
      </c>
      <c r="J117">
        <f ca="1">'truth model'!R117*IF($B117&lt;=J$5,0,+J$3*J$4*J$10*J$6^0.5/(2*(PI()*J$7*($B117-J$5)^3)^0.5)*EXP(-((J$6*J$10-J$8*($B117-J$5))^2)/(4*J$6*J$7*($B117-J$5)))*EXP(-J$9*($B117-J$5)))</f>
        <v>6.6092284665486491E-22</v>
      </c>
      <c r="K117">
        <f ca="1">'truth model'!S117*IF($B117&lt;=K$5,0,+K$3*K$4*K$10*K$6^0.5/(2*(PI()*K$7*($B117-K$5)^3)^0.5)*EXP(-((K$6*K$10-K$8*($B117-K$5))^2)/(4*K$6*K$7*($B117-K$5)))*EXP(-K$9*($B117-K$5)))</f>
        <v>9.1043128559772863E-16</v>
      </c>
      <c r="L117">
        <f ca="1">'truth model'!T117*IF($B117&lt;=L$5,0,+L$3*L$4*L$10*L$6^0.5/(2*(PI()*L$7*($B117-L$5)^3)^0.5)*EXP(-((L$6*L$10-L$8*($B117-L$5))^2)/(4*L$6*L$7*($B117-L$5)))*EXP(-L$9*($B117-L$5)))</f>
        <v>8.3279603673267905E-23</v>
      </c>
      <c r="M117">
        <f ca="1">'truth model'!U117*IF($B117&lt;=M$5,0,+M$3*M$4*M$10*M$6^0.5/(2*(PI()*M$7*($B117-M$5)^3)^0.5)*EXP(-((M$6*M$10-M$8*($B117-M$5))^2)/(4*M$6*M$7*($B117-M$5)))*EXP(-M$9*($B117-M$5)))</f>
        <v>2.2544287586651425E-131</v>
      </c>
      <c r="N117">
        <f ca="1">'truth model'!V117*IF($B117&lt;=N$5,0,+N$3*N$4*N$10*N$6^0.5/(2*(PI()*N$7*($B117-N$5)^3)^0.5)*EXP(-((N$6*N$10-N$8*($B117-N$5))^2)/(4*N$6*N$7*($B117-N$5)))*EXP(-N$9*($B117-N$5)))</f>
        <v>2.5401960924376444E-22</v>
      </c>
      <c r="Q117">
        <f t="shared" ca="1" si="16"/>
        <v>2.7520445735972447E-52</v>
      </c>
      <c r="R117">
        <f t="shared" ca="1" si="17"/>
        <v>1.5347572632610407E-12</v>
      </c>
      <c r="S117">
        <f t="shared" ca="1" si="21"/>
        <v>4.9667796503839853E-14</v>
      </c>
      <c r="T117">
        <f t="shared" ca="1" si="21"/>
        <v>6.4794548350120856E-18</v>
      </c>
      <c r="U117">
        <f t="shared" ca="1" si="21"/>
        <v>3.2847710705076976E-4</v>
      </c>
      <c r="V117">
        <f t="shared" ca="1" si="21"/>
        <v>1.0324453620713266E-12</v>
      </c>
      <c r="W117">
        <f t="shared" ca="1" si="21"/>
        <v>4.7299582123136809E-6</v>
      </c>
      <c r="X117">
        <f t="shared" ca="1" si="21"/>
        <v>2.6970687114340838E-11</v>
      </c>
      <c r="Y117">
        <f t="shared" ca="1" si="21"/>
        <v>1.336411374110775E-61</v>
      </c>
      <c r="Z117">
        <f t="shared" ca="1" si="21"/>
        <v>1.2001353972559034E-7</v>
      </c>
      <c r="AA117">
        <f t="shared" si="21"/>
        <v>0</v>
      </c>
      <c r="AD117">
        <f ca="1">MAX(0,Q117-'QuickPlay Score'!$AE$12)</f>
        <v>0</v>
      </c>
      <c r="AE117">
        <f ca="1">MAX(0,R117-'QuickPlay Score'!$AE$12)</f>
        <v>0</v>
      </c>
      <c r="AF117">
        <f ca="1">MAX(0,S117-'QuickPlay Score'!$AE$12)</f>
        <v>0</v>
      </c>
      <c r="AG117">
        <f ca="1">MAX(0,T117-'QuickPlay Score'!$AE$12)</f>
        <v>0</v>
      </c>
      <c r="AH117">
        <f ca="1">MAX(0,U117-'QuickPlay Score'!$AE$12)</f>
        <v>0</v>
      </c>
      <c r="AI117">
        <f ca="1">MAX(0,V117-'QuickPlay Score'!$AE$12)</f>
        <v>0</v>
      </c>
      <c r="AJ117">
        <f ca="1">MAX(0,W117-'QuickPlay Score'!$AE$12)</f>
        <v>0</v>
      </c>
      <c r="AK117">
        <f ca="1">MAX(0,X117-'QuickPlay Score'!$AE$12)</f>
        <v>0</v>
      </c>
      <c r="AL117">
        <f ca="1">MAX(0,Y117-'QuickPlay Score'!$AE$12)</f>
        <v>0</v>
      </c>
      <c r="AM117">
        <f ca="1">MAX(0,Z117-'QuickPlay Score'!$AE$12)</f>
        <v>0</v>
      </c>
    </row>
    <row r="118" spans="2:39" x14ac:dyDescent="0.25">
      <c r="B118">
        <f t="shared" si="19"/>
        <v>3030</v>
      </c>
      <c r="E118">
        <f ca="1">'truth model'!M118*IF($B118&lt;=E$5,0,+E$3*E$4*E$10*E$6^0.5/(2*(PI()*E$7*($B118-E$5)^3)^0.5)*EXP(-((E$6*E$10-E$8*($B118-E$5))^2)/(4*E$6*E$7*($B118-E$5)))*EXP(-E$9*($B118-E$5)))</f>
        <v>1.3178720713325655E-84</v>
      </c>
      <c r="F118">
        <f ca="1">'truth model'!N118*IF($B118&lt;=F$5,0,+F$3*F$4*F$10*F$6^0.5/(2*(PI()*F$7*($B118-F$5)^3)^0.5)*EXP(-((F$6*F$10-F$8*($B118-F$5))^2)/(4*F$6*F$7*($B118-F$5)))*EXP(-F$9*($B118-F$5)))</f>
        <v>3.9044782734871647E-17</v>
      </c>
      <c r="G118">
        <f ca="1">'truth model'!O118*IF($B118&lt;=G$5,0,+G$3*G$4*G$10*G$6^0.5/(2*(PI()*G$7*($B118-G$5)^3)^0.5)*EXP(-((G$6*G$10-G$8*($B118-G$5))^2)/(4*G$6*G$7*($B118-G$5)))*EXP(-G$9*($B118-G$5)))</f>
        <v>6.7045440100572378E-22</v>
      </c>
      <c r="H118">
        <f ca="1">'truth model'!P118*IF($B118&lt;=H$5,0,+H$3*H$4*H$10*H$6^0.5/(2*(PI()*H$7*($B118-H$5)^3)^0.5)*EXP(-((H$6*H$10-H$8*($B118-H$5))^2)/(4*H$6*H$7*($B118-H$5)))*EXP(-H$9*($B118-H$5)))</f>
        <v>3.020104566072754E-26</v>
      </c>
      <c r="I118">
        <f ca="1">'truth model'!Q118*IF($B118&lt;=I$5,0,+I$3*I$4*I$10*I$6^0.5/(2*(PI()*I$7*($B118-I$5)^3)^0.5)*EXP(-((I$6*I$10-I$8*($B118-I$5))^2)/(4*I$6*I$7*($B118-I$5)))*EXP(-I$9*($B118-I$5)))</f>
        <v>6.9977097658662764E-9</v>
      </c>
      <c r="J118">
        <f ca="1">'truth model'!R118*IF($B118&lt;=J$5,0,+J$3*J$4*J$10*J$6^0.5/(2*(PI()*J$7*($B118-J$5)^3)^0.5)*EXP(-((J$6*J$10-J$8*($B118-J$5))^2)/(4*J$6*J$7*($B118-J$5)))*EXP(-J$9*($B118-J$5)))</f>
        <v>3.9457245883850752E-22</v>
      </c>
      <c r="K118">
        <f ca="1">'truth model'!S118*IF($B118&lt;=K$5,0,+K$3*K$4*K$10*K$6^0.5/(2*(PI()*K$7*($B118-K$5)^3)^0.5)*EXP(-((K$6*K$10-K$8*($B118-K$5))^2)/(4*K$6*K$7*($B118-K$5)))*EXP(-K$9*($B118-K$5)))</f>
        <v>7.2456679913314505E-16</v>
      </c>
      <c r="L118">
        <f ca="1">'truth model'!T118*IF($B118&lt;=L$5,0,+L$3*L$4*L$10*L$6^0.5/(2*(PI()*L$7*($B118-L$5)^3)^0.5)*EXP(-((L$6*L$10-L$8*($B118-L$5))^2)/(4*L$6*L$7*($B118-L$5)))*EXP(-L$9*($B118-L$5)))</f>
        <v>5.5117757378858466E-23</v>
      </c>
      <c r="M118">
        <f ca="1">'truth model'!U118*IF($B118&lt;=M$5,0,+M$3*M$4*M$10*M$6^0.5/(2*(PI()*M$7*($B118-M$5)^3)^0.5)*EXP(-((M$6*M$10-M$8*($B118-M$5))^2)/(4*M$6*M$7*($B118-M$5)))*EXP(-M$9*($B118-M$5)))</f>
        <v>8.9866357184531803E-133</v>
      </c>
      <c r="N118">
        <f ca="1">'truth model'!V118*IF($B118&lt;=N$5,0,+N$3*N$4*N$10*N$6^0.5/(2*(PI()*N$7*($B118-N$5)^3)^0.5)*EXP(-((N$6*N$10-N$8*($B118-N$5))^2)/(4*N$6*N$7*($B118-N$5)))*EXP(-N$9*($B118-N$5)))</f>
        <v>1.3294691551138196E-22</v>
      </c>
      <c r="Q118">
        <f t="shared" ca="1" si="16"/>
        <v>3.9828346736435627E-53</v>
      </c>
      <c r="R118">
        <f t="shared" ca="1" si="17"/>
        <v>1.1241436068455793E-12</v>
      </c>
      <c r="S118">
        <f t="shared" ca="1" si="21"/>
        <v>3.2715743987084745E-14</v>
      </c>
      <c r="T118">
        <f t="shared" ca="1" si="21"/>
        <v>3.8062697845389112E-18</v>
      </c>
      <c r="U118">
        <f t="shared" ca="1" si="21"/>
        <v>3.3494716434835165E-4</v>
      </c>
      <c r="V118">
        <f t="shared" ca="1" si="21"/>
        <v>6.8206404663153944E-13</v>
      </c>
      <c r="W118">
        <f t="shared" ca="1" si="21"/>
        <v>3.645201659193193E-6</v>
      </c>
      <c r="X118">
        <f t="shared" ca="1" si="21"/>
        <v>1.724333131360624E-11</v>
      </c>
      <c r="Y118">
        <f t="shared" ca="1" si="21"/>
        <v>7.2018174267053303E-63</v>
      </c>
      <c r="Z118">
        <f t="shared" ca="1" si="21"/>
        <v>8.065841659152708E-8</v>
      </c>
      <c r="AA118">
        <f t="shared" si="21"/>
        <v>0</v>
      </c>
      <c r="AD118">
        <f ca="1">MAX(0,Q118-'QuickPlay Score'!$AE$12)</f>
        <v>0</v>
      </c>
      <c r="AE118">
        <f ca="1">MAX(0,R118-'QuickPlay Score'!$AE$12)</f>
        <v>0</v>
      </c>
      <c r="AF118">
        <f ca="1">MAX(0,S118-'QuickPlay Score'!$AE$12)</f>
        <v>0</v>
      </c>
      <c r="AG118">
        <f ca="1">MAX(0,T118-'QuickPlay Score'!$AE$12)</f>
        <v>0</v>
      </c>
      <c r="AH118">
        <f ca="1">MAX(0,U118-'QuickPlay Score'!$AE$12)</f>
        <v>0</v>
      </c>
      <c r="AI118">
        <f ca="1">MAX(0,V118-'QuickPlay Score'!$AE$12)</f>
        <v>0</v>
      </c>
      <c r="AJ118">
        <f ca="1">MAX(0,W118-'QuickPlay Score'!$AE$12)</f>
        <v>0</v>
      </c>
      <c r="AK118">
        <f ca="1">MAX(0,X118-'QuickPlay Score'!$AE$12)</f>
        <v>0</v>
      </c>
      <c r="AL118">
        <f ca="1">MAX(0,Y118-'QuickPlay Score'!$AE$12)</f>
        <v>0</v>
      </c>
      <c r="AM118">
        <f ca="1">MAX(0,Z118-'QuickPlay Score'!$AE$12)</f>
        <v>0</v>
      </c>
    </row>
    <row r="119" spans="2:39" x14ac:dyDescent="0.25">
      <c r="B119">
        <f t="shared" si="19"/>
        <v>3060</v>
      </c>
      <c r="E119">
        <f ca="1">'truth model'!M119*IF($B119&lt;=E$5,0,+E$3*E$4*E$10*E$6^0.5/(2*(PI()*E$7*($B119-E$5)^3)^0.5)*EXP(-((E$6*E$10-E$8*($B119-E$5))^2)/(4*E$6*E$7*($B119-E$5)))*EXP(-E$9*($B119-E$5)))</f>
        <v>1.394731533303672E-85</v>
      </c>
      <c r="F119">
        <f ca="1">'truth model'!N119*IF($B119&lt;=F$5,0,+F$3*F$4*F$10*F$6^0.5/(2*(PI()*F$7*($B119-F$5)^3)^0.5)*EXP(-((F$6*F$10-F$8*($B119-F$5))^2)/(4*F$6*F$7*($B119-F$5)))*EXP(-F$9*($B119-F$5)))</f>
        <v>3.2920107364784957E-17</v>
      </c>
      <c r="G119">
        <f ca="1">'truth model'!O119*IF($B119&lt;=G$5,0,+G$3*G$4*G$10*G$6^0.5/(2*(PI()*G$7*($B119-G$5)^3)^0.5)*EXP(-((G$6*G$10-G$8*($B119-G$5))^2)/(4*G$6*G$7*($B119-G$5)))*EXP(-G$9*($B119-G$5)))</f>
        <v>3.2053074242049016E-22</v>
      </c>
      <c r="H119">
        <f ca="1">'truth model'!P119*IF($B119&lt;=H$5,0,+H$3*H$4*H$10*H$6^0.5/(2*(PI()*H$7*($B119-H$5)^3)^0.5)*EXP(-((H$6*H$10-H$8*($B119-H$5))^2)/(4*H$6*H$7*($B119-H$5)))*EXP(-H$9*($B119-H$5)))</f>
        <v>1.8962516309633869E-26</v>
      </c>
      <c r="I119">
        <f ca="1">'truth model'!Q119*IF($B119&lt;=I$5,0,+I$3*I$4*I$10*I$6^0.5/(2*(PI()*I$7*($B119-I$5)^3)^0.5)*EXP(-((I$6*I$10-I$8*($B119-I$5))^2)/(4*I$6*I$7*($B119-I$5)))*EXP(-I$9*($B119-I$5)))</f>
        <v>5.3796310221147066E-9</v>
      </c>
      <c r="J119">
        <f ca="1">'truth model'!R119*IF($B119&lt;=J$5,0,+J$3*J$4*J$10*J$6^0.5/(2*(PI()*J$7*($B119-J$5)^3)^0.5)*EXP(-((J$6*J$10-J$8*($B119-J$5))^2)/(4*J$6*J$7*($B119-J$5)))*EXP(-J$9*($B119-J$5)))</f>
        <v>2.8496358436548854E-22</v>
      </c>
      <c r="K119">
        <f ca="1">'truth model'!S119*IF($B119&lt;=K$5,0,+K$3*K$4*K$10*K$6^0.5/(2*(PI()*K$7*($B119-K$5)^3)^0.5)*EXP(-((K$6*K$10-K$8*($B119-K$5))^2)/(4*K$6*K$7*($B119-K$5)))*EXP(-K$9*($B119-K$5)))</f>
        <v>4.425571792730315E-16</v>
      </c>
      <c r="L119">
        <f ca="1">'truth model'!T119*IF($B119&lt;=L$5,0,+L$3*L$4*L$10*L$6^0.5/(2*(PI()*L$7*($B119-L$5)^3)^0.5)*EXP(-((L$6*L$10-L$8*($B119-L$5))^2)/(4*L$6*L$7*($B119-L$5)))*EXP(-L$9*($B119-L$5)))</f>
        <v>2.8203680124578545E-23</v>
      </c>
      <c r="M119">
        <f ca="1">'truth model'!U119*IF($B119&lt;=M$5,0,+M$3*M$4*M$10*M$6^0.5/(2*(PI()*M$7*($B119-M$5)^3)^0.5)*EXP(-((M$6*M$10-M$8*($B119-M$5))^2)/(4*M$6*M$7*($B119-M$5)))*EXP(-M$9*($B119-M$5)))</f>
        <v>4.0234105932769282E-134</v>
      </c>
      <c r="N119">
        <f ca="1">'truth model'!V119*IF($B119&lt;=N$5,0,+N$3*N$4*N$10*N$6^0.5/(2*(PI()*N$7*($B119-N$5)^3)^0.5)*EXP(-((N$6*N$10-N$8*($B119-N$5))^2)/(4*N$6*N$7*($B119-N$5)))*EXP(-N$9*($B119-N$5)))</f>
        <v>6.6528228657333796E-23</v>
      </c>
      <c r="Q119">
        <f t="shared" ca="1" si="16"/>
        <v>5.7504875030763353E-54</v>
      </c>
      <c r="R119">
        <f t="shared" ca="1" si="17"/>
        <v>8.2278494505230427E-13</v>
      </c>
      <c r="S119">
        <f t="shared" ca="1" si="21"/>
        <v>2.1521778689561901E-14</v>
      </c>
      <c r="T119">
        <f t="shared" ca="1" si="21"/>
        <v>2.2338046113972079E-18</v>
      </c>
      <c r="U119">
        <f t="shared" ca="1" si="21"/>
        <v>3.4011224692260666E-4</v>
      </c>
      <c r="V119">
        <f t="shared" ca="1" si="21"/>
        <v>4.4990786498304582E-13</v>
      </c>
      <c r="W119">
        <f t="shared" ca="1" si="21"/>
        <v>2.8042127105090062E-6</v>
      </c>
      <c r="X119">
        <f t="shared" ca="1" si="21"/>
        <v>1.1007608456479093E-11</v>
      </c>
      <c r="Y119">
        <f t="shared" ca="1" si="21"/>
        <v>3.8468043696865279E-64</v>
      </c>
      <c r="Z119">
        <f t="shared" ca="1" si="21"/>
        <v>5.405961128318533E-8</v>
      </c>
      <c r="AA119">
        <f t="shared" si="21"/>
        <v>0</v>
      </c>
      <c r="AD119">
        <f ca="1">MAX(0,Q119-'QuickPlay Score'!$AE$12)</f>
        <v>0</v>
      </c>
      <c r="AE119">
        <f ca="1">MAX(0,R119-'QuickPlay Score'!$AE$12)</f>
        <v>0</v>
      </c>
      <c r="AF119">
        <f ca="1">MAX(0,S119-'QuickPlay Score'!$AE$12)</f>
        <v>0</v>
      </c>
      <c r="AG119">
        <f ca="1">MAX(0,T119-'QuickPlay Score'!$AE$12)</f>
        <v>0</v>
      </c>
      <c r="AH119">
        <f ca="1">MAX(0,U119-'QuickPlay Score'!$AE$12)</f>
        <v>0</v>
      </c>
      <c r="AI119">
        <f ca="1">MAX(0,V119-'QuickPlay Score'!$AE$12)</f>
        <v>0</v>
      </c>
      <c r="AJ119">
        <f ca="1">MAX(0,W119-'QuickPlay Score'!$AE$12)</f>
        <v>0</v>
      </c>
      <c r="AK119">
        <f ca="1">MAX(0,X119-'QuickPlay Score'!$AE$12)</f>
        <v>0</v>
      </c>
      <c r="AL119">
        <f ca="1">MAX(0,Y119-'QuickPlay Score'!$AE$12)</f>
        <v>0</v>
      </c>
      <c r="AM119">
        <f ca="1">MAX(0,Z119-'QuickPlay Score'!$AE$12)</f>
        <v>0</v>
      </c>
    </row>
    <row r="120" spans="2:39" x14ac:dyDescent="0.25">
      <c r="B120">
        <f t="shared" si="19"/>
        <v>3090</v>
      </c>
      <c r="E120">
        <f ca="1">'truth model'!M120*IF($B120&lt;=E$5,0,+E$3*E$4*E$10*E$6^0.5/(2*(PI()*E$7*($B120-E$5)^3)^0.5)*EXP(-((E$6*E$10-E$8*($B120-E$5))^2)/(4*E$6*E$7*($B120-E$5)))*EXP(-E$9*($B120-E$5)))</f>
        <v>2.0570363303000559E-86</v>
      </c>
      <c r="F120">
        <f ca="1">'truth model'!N120*IF($B120&lt;=F$5,0,+F$3*F$4*F$10*F$6^0.5/(2*(PI()*F$7*($B120-F$5)^3)^0.5)*EXP(-((F$6*F$10-F$8*($B120-F$5))^2)/(4*F$6*F$7*($B120-F$5)))*EXP(-F$9*($B120-F$5)))</f>
        <v>2.1013288407829537E-17</v>
      </c>
      <c r="G120">
        <f ca="1">'truth model'!O120*IF($B120&lt;=G$5,0,+G$3*G$4*G$10*G$6^0.5/(2*(PI()*G$7*($B120-G$5)^3)^0.5)*EXP(-((G$6*G$10-G$8*($B120-G$5))^2)/(4*G$6*G$7*($B120-G$5)))*EXP(-G$9*($B120-G$5)))</f>
        <v>1.7974485573101445E-22</v>
      </c>
      <c r="H120">
        <f ca="1">'truth model'!P120*IF($B120&lt;=H$5,0,+H$3*H$4*H$10*H$6^0.5/(2*(PI()*H$7*($B120-H$5)^3)^0.5)*EXP(-((H$6*H$10-H$8*($B120-H$5))^2)/(4*H$6*H$7*($B120-H$5)))*EXP(-H$9*($B120-H$5)))</f>
        <v>1.1028733760448759E-26</v>
      </c>
      <c r="I120">
        <f ca="1">'truth model'!Q120*IF($B120&lt;=I$5,0,+I$3*I$4*I$10*I$6^0.5/(2*(PI()*I$7*($B120-I$5)^3)^0.5)*EXP(-((I$6*I$10-I$8*($B120-I$5))^2)/(4*I$6*I$7*($B120-I$5)))*EXP(-I$9*($B120-I$5)))</f>
        <v>3.792250260468221E-9</v>
      </c>
      <c r="J120">
        <f ca="1">'truth model'!R120*IF($B120&lt;=J$5,0,+J$3*J$4*J$10*J$6^0.5/(2*(PI()*J$7*($B120-J$5)^3)^0.5)*EXP(-((J$6*J$10-J$8*($B120-J$5))^2)/(4*J$6*J$7*($B120-J$5)))*EXP(-J$9*($B120-J$5)))</f>
        <v>2.0966875460150166E-22</v>
      </c>
      <c r="K120">
        <f ca="1">'truth model'!S120*IF($B120&lt;=K$5,0,+K$3*K$4*K$10*K$6^0.5/(2*(PI()*K$7*($B120-K$5)^3)^0.5)*EXP(-((K$6*K$10-K$8*($B120-K$5))^2)/(4*K$6*K$7*($B120-K$5)))*EXP(-K$9*($B120-K$5)))</f>
        <v>4.0298526534021345E-16</v>
      </c>
      <c r="L120">
        <f ca="1">'truth model'!T120*IF($B120&lt;=L$5,0,+L$3*L$4*L$10*L$6^0.5/(2*(PI()*L$7*($B120-L$5)^3)^0.5)*EXP(-((L$6*L$10-L$8*($B120-L$5))^2)/(4*L$6*L$7*($B120-L$5)))*EXP(-L$9*($B120-L$5)))</f>
        <v>1.759260437682732E-23</v>
      </c>
      <c r="M120">
        <f ca="1">'truth model'!U120*IF($B120&lt;=M$5,0,+M$3*M$4*M$10*M$6^0.5/(2*(PI()*M$7*($B120-M$5)^3)^0.5)*EXP(-((M$6*M$10-M$8*($B120-M$5))^2)/(4*M$6*M$7*($B120-M$5)))*EXP(-M$9*($B120-M$5)))</f>
        <v>9.6162799281592012E-136</v>
      </c>
      <c r="N120">
        <f ca="1">'truth model'!V120*IF($B120&lt;=N$5,0,+N$3*N$4*N$10*N$6^0.5/(2*(PI()*N$7*($B120-N$5)^3)^0.5)*EXP(-((N$6*N$10-N$8*($B120-N$5))^2)/(4*N$6*N$7*($B120-N$5)))*EXP(-N$9*($B120-N$5)))</f>
        <v>5.1911375063602755E-23</v>
      </c>
      <c r="Q120">
        <f t="shared" ca="1" si="16"/>
        <v>8.2836956017570615E-55</v>
      </c>
      <c r="R120">
        <f t="shared" ca="1" si="17"/>
        <v>6.0178804950704437E-13</v>
      </c>
      <c r="S120">
        <f t="shared" ca="1" si="21"/>
        <v>1.4140231660678728E-14</v>
      </c>
      <c r="T120">
        <f t="shared" ca="1" si="21"/>
        <v>1.3097502763902769E-18</v>
      </c>
      <c r="U120">
        <f t="shared" ca="1" si="21"/>
        <v>3.4395261909165453E-4</v>
      </c>
      <c r="V120">
        <f t="shared" ca="1" si="21"/>
        <v>2.9633496361747274E-13</v>
      </c>
      <c r="W120">
        <f t="shared" ca="1" si="21"/>
        <v>2.1535228707387101E-6</v>
      </c>
      <c r="X120">
        <f t="shared" ca="1" si="21"/>
        <v>7.0166187083848085E-12</v>
      </c>
      <c r="Y120">
        <f t="shared" ca="1" si="21"/>
        <v>2.0371852625565196E-65</v>
      </c>
      <c r="Z120">
        <f t="shared" ca="1" si="21"/>
        <v>3.6135711440384358E-8</v>
      </c>
      <c r="AA120">
        <f t="shared" si="21"/>
        <v>0</v>
      </c>
      <c r="AD120">
        <f ca="1">MAX(0,Q120-'QuickPlay Score'!$AE$12)</f>
        <v>0</v>
      </c>
      <c r="AE120">
        <f ca="1">MAX(0,R120-'QuickPlay Score'!$AE$12)</f>
        <v>0</v>
      </c>
      <c r="AF120">
        <f ca="1">MAX(0,S120-'QuickPlay Score'!$AE$12)</f>
        <v>0</v>
      </c>
      <c r="AG120">
        <f ca="1">MAX(0,T120-'QuickPlay Score'!$AE$12)</f>
        <v>0</v>
      </c>
      <c r="AH120">
        <f ca="1">MAX(0,U120-'QuickPlay Score'!$AE$12)</f>
        <v>0</v>
      </c>
      <c r="AI120">
        <f ca="1">MAX(0,V120-'QuickPlay Score'!$AE$12)</f>
        <v>0</v>
      </c>
      <c r="AJ120">
        <f ca="1">MAX(0,W120-'QuickPlay Score'!$AE$12)</f>
        <v>0</v>
      </c>
      <c r="AK120">
        <f ca="1">MAX(0,X120-'QuickPlay Score'!$AE$12)</f>
        <v>0</v>
      </c>
      <c r="AL120">
        <f ca="1">MAX(0,Y120-'QuickPlay Score'!$AE$12)</f>
        <v>0</v>
      </c>
      <c r="AM120">
        <f ca="1">MAX(0,Z120-'QuickPlay Score'!$AE$12)</f>
        <v>0</v>
      </c>
    </row>
    <row r="121" spans="2:39" x14ac:dyDescent="0.25">
      <c r="B121">
        <f t="shared" si="19"/>
        <v>3120</v>
      </c>
      <c r="E121">
        <f ca="1">'truth model'!M121*IF($B121&lt;=E$5,0,+E$3*E$4*E$10*E$6^0.5/(2*(PI()*E$7*($B121-E$5)^3)^0.5)*EXP(-((E$6*E$10-E$8*($B121-E$5))^2)/(4*E$6*E$7*($B121-E$5)))*EXP(-E$9*($B121-E$5)))</f>
        <v>1.7890624167530278E-87</v>
      </c>
      <c r="F121">
        <f ca="1">'truth model'!N121*IF($B121&lt;=F$5,0,+F$3*F$4*F$10*F$6^0.5/(2*(PI()*F$7*($B121-F$5)^3)^0.5)*EXP(-((F$6*F$10-F$8*($B121-F$5))^2)/(4*F$6*F$7*($B121-F$5)))*EXP(-F$9*($B121-F$5)))</f>
        <v>1.432585601315031E-17</v>
      </c>
      <c r="G121">
        <f ca="1">'truth model'!O121*IF($B121&lt;=G$5,0,+G$3*G$4*G$10*G$6^0.5/(2*(PI()*G$7*($B121-G$5)^3)^0.5)*EXP(-((G$6*G$10-G$8*($B121-G$5))^2)/(4*G$6*G$7*($B121-G$5)))*EXP(-G$9*($B121-G$5)))</f>
        <v>1.3321352328380928E-22</v>
      </c>
      <c r="H121">
        <f ca="1">'truth model'!P121*IF($B121&lt;=H$5,0,+H$3*H$4*H$10*H$6^0.5/(2*(PI()*H$7*($B121-H$5)^3)^0.5)*EXP(-((H$6*H$10-H$8*($B121-H$5))^2)/(4*H$6*H$7*($B121-H$5)))*EXP(-H$9*($B121-H$5)))</f>
        <v>6.1821799636727268E-27</v>
      </c>
      <c r="I121">
        <f ca="1">'truth model'!Q121*IF($B121&lt;=I$5,0,+I$3*I$4*I$10*I$6^0.5/(2*(PI()*I$7*($B121-I$5)^3)^0.5)*EXP(-((I$6*I$10-I$8*($B121-I$5))^2)/(4*I$6*I$7*($B121-I$5)))*EXP(-I$9*($B121-I$5)))</f>
        <v>3.5617756527122582E-9</v>
      </c>
      <c r="J121">
        <f ca="1">'truth model'!R121*IF($B121&lt;=J$5,0,+J$3*J$4*J$10*J$6^0.5/(2*(PI()*J$7*($B121-J$5)^3)^0.5)*EXP(-((J$6*J$10-J$8*($B121-J$5))^2)/(4*J$6*J$7*($B121-J$5)))*EXP(-J$9*($B121-J$5)))</f>
        <v>1.1077799230231062E-22</v>
      </c>
      <c r="K121">
        <f ca="1">'truth model'!S121*IF($B121&lt;=K$5,0,+K$3*K$4*K$10*K$6^0.5/(2*(PI()*K$7*($B121-K$5)^3)^0.5)*EXP(-((K$6*K$10-K$8*($B121-K$5))^2)/(4*K$6*K$7*($B121-K$5)))*EXP(-K$9*($B121-K$5)))</f>
        <v>2.7807727712064396E-16</v>
      </c>
      <c r="L121">
        <f ca="1">'truth model'!T121*IF($B121&lt;=L$5,0,+L$3*L$4*L$10*L$6^0.5/(2*(PI()*L$7*($B121-L$5)^3)^0.5)*EXP(-((L$6*L$10-L$8*($B121-L$5))^2)/(4*L$6*L$7*($B121-L$5)))*EXP(-L$9*($B121-L$5)))</f>
        <v>7.8201557916039491E-24</v>
      </c>
      <c r="M121">
        <f ca="1">'truth model'!U121*IF($B121&lt;=M$5,0,+M$3*M$4*M$10*M$6^0.5/(2*(PI()*M$7*($B121-M$5)^3)^0.5)*EXP(-((M$6*M$10-M$8*($B121-M$5))^2)/(4*M$6*M$7*($B121-M$5)))*EXP(-M$9*($B121-M$5)))</f>
        <v>4.9082785471053762E-137</v>
      </c>
      <c r="N121">
        <f ca="1">'truth model'!V121*IF($B121&lt;=N$5,0,+N$3*N$4*N$10*N$6^0.5/(2*(PI()*N$7*($B121-N$5)^3)^0.5)*EXP(-((N$6*N$10-N$8*($B121-N$5))^2)/(4*N$6*N$7*($B121-N$5)))*EXP(-N$9*($B121-N$5)))</f>
        <v>1.9090676347158127E-23</v>
      </c>
      <c r="Q121">
        <f t="shared" ca="1" si="16"/>
        <v>1.1906412663397916E-55</v>
      </c>
      <c r="R121">
        <f t="shared" ca="1" si="17"/>
        <v>4.3984866608796651E-13</v>
      </c>
      <c r="S121">
        <f t="shared" ca="1" si="21"/>
        <v>9.2791614544573438E-15</v>
      </c>
      <c r="T121">
        <f t="shared" ca="1" si="21"/>
        <v>7.6725930032303337E-19</v>
      </c>
      <c r="U121">
        <f t="shared" ca="1" si="21"/>
        <v>3.4646450757110905E-4</v>
      </c>
      <c r="V121">
        <f t="shared" ca="1" si="21"/>
        <v>1.9490491576655435E-13</v>
      </c>
      <c r="W121">
        <f t="shared" ca="1" si="21"/>
        <v>1.6510498981049212E-6</v>
      </c>
      <c r="X121">
        <f t="shared" ca="1" si="21"/>
        <v>4.4662756451992923E-12</v>
      </c>
      <c r="Y121">
        <f t="shared" ca="1" si="21"/>
        <v>1.0699047781051156E-66</v>
      </c>
      <c r="Z121">
        <f t="shared" ca="1" si="21"/>
        <v>2.4092173317125831E-8</v>
      </c>
      <c r="AA121">
        <f t="shared" si="21"/>
        <v>0</v>
      </c>
      <c r="AD121">
        <f ca="1">MAX(0,Q121-'QuickPlay Score'!$AE$12)</f>
        <v>0</v>
      </c>
      <c r="AE121">
        <f ca="1">MAX(0,R121-'QuickPlay Score'!$AE$12)</f>
        <v>0</v>
      </c>
      <c r="AF121">
        <f ca="1">MAX(0,S121-'QuickPlay Score'!$AE$12)</f>
        <v>0</v>
      </c>
      <c r="AG121">
        <f ca="1">MAX(0,T121-'QuickPlay Score'!$AE$12)</f>
        <v>0</v>
      </c>
      <c r="AH121">
        <f ca="1">MAX(0,U121-'QuickPlay Score'!$AE$12)</f>
        <v>0</v>
      </c>
      <c r="AI121">
        <f ca="1">MAX(0,V121-'QuickPlay Score'!$AE$12)</f>
        <v>0</v>
      </c>
      <c r="AJ121">
        <f ca="1">MAX(0,W121-'QuickPlay Score'!$AE$12)</f>
        <v>0</v>
      </c>
      <c r="AK121">
        <f ca="1">MAX(0,X121-'QuickPlay Score'!$AE$12)</f>
        <v>0</v>
      </c>
      <c r="AL121">
        <f ca="1">MAX(0,Y121-'QuickPlay Score'!$AE$12)</f>
        <v>0</v>
      </c>
      <c r="AM121">
        <f ca="1">MAX(0,Z121-'QuickPlay Score'!$AE$12)</f>
        <v>0</v>
      </c>
    </row>
    <row r="122" spans="2:39" x14ac:dyDescent="0.25">
      <c r="B122">
        <f t="shared" si="19"/>
        <v>3150</v>
      </c>
      <c r="E122">
        <f ca="1">'truth model'!M122*IF($B122&lt;=E$5,0,+E$3*E$4*E$10*E$6^0.5/(2*(PI()*E$7*($B122-E$5)^3)^0.5)*EXP(-((E$6*E$10-E$8*($B122-E$5))^2)/(4*E$6*E$7*($B122-E$5)))*EXP(-E$9*($B122-E$5)))</f>
        <v>3.0713457653194864E-88</v>
      </c>
      <c r="F122">
        <f ca="1">'truth model'!N122*IF($B122&lt;=F$5,0,+F$3*F$4*F$10*F$6^0.5/(2*(PI()*F$7*($B122-F$5)^3)^0.5)*EXP(-((F$6*F$10-F$8*($B122-F$5))^2)/(4*F$6*F$7*($B122-F$5)))*EXP(-F$9*($B122-F$5)))</f>
        <v>1.0949839616085375E-17</v>
      </c>
      <c r="G122">
        <f ca="1">'truth model'!O122*IF($B122&lt;=G$5,0,+G$3*G$4*G$10*G$6^0.5/(2*(PI()*G$7*($B122-G$5)^3)^0.5)*EXP(-((G$6*G$10-G$8*($B122-G$5))^2)/(4*G$6*G$7*($B122-G$5)))*EXP(-G$9*($B122-G$5)))</f>
        <v>7.0455358062902486E-23</v>
      </c>
      <c r="H122">
        <f ca="1">'truth model'!P122*IF($B122&lt;=H$5,0,+H$3*H$4*H$10*H$6^0.5/(2*(PI()*H$7*($B122-H$5)^3)^0.5)*EXP(-((H$6*H$10-H$8*($B122-H$5))^2)/(4*H$6*H$7*($B122-H$5)))*EXP(-H$9*($B122-H$5)))</f>
        <v>2.788586775417998E-27</v>
      </c>
      <c r="I122">
        <f ca="1">'truth model'!Q122*IF($B122&lt;=I$5,0,+I$3*I$4*I$10*I$6^0.5/(2*(PI()*I$7*($B122-I$5)^3)^0.5)*EXP(-((I$6*I$10-I$8*($B122-I$5))^2)/(4*I$6*I$7*($B122-I$5)))*EXP(-I$9*($B122-I$5)))</f>
        <v>2.867900323003493E-9</v>
      </c>
      <c r="J122">
        <f ca="1">'truth model'!R122*IF($B122&lt;=J$5,0,+J$3*J$4*J$10*J$6^0.5/(2*(PI()*J$7*($B122-J$5)^3)^0.5)*EXP(-((J$6*J$10-J$8*($B122-J$5))^2)/(4*J$6*J$7*($B122-J$5)))*EXP(-J$9*($B122-J$5)))</f>
        <v>8.0562819213871638E-23</v>
      </c>
      <c r="K122">
        <f ca="1">'truth model'!S122*IF($B122&lt;=K$5,0,+K$3*K$4*K$10*K$6^0.5/(2*(PI()*K$7*($B122-K$5)^3)^0.5)*EXP(-((K$6*K$10-K$8*($B122-K$5))^2)/(4*K$6*K$7*($B122-K$5)))*EXP(-K$9*($B122-K$5)))</f>
        <v>2.1584650187023127E-16</v>
      </c>
      <c r="L122">
        <f ca="1">'truth model'!T122*IF($B122&lt;=L$5,0,+L$3*L$4*L$10*L$6^0.5/(2*(PI()*L$7*($B122-L$5)^3)^0.5)*EXP(-((L$6*L$10-L$8*($B122-L$5))^2)/(4*L$6*L$7*($B122-L$5)))*EXP(-L$9*($B122-L$5)))</f>
        <v>6.2435284211203815E-24</v>
      </c>
      <c r="M122">
        <f ca="1">'truth model'!U122*IF($B122&lt;=M$5,0,+M$3*M$4*M$10*M$6^0.5/(2*(PI()*M$7*($B122-M$5)^3)^0.5)*EXP(-((M$6*M$10-M$8*($B122-M$5))^2)/(4*M$6*M$7*($B122-M$5)))*EXP(-M$9*($B122-M$5)))</f>
        <v>1.5219914180448597E-138</v>
      </c>
      <c r="N122">
        <f ca="1">'truth model'!V122*IF($B122&lt;=N$5,0,+N$3*N$4*N$10*N$6^0.5/(2*(PI()*N$7*($B122-N$5)^3)^0.5)*EXP(-((N$6*N$10-N$8*($B122-N$5))^2)/(4*N$6*N$7*($B122-N$5)))*EXP(-N$9*($B122-N$5)))</f>
        <v>1.7080117089124328E-23</v>
      </c>
      <c r="Q122">
        <f t="shared" ca="1" si="16"/>
        <v>1.7076706190378361E-56</v>
      </c>
      <c r="R122">
        <f t="shared" ca="1" si="17"/>
        <v>3.2127350721067396E-13</v>
      </c>
      <c r="S122">
        <f t="shared" ca="1" si="21"/>
        <v>6.0820634442149424E-15</v>
      </c>
      <c r="T122">
        <f t="shared" ca="1" si="21"/>
        <v>4.4907440977993618E-19</v>
      </c>
      <c r="U122">
        <f t="shared" ca="1" si="21"/>
        <v>3.4765937357543816E-4</v>
      </c>
      <c r="V122">
        <f t="shared" ca="1" si="21"/>
        <v>1.2801539287757857E-13</v>
      </c>
      <c r="W122">
        <f t="shared" ca="1" si="21"/>
        <v>1.2637617308446059E-6</v>
      </c>
      <c r="X122">
        <f t="shared" ca="1" si="21"/>
        <v>2.8389958885453624E-12</v>
      </c>
      <c r="Y122">
        <f t="shared" ca="1" si="21"/>
        <v>5.5737981842555283E-68</v>
      </c>
      <c r="Z122">
        <f t="shared" ca="1" si="21"/>
        <v>1.6022299356430831E-8</v>
      </c>
      <c r="AA122">
        <f t="shared" si="21"/>
        <v>0</v>
      </c>
      <c r="AD122">
        <f ca="1">MAX(0,Q122-'QuickPlay Score'!$AE$12)</f>
        <v>0</v>
      </c>
      <c r="AE122">
        <f ca="1">MAX(0,R122-'QuickPlay Score'!$AE$12)</f>
        <v>0</v>
      </c>
      <c r="AF122">
        <f ca="1">MAX(0,S122-'QuickPlay Score'!$AE$12)</f>
        <v>0</v>
      </c>
      <c r="AG122">
        <f ca="1">MAX(0,T122-'QuickPlay Score'!$AE$12)</f>
        <v>0</v>
      </c>
      <c r="AH122">
        <f ca="1">MAX(0,U122-'QuickPlay Score'!$AE$12)</f>
        <v>0</v>
      </c>
      <c r="AI122">
        <f ca="1">MAX(0,V122-'QuickPlay Score'!$AE$12)</f>
        <v>0</v>
      </c>
      <c r="AJ122">
        <f ca="1">MAX(0,W122-'QuickPlay Score'!$AE$12)</f>
        <v>0</v>
      </c>
      <c r="AK122">
        <f ca="1">MAX(0,X122-'QuickPlay Score'!$AE$12)</f>
        <v>0</v>
      </c>
      <c r="AL122">
        <f ca="1">MAX(0,Y122-'QuickPlay Score'!$AE$12)</f>
        <v>0</v>
      </c>
      <c r="AM122">
        <f ca="1">MAX(0,Z122-'QuickPlay Score'!$AE$12)</f>
        <v>0</v>
      </c>
    </row>
    <row r="123" spans="2:39" x14ac:dyDescent="0.25">
      <c r="B123">
        <f t="shared" si="19"/>
        <v>3180</v>
      </c>
      <c r="E123">
        <f ca="1">'truth model'!M123*IF($B123&lt;=E$5,0,+E$3*E$4*E$10*E$6^0.5/(2*(PI()*E$7*($B123-E$5)^3)^0.5)*EXP(-((E$6*E$10-E$8*($B123-E$5))^2)/(4*E$6*E$7*($B123-E$5)))*EXP(-E$9*($B123-E$5)))</f>
        <v>4.0896565430161163E-89</v>
      </c>
      <c r="F123">
        <f ca="1">'truth model'!N123*IF($B123&lt;=F$5,0,+F$3*F$4*F$10*F$6^0.5/(2*(PI()*F$7*($B123-F$5)^3)^0.5)*EXP(-((F$6*F$10-F$8*($B123-F$5))^2)/(4*F$6*F$7*($B123-F$5)))*EXP(-F$9*($B123-F$5)))</f>
        <v>8.6475838034485141E-18</v>
      </c>
      <c r="G123">
        <f ca="1">'truth model'!O123*IF($B123&lt;=G$5,0,+G$3*G$4*G$10*G$6^0.5/(2*(PI()*G$7*($B123-G$5)^3)^0.5)*EXP(-((G$6*G$10-G$8*($B123-G$5))^2)/(4*G$6*G$7*($B123-G$5)))*EXP(-G$9*($B123-G$5)))</f>
        <v>4.0485535233578273E-23</v>
      </c>
      <c r="H123">
        <f ca="1">'truth model'!P123*IF($B123&lt;=H$5,0,+H$3*H$4*H$10*H$6^0.5/(2*(PI()*H$7*($B123-H$5)^3)^0.5)*EXP(-((H$6*H$10-H$8*($B123-H$5))^2)/(4*H$6*H$7*($B123-H$5)))*EXP(-H$9*($B123-H$5)))</f>
        <v>1.6391401314108443E-27</v>
      </c>
      <c r="I123">
        <f ca="1">'truth model'!Q123*IF($B123&lt;=I$5,0,+I$3*I$4*I$10*I$6^0.5/(2*(PI()*I$7*($B123-I$5)^3)^0.5)*EXP(-((I$6*I$10-I$8*($B123-I$5))^2)/(4*I$6*I$7*($B123-I$5)))*EXP(-I$9*($B123-I$5)))</f>
        <v>2.7576586478648228E-9</v>
      </c>
      <c r="J123">
        <f ca="1">'truth model'!R123*IF($B123&lt;=J$5,0,+J$3*J$4*J$10*J$6^0.5/(2*(PI()*J$7*($B123-J$5)^3)^0.5)*EXP(-((J$6*J$10-J$8*($B123-J$5))^2)/(4*J$6*J$7*($B123-J$5)))*EXP(-J$9*($B123-J$5)))</f>
        <v>4.6403117928427828E-23</v>
      </c>
      <c r="K123">
        <f ca="1">'truth model'!S123*IF($B123&lt;=K$5,0,+K$3*K$4*K$10*K$6^0.5/(2*(PI()*K$7*($B123-K$5)^3)^0.5)*EXP(-((K$6*K$10-K$8*($B123-K$5))^2)/(4*K$6*K$7*($B123-K$5)))*EXP(-K$9*($B123-K$5)))</f>
        <v>1.4709634194159311E-16</v>
      </c>
      <c r="L123">
        <f ca="1">'truth model'!T123*IF($B123&lt;=L$5,0,+L$3*L$4*L$10*L$6^0.5/(2*(PI()*L$7*($B123-L$5)^3)^0.5)*EXP(-((L$6*L$10-L$8*($B123-L$5))^2)/(4*L$6*L$7*($B123-L$5)))*EXP(-L$9*($B123-L$5)))</f>
        <v>2.8384733782766756E-24</v>
      </c>
      <c r="M123">
        <f ca="1">'truth model'!U123*IF($B123&lt;=M$5,0,+M$3*M$4*M$10*M$6^0.5/(2*(PI()*M$7*($B123-M$5)^3)^0.5)*EXP(-((M$6*M$10-M$8*($B123-M$5))^2)/(4*M$6*M$7*($B123-M$5)))*EXP(-M$9*($B123-M$5)))</f>
        <v>3.9220178520347218E-140</v>
      </c>
      <c r="N123">
        <f ca="1">'truth model'!V123*IF($B123&lt;=N$5,0,+N$3*N$4*N$10*N$6^0.5/(2*(PI()*N$7*($B123-N$5)^3)^0.5)*EXP(-((N$6*N$10-N$8*($B123-N$5))^2)/(4*N$6*N$7*($B123-N$5)))*EXP(-N$9*($B123-N$5)))</f>
        <v>8.7438691256539315E-24</v>
      </c>
      <c r="Q123">
        <f t="shared" ca="1" si="16"/>
        <v>2.4441145693585752E-57</v>
      </c>
      <c r="R123">
        <f t="shared" ca="1" si="17"/>
        <v>2.3451331322867995E-13</v>
      </c>
      <c r="S123">
        <f t="shared" ca="1" si="21"/>
        <v>3.9819764865941253E-15</v>
      </c>
      <c r="T123">
        <f t="shared" ca="1" si="21"/>
        <v>2.6262047900788752E-19</v>
      </c>
      <c r="U123">
        <f t="shared" ca="1" si="21"/>
        <v>3.475629442480208E-4</v>
      </c>
      <c r="V123">
        <f t="shared" ca="1" si="21"/>
        <v>8.3969054778193714E-14</v>
      </c>
      <c r="W123">
        <f t="shared" ca="1" si="21"/>
        <v>9.6579673625117846E-7</v>
      </c>
      <c r="X123">
        <f t="shared" ca="1" si="21"/>
        <v>1.8022029860404782E-12</v>
      </c>
      <c r="Y123">
        <f t="shared" ca="1" si="21"/>
        <v>2.881058021755719E-69</v>
      </c>
      <c r="Z123">
        <f t="shared" ca="1" si="21"/>
        <v>1.0629569694228753E-8</v>
      </c>
      <c r="AA123">
        <f t="shared" si="21"/>
        <v>0</v>
      </c>
      <c r="AD123">
        <f ca="1">MAX(0,Q123-'QuickPlay Score'!$AE$12)</f>
        <v>0</v>
      </c>
      <c r="AE123">
        <f ca="1">MAX(0,R123-'QuickPlay Score'!$AE$12)</f>
        <v>0</v>
      </c>
      <c r="AF123">
        <f ca="1">MAX(0,S123-'QuickPlay Score'!$AE$12)</f>
        <v>0</v>
      </c>
      <c r="AG123">
        <f ca="1">MAX(0,T123-'QuickPlay Score'!$AE$12)</f>
        <v>0</v>
      </c>
      <c r="AH123">
        <f ca="1">MAX(0,U123-'QuickPlay Score'!$AE$12)</f>
        <v>0</v>
      </c>
      <c r="AI123">
        <f ca="1">MAX(0,V123-'QuickPlay Score'!$AE$12)</f>
        <v>0</v>
      </c>
      <c r="AJ123">
        <f ca="1">MAX(0,W123-'QuickPlay Score'!$AE$12)</f>
        <v>0</v>
      </c>
      <c r="AK123">
        <f ca="1">MAX(0,X123-'QuickPlay Score'!$AE$12)</f>
        <v>0</v>
      </c>
      <c r="AL123">
        <f ca="1">MAX(0,Y123-'QuickPlay Score'!$AE$12)</f>
        <v>0</v>
      </c>
      <c r="AM123">
        <f ca="1">MAX(0,Z123-'QuickPlay Score'!$AE$12)</f>
        <v>0</v>
      </c>
    </row>
    <row r="124" spans="2:39" x14ac:dyDescent="0.25">
      <c r="B124">
        <f t="shared" si="19"/>
        <v>3210</v>
      </c>
      <c r="E124">
        <f ca="1">'truth model'!M124*IF($B124&lt;=E$5,0,+E$3*E$4*E$10*E$6^0.5/(2*(PI()*E$7*($B124-E$5)^3)^0.5)*EXP(-((E$6*E$10-E$8*($B124-E$5))^2)/(4*E$6*E$7*($B124-E$5)))*EXP(-E$9*($B124-E$5)))</f>
        <v>5.0265324345296312E-90</v>
      </c>
      <c r="F124">
        <f ca="1">'truth model'!N124*IF($B124&lt;=F$5,0,+F$3*F$4*F$10*F$6^0.5/(2*(PI()*F$7*($B124-F$5)^3)^0.5)*EXP(-((F$6*F$10-F$8*($B124-F$5))^2)/(4*F$6*F$7*($B124-F$5)))*EXP(-F$9*($B124-F$5)))</f>
        <v>7.4295988390616963E-18</v>
      </c>
      <c r="G124">
        <f ca="1">'truth model'!O124*IF($B124&lt;=G$5,0,+G$3*G$4*G$10*G$6^0.5/(2*(PI()*G$7*($B124-G$5)^3)^0.5)*EXP(-((G$6*G$10-G$8*($B124-G$5))^2)/(4*G$6*G$7*($B124-G$5)))*EXP(-G$9*($B124-G$5)))</f>
        <v>3.7024262092487328E-23</v>
      </c>
      <c r="H124">
        <f ca="1">'truth model'!P124*IF($B124&lt;=H$5,0,+H$3*H$4*H$10*H$6^0.5/(2*(PI()*H$7*($B124-H$5)^3)^0.5)*EXP(-((H$6*H$10-H$8*($B124-H$5))^2)/(4*H$6*H$7*($B124-H$5)))*EXP(-H$9*($B124-H$5)))</f>
        <v>8.0303580930020564E-28</v>
      </c>
      <c r="I124">
        <f ca="1">'truth model'!Q124*IF($B124&lt;=I$5,0,+I$3*I$4*I$10*I$6^0.5/(2*(PI()*I$7*($B124-I$5)^3)^0.5)*EXP(-((I$6*I$10-I$8*($B124-I$5))^2)/(4*I$6*I$7*($B124-I$5)))*EXP(-I$9*($B124-I$5)))</f>
        <v>1.4244381131450722E-9</v>
      </c>
      <c r="J124">
        <f ca="1">'truth model'!R124*IF($B124&lt;=J$5,0,+J$3*J$4*J$10*J$6^0.5/(2*(PI()*J$7*($B124-J$5)^3)^0.5)*EXP(-((J$6*J$10-J$8*($B124-J$5))^2)/(4*J$6*J$7*($B124-J$5)))*EXP(-J$9*($B124-J$5)))</f>
        <v>2.8402555581112017E-23</v>
      </c>
      <c r="K124">
        <f ca="1">'truth model'!S124*IF($B124&lt;=K$5,0,+K$3*K$4*K$10*K$6^0.5/(2*(PI()*K$7*($B124-K$5)^3)^0.5)*EXP(-((K$6*K$10-K$8*($B124-K$5))^2)/(4*K$6*K$7*($B124-K$5)))*EXP(-K$9*($B124-K$5)))</f>
        <v>1.0518770166040088E-16</v>
      </c>
      <c r="L124">
        <f ca="1">'truth model'!T124*IF($B124&lt;=L$5,0,+L$3*L$4*L$10*L$6^0.5/(2*(PI()*L$7*($B124-L$5)^3)^0.5)*EXP(-((L$6*L$10-L$8*($B124-L$5))^2)/(4*L$6*L$7*($B124-L$5)))*EXP(-L$9*($B124-L$5)))</f>
        <v>2.057773843677807E-24</v>
      </c>
      <c r="M124">
        <f ca="1">'truth model'!U124*IF($B124&lt;=M$5,0,+M$3*M$4*M$10*M$6^0.5/(2*(PI()*M$7*($B124-M$5)^3)^0.5)*EXP(-((M$6*M$10-M$8*($B124-M$5))^2)/(4*M$6*M$7*($B124-M$5)))*EXP(-M$9*($B124-M$5)))</f>
        <v>1.4659301982267794E-141</v>
      </c>
      <c r="N124">
        <f ca="1">'truth model'!V124*IF($B124&lt;=N$5,0,+N$3*N$4*N$10*N$6^0.5/(2*(PI()*N$7*($B124-N$5)^3)^0.5)*EXP(-((N$6*N$10-N$8*($B124-N$5))^2)/(4*N$6*N$7*($B124-N$5)))*EXP(-N$9*($B124-N$5)))</f>
        <v>5.3296219101022948E-24</v>
      </c>
      <c r="Q124">
        <f t="shared" ca="1" si="16"/>
        <v>3.4910824351696378E-58</v>
      </c>
      <c r="R124">
        <f t="shared" ca="1" si="17"/>
        <v>1.7107624966497291E-13</v>
      </c>
      <c r="S124">
        <f t="shared" ca="1" si="21"/>
        <v>2.6041552887079904E-15</v>
      </c>
      <c r="T124">
        <f t="shared" ca="1" si="21"/>
        <v>1.5345611365860246E-19</v>
      </c>
      <c r="U124">
        <f t="shared" ca="1" si="21"/>
        <v>3.4621404471833463E-4</v>
      </c>
      <c r="V124">
        <f t="shared" ca="1" si="21"/>
        <v>5.5006176746740944E-14</v>
      </c>
      <c r="W124">
        <f t="shared" ca="1" si="21"/>
        <v>7.3695710294086675E-7</v>
      </c>
      <c r="X124">
        <f t="shared" ca="1" si="21"/>
        <v>1.1425619114309874E-12</v>
      </c>
      <c r="Y124">
        <f t="shared" ca="1" si="21"/>
        <v>1.4779051783356049E-70</v>
      </c>
      <c r="Z124">
        <f t="shared" ca="1" si="21"/>
        <v>7.0352530809128423E-9</v>
      </c>
      <c r="AA124">
        <f t="shared" si="21"/>
        <v>0</v>
      </c>
      <c r="AD124">
        <f ca="1">MAX(0,Q124-'QuickPlay Score'!$AE$12)</f>
        <v>0</v>
      </c>
      <c r="AE124">
        <f ca="1">MAX(0,R124-'QuickPlay Score'!$AE$12)</f>
        <v>0</v>
      </c>
      <c r="AF124">
        <f ca="1">MAX(0,S124-'QuickPlay Score'!$AE$12)</f>
        <v>0</v>
      </c>
      <c r="AG124">
        <f ca="1">MAX(0,T124-'QuickPlay Score'!$AE$12)</f>
        <v>0</v>
      </c>
      <c r="AH124">
        <f ca="1">MAX(0,U124-'QuickPlay Score'!$AE$12)</f>
        <v>0</v>
      </c>
      <c r="AI124">
        <f ca="1">MAX(0,V124-'QuickPlay Score'!$AE$12)</f>
        <v>0</v>
      </c>
      <c r="AJ124">
        <f ca="1">MAX(0,W124-'QuickPlay Score'!$AE$12)</f>
        <v>0</v>
      </c>
      <c r="AK124">
        <f ca="1">MAX(0,X124-'QuickPlay Score'!$AE$12)</f>
        <v>0</v>
      </c>
      <c r="AL124">
        <f ca="1">MAX(0,Y124-'QuickPlay Score'!$AE$12)</f>
        <v>0</v>
      </c>
      <c r="AM124">
        <f ca="1">MAX(0,Z124-'QuickPlay Score'!$AE$12)</f>
        <v>0</v>
      </c>
    </row>
    <row r="125" spans="2:39" x14ac:dyDescent="0.25">
      <c r="B125">
        <f t="shared" si="19"/>
        <v>3240</v>
      </c>
      <c r="E125">
        <f ca="1">'truth model'!M125*IF($B125&lt;=E$5,0,+E$3*E$4*E$10*E$6^0.5/(2*(PI()*E$7*($B125-E$5)^3)^0.5)*EXP(-((E$6*E$10-E$8*($B125-E$5))^2)/(4*E$6*E$7*($B125-E$5)))*EXP(-E$9*($B125-E$5)))</f>
        <v>6.2581865896067492E-91</v>
      </c>
      <c r="F125">
        <f ca="1">'truth model'!N125*IF($B125&lt;=F$5,0,+F$3*F$4*F$10*F$6^0.5/(2*(PI()*F$7*($B125-F$5)^3)^0.5)*EXP(-((F$6*F$10-F$8*($B125-F$5))^2)/(4*F$6*F$7*($B125-F$5)))*EXP(-F$9*($B125-F$5)))</f>
        <v>5.0112037155113687E-18</v>
      </c>
      <c r="G125">
        <f ca="1">'truth model'!O125*IF($B125&lt;=G$5,0,+G$3*G$4*G$10*G$6^0.5/(2*(PI()*G$7*($B125-G$5)^3)^0.5)*EXP(-((G$6*G$10-G$8*($B125-G$5))^2)/(4*G$6*G$7*($B125-G$5)))*EXP(-G$9*($B125-G$5)))</f>
        <v>2.074522214832177E-23</v>
      </c>
      <c r="H125">
        <f ca="1">'truth model'!P125*IF($B125&lt;=H$5,0,+H$3*H$4*H$10*H$6^0.5/(2*(PI()*H$7*($B125-H$5)^3)^0.5)*EXP(-((H$6*H$10-H$8*($B125-H$5))^2)/(4*H$6*H$7*($B125-H$5)))*EXP(-H$9*($B125-H$5)))</f>
        <v>5.7611044387871332E-28</v>
      </c>
      <c r="I125">
        <f ca="1">'truth model'!Q125*IF($B125&lt;=I$5,0,+I$3*I$4*I$10*I$6^0.5/(2*(PI()*I$7*($B125-I$5)^3)^0.5)*EXP(-((I$6*I$10-I$8*($B125-I$5))^2)/(4*I$6*I$7*($B125-I$5)))*EXP(-I$9*($B125-I$5)))</f>
        <v>1.40618181866453E-9</v>
      </c>
      <c r="J125">
        <f ca="1">'truth model'!R125*IF($B125&lt;=J$5,0,+J$3*J$4*J$10*J$6^0.5/(2*(PI()*J$7*($B125-J$5)^3)^0.5)*EXP(-((J$6*J$10-J$8*($B125-J$5))^2)/(4*J$6*J$7*($B125-J$5)))*EXP(-J$9*($B125-J$5)))</f>
        <v>1.3745477344613862E-23</v>
      </c>
      <c r="K125">
        <f ca="1">'truth model'!S125*IF($B125&lt;=K$5,0,+K$3*K$4*K$10*K$6^0.5/(2*(PI()*K$7*($B125-K$5)^3)^0.5)*EXP(-((K$6*K$10-K$8*($B125-K$5))^2)/(4*K$6*K$7*($B125-K$5)))*EXP(-K$9*($B125-K$5)))</f>
        <v>5.5160361848569131E-17</v>
      </c>
      <c r="L125">
        <f ca="1">'truth model'!T125*IF($B125&lt;=L$5,0,+L$3*L$4*L$10*L$6^0.5/(2*(PI()*L$7*($B125-L$5)^3)^0.5)*EXP(-((L$6*L$10-L$8*($B125-L$5))^2)/(4*L$6*L$7*($B125-L$5)))*EXP(-L$9*($B125-L$5)))</f>
        <v>1.324494626058322E-24</v>
      </c>
      <c r="M125">
        <f ca="1">'truth model'!U125*IF($B125&lt;=M$5,0,+M$3*M$4*M$10*M$6^0.5/(2*(PI()*M$7*($B125-M$5)^3)^0.5)*EXP(-((M$6*M$10-M$8*($B125-M$5))^2)/(4*M$6*M$7*($B125-M$5)))*EXP(-M$9*($B125-M$5)))</f>
        <v>5.287026029406896E-143</v>
      </c>
      <c r="N125">
        <f ca="1">'truth model'!V125*IF($B125&lt;=N$5,0,+N$3*N$4*N$10*N$6^0.5/(2*(PI()*N$7*($B125-N$5)^3)^0.5)*EXP(-((N$6*N$10-N$8*($B125-N$5))^2)/(4*N$6*N$7*($B125-N$5)))*EXP(-N$9*($B125-N$5)))</f>
        <v>2.3726153585044938E-24</v>
      </c>
      <c r="Q125">
        <f t="shared" ca="1" si="16"/>
        <v>4.9767464472870377E-59</v>
      </c>
      <c r="R125">
        <f t="shared" ca="1" si="17"/>
        <v>1.2472396376202042E-13</v>
      </c>
      <c r="S125">
        <f t="shared" ca="1" si="21"/>
        <v>1.7012566546877187E-15</v>
      </c>
      <c r="T125">
        <f t="shared" ca="1" si="21"/>
        <v>8.9597496921274023E-20</v>
      </c>
      <c r="U125">
        <f t="shared" ca="1" si="21"/>
        <v>3.4366327329483356E-4</v>
      </c>
      <c r="V125">
        <f t="shared" ca="1" si="21"/>
        <v>3.5987821315268539E-14</v>
      </c>
      <c r="W125">
        <f t="shared" ca="1" si="21"/>
        <v>5.6150579796244225E-7</v>
      </c>
      <c r="X125">
        <f t="shared" ca="1" si="21"/>
        <v>7.2345178849459708E-13</v>
      </c>
      <c r="Y125">
        <f t="shared" ca="1" si="21"/>
        <v>7.5254120900377328E-72</v>
      </c>
      <c r="Z125">
        <f t="shared" ca="1" si="21"/>
        <v>4.6456552802107089E-9</v>
      </c>
      <c r="AA125">
        <f t="shared" si="21"/>
        <v>0</v>
      </c>
      <c r="AD125">
        <f ca="1">MAX(0,Q125-'QuickPlay Score'!$AE$12)</f>
        <v>0</v>
      </c>
      <c r="AE125">
        <f ca="1">MAX(0,R125-'QuickPlay Score'!$AE$12)</f>
        <v>0</v>
      </c>
      <c r="AF125">
        <f ca="1">MAX(0,S125-'QuickPlay Score'!$AE$12)</f>
        <v>0</v>
      </c>
      <c r="AG125">
        <f ca="1">MAX(0,T125-'QuickPlay Score'!$AE$12)</f>
        <v>0</v>
      </c>
      <c r="AH125">
        <f ca="1">MAX(0,U125-'QuickPlay Score'!$AE$12)</f>
        <v>0</v>
      </c>
      <c r="AI125">
        <f ca="1">MAX(0,V125-'QuickPlay Score'!$AE$12)</f>
        <v>0</v>
      </c>
      <c r="AJ125">
        <f ca="1">MAX(0,W125-'QuickPlay Score'!$AE$12)</f>
        <v>0</v>
      </c>
      <c r="AK125">
        <f ca="1">MAX(0,X125-'QuickPlay Score'!$AE$12)</f>
        <v>0</v>
      </c>
      <c r="AL125">
        <f ca="1">MAX(0,Y125-'QuickPlay Score'!$AE$12)</f>
        <v>0</v>
      </c>
      <c r="AM125">
        <f ca="1">MAX(0,Z125-'QuickPlay Score'!$AE$12)</f>
        <v>0</v>
      </c>
    </row>
    <row r="126" spans="2:39" x14ac:dyDescent="0.25">
      <c r="B126">
        <f t="shared" si="19"/>
        <v>3270</v>
      </c>
      <c r="E126">
        <f ca="1">'truth model'!M126*IF($B126&lt;=E$5,0,+E$3*E$4*E$10*E$6^0.5/(2*(PI()*E$7*($B126-E$5)^3)^0.5)*EXP(-((E$6*E$10-E$8*($B126-E$5))^2)/(4*E$6*E$7*($B126-E$5)))*EXP(-E$9*($B126-E$5)))</f>
        <v>8.5660046384073257E-92</v>
      </c>
      <c r="F126">
        <f ca="1">'truth model'!N126*IF($B126&lt;=F$5,0,+F$3*F$4*F$10*F$6^0.5/(2*(PI()*F$7*($B126-F$5)^3)^0.5)*EXP(-((F$6*F$10-F$8*($B126-F$5))^2)/(4*F$6*F$7*($B126-F$5)))*EXP(-F$9*($B126-F$5)))</f>
        <v>3.7049125577520804E-18</v>
      </c>
      <c r="G126">
        <f ca="1">'truth model'!O126*IF($B126&lt;=G$5,0,+G$3*G$4*G$10*G$6^0.5/(2*(PI()*G$7*($B126-G$5)^3)^0.5)*EXP(-((G$6*G$10-G$8*($B126-G$5))^2)/(4*G$6*G$7*($B126-G$5)))*EXP(-G$9*($B126-G$5)))</f>
        <v>1.0124771669367709E-23</v>
      </c>
      <c r="H126">
        <f ca="1">'truth model'!P126*IF($B126&lt;=H$5,0,+H$3*H$4*H$10*H$6^0.5/(2*(PI()*H$7*($B126-H$5)^3)^0.5)*EXP(-((H$6*H$10-H$8*($B126-H$5))^2)/(4*H$6*H$7*($B126-H$5)))*EXP(-H$9*($B126-H$5)))</f>
        <v>3.032147069630625E-28</v>
      </c>
      <c r="I126">
        <f ca="1">'truth model'!Q126*IF($B126&lt;=I$5,0,+I$3*I$4*I$10*I$6^0.5/(2*(PI()*I$7*($B126-I$5)^3)^0.5)*EXP(-((I$6*I$10-I$8*($B126-I$5))^2)/(4*I$6*I$7*($B126-I$5)))*EXP(-I$9*($B126-I$5)))</f>
        <v>1.2821539023399417E-9</v>
      </c>
      <c r="J126">
        <f ca="1">'truth model'!R126*IF($B126&lt;=J$5,0,+J$3*J$4*J$10*J$6^0.5/(2*(PI()*J$7*($B126-J$5)^3)^0.5)*EXP(-((J$6*J$10-J$8*($B126-J$5))^2)/(4*J$6*J$7*($B126-J$5)))*EXP(-J$9*($B126-J$5)))</f>
        <v>8.3685294319651841E-24</v>
      </c>
      <c r="K126">
        <f ca="1">'truth model'!S126*IF($B126&lt;=K$5,0,+K$3*K$4*K$10*K$6^0.5/(2*(PI()*K$7*($B126-K$5)^3)^0.5)*EXP(-((K$6*K$10-K$8*($B126-K$5))^2)/(4*K$6*K$7*($B126-K$5)))*EXP(-K$9*($B126-K$5)))</f>
        <v>4.1057884362599083E-17</v>
      </c>
      <c r="L126">
        <f ca="1">'truth model'!T126*IF($B126&lt;=L$5,0,+L$3*L$4*L$10*L$6^0.5/(2*(PI()*L$7*($B126-L$5)^3)^0.5)*EXP(-((L$6*L$10-L$8*($B126-L$5))^2)/(4*L$6*L$7*($B126-L$5)))*EXP(-L$9*($B126-L$5)))</f>
        <v>7.6335507361784998E-25</v>
      </c>
      <c r="M126">
        <f ca="1">'truth model'!U126*IF($B126&lt;=M$5,0,+M$3*M$4*M$10*M$6^0.5/(2*(PI()*M$7*($B126-M$5)^3)^0.5)*EXP(-((M$6*M$10-M$8*($B126-M$5))^2)/(4*M$6*M$7*($B126-M$5)))*EXP(-M$9*($B126-M$5)))</f>
        <v>1.6475223647508239E-144</v>
      </c>
      <c r="N126">
        <f ca="1">'truth model'!V126*IF($B126&lt;=N$5,0,+N$3*N$4*N$10*N$6^0.5/(2*(PI()*N$7*($B126-N$5)^3)^0.5)*EXP(-((N$6*N$10-N$8*($B126-N$5))^2)/(4*N$6*N$7*($B126-N$5)))*EXP(-N$9*($B126-N$5)))</f>
        <v>1.6479106342837489E-24</v>
      </c>
      <c r="Q126">
        <f t="shared" ca="1" si="16"/>
        <v>7.081130251150336E-60</v>
      </c>
      <c r="R126">
        <f t="shared" ca="1" si="17"/>
        <v>9.0877434890235219E-14</v>
      </c>
      <c r="S126">
        <f t="shared" ca="1" si="21"/>
        <v>1.1102514381915973E-15</v>
      </c>
      <c r="T126">
        <f t="shared" ca="1" si="21"/>
        <v>5.2272583708325459E-20</v>
      </c>
      <c r="U126">
        <f t="shared" ca="1" si="21"/>
        <v>3.3997156212365942E-4</v>
      </c>
      <c r="V126">
        <f t="shared" ca="1" si="21"/>
        <v>2.3516228983495062E-14</v>
      </c>
      <c r="W126">
        <f t="shared" ca="1" si="21"/>
        <v>4.2720930756872137E-7</v>
      </c>
      <c r="X126">
        <f t="shared" ca="1" si="21"/>
        <v>4.5751921356169591E-13</v>
      </c>
      <c r="Y126">
        <f t="shared" ca="1" si="21"/>
        <v>3.8044762782621143E-73</v>
      </c>
      <c r="Z126">
        <f t="shared" ca="1" si="21"/>
        <v>3.0608801109306557E-9</v>
      </c>
      <c r="AA126">
        <f t="shared" si="21"/>
        <v>0</v>
      </c>
      <c r="AD126">
        <f ca="1">MAX(0,Q126-'QuickPlay Score'!$AE$12)</f>
        <v>0</v>
      </c>
      <c r="AE126">
        <f ca="1">MAX(0,R126-'QuickPlay Score'!$AE$12)</f>
        <v>0</v>
      </c>
      <c r="AF126">
        <f ca="1">MAX(0,S126-'QuickPlay Score'!$AE$12)</f>
        <v>0</v>
      </c>
      <c r="AG126">
        <f ca="1">MAX(0,T126-'QuickPlay Score'!$AE$12)</f>
        <v>0</v>
      </c>
      <c r="AH126">
        <f ca="1">MAX(0,U126-'QuickPlay Score'!$AE$12)</f>
        <v>0</v>
      </c>
      <c r="AI126">
        <f ca="1">MAX(0,V126-'QuickPlay Score'!$AE$12)</f>
        <v>0</v>
      </c>
      <c r="AJ126">
        <f ca="1">MAX(0,W126-'QuickPlay Score'!$AE$12)</f>
        <v>0</v>
      </c>
      <c r="AK126">
        <f ca="1">MAX(0,X126-'QuickPlay Score'!$AE$12)</f>
        <v>0</v>
      </c>
      <c r="AL126">
        <f ca="1">MAX(0,Y126-'QuickPlay Score'!$AE$12)</f>
        <v>0</v>
      </c>
      <c r="AM126">
        <f ca="1">MAX(0,Z126-'QuickPlay Score'!$AE$12)</f>
        <v>0</v>
      </c>
    </row>
    <row r="127" spans="2:39" x14ac:dyDescent="0.25">
      <c r="B127">
        <f t="shared" si="19"/>
        <v>3300</v>
      </c>
      <c r="E127">
        <f ca="1">'truth model'!M127*IF($B127&lt;=E$5,0,+E$3*E$4*E$10*E$6^0.5/(2*(PI()*E$7*($B127-E$5)^3)^0.5)*EXP(-((E$6*E$10-E$8*($B127-E$5))^2)/(4*E$6*E$7*($B127-E$5)))*EXP(-E$9*($B127-E$5)))</f>
        <v>9.200907815436307E-93</v>
      </c>
      <c r="F127">
        <f ca="1">'truth model'!N127*IF($B127&lt;=F$5,0,+F$3*F$4*F$10*F$6^0.5/(2*(PI()*F$7*($B127-F$5)^3)^0.5)*EXP(-((F$6*F$10-F$8*($B127-F$5))^2)/(4*F$6*F$7*($B127-F$5)))*EXP(-F$9*($B127-F$5)))</f>
        <v>2.0044945909586857E-18</v>
      </c>
      <c r="G127">
        <f ca="1">'truth model'!O127*IF($B127&lt;=G$5,0,+G$3*G$4*G$10*G$6^0.5/(2*(PI()*G$7*($B127-G$5)^3)^0.5)*EXP(-((G$6*G$10-G$8*($B127-G$5))^2)/(4*G$6*G$7*($B127-G$5)))*EXP(-G$9*($B127-G$5)))</f>
        <v>7.2223457793419935E-24</v>
      </c>
      <c r="H127">
        <f ca="1">'truth model'!P127*IF($B127&lt;=H$5,0,+H$3*H$4*H$10*H$6^0.5/(2*(PI()*H$7*($B127-H$5)^3)^0.5)*EXP(-((H$6*H$10-H$8*($B127-H$5))^2)/(4*H$6*H$7*($B127-H$5)))*EXP(-H$9*($B127-H$5)))</f>
        <v>1.8980667058365908E-28</v>
      </c>
      <c r="I127">
        <f ca="1">'truth model'!Q127*IF($B127&lt;=I$5,0,+I$3*I$4*I$10*I$6^0.5/(2*(PI()*I$7*($B127-I$5)^3)^0.5)*EXP(-((I$6*I$10-I$8*($B127-I$5))^2)/(4*I$6*I$7*($B127-I$5)))*EXP(-I$9*($B127-I$5)))</f>
        <v>1.0018582669842054E-9</v>
      </c>
      <c r="J127">
        <f ca="1">'truth model'!R127*IF($B127&lt;=J$5,0,+J$3*J$4*J$10*J$6^0.5/(2*(PI()*J$7*($B127-J$5)^3)^0.5)*EXP(-((J$6*J$10-J$8*($B127-J$5))^2)/(4*J$6*J$7*($B127-J$5)))*EXP(-J$9*($B127-J$5)))</f>
        <v>5.5685372491735911E-24</v>
      </c>
      <c r="K127">
        <f ca="1">'truth model'!S127*IF($B127&lt;=K$5,0,+K$3*K$4*K$10*K$6^0.5/(2*(PI()*K$7*($B127-K$5)^3)^0.5)*EXP(-((K$6*K$10-K$8*($B127-K$5))^2)/(4*K$6*K$7*($B127-K$5)))*EXP(-K$9*($B127-K$5)))</f>
        <v>3.0189560873441181E-17</v>
      </c>
      <c r="L127">
        <f ca="1">'truth model'!T127*IF($B127&lt;=L$5,0,+L$3*L$4*L$10*L$6^0.5/(2*(PI()*L$7*($B127-L$5)^3)^0.5)*EXP(-((L$6*L$10-L$8*($B127-L$5))^2)/(4*L$6*L$7*($B127-L$5)))*EXP(-L$9*($B127-L$5)))</f>
        <v>4.3429906554221173E-25</v>
      </c>
      <c r="M127">
        <f ca="1">'truth model'!U127*IF($B127&lt;=M$5,0,+M$3*M$4*M$10*M$6^0.5/(2*(PI()*M$7*($B127-M$5)^3)^0.5)*EXP(-((M$6*M$10-M$8*($B127-M$5))^2)/(4*M$6*M$7*($B127-M$5)))*EXP(-M$9*($B127-M$5)))</f>
        <v>7.6023055950604318E-146</v>
      </c>
      <c r="N127">
        <f ca="1">'truth model'!V127*IF($B127&lt;=N$5,0,+N$3*N$4*N$10*N$6^0.5/(2*(PI()*N$7*($B127-N$5)^3)^0.5)*EXP(-((N$6*N$10-N$8*($B127-N$5))^2)/(4*N$6*N$7*($B127-N$5)))*EXP(-N$9*($B127-N$5)))</f>
        <v>7.6539080478820514E-25</v>
      </c>
      <c r="Q127">
        <f t="shared" ca="1" si="16"/>
        <v>1.0056692170518397E-60</v>
      </c>
      <c r="R127">
        <f t="shared" ca="1" si="17"/>
        <v>6.6178342406678696E-14</v>
      </c>
      <c r="S127">
        <f t="shared" ca="1" si="21"/>
        <v>7.238267844101445E-16</v>
      </c>
      <c r="T127">
        <f t="shared" ca="1" si="21"/>
        <v>3.0473925336904043E-20</v>
      </c>
      <c r="U127">
        <f t="shared" ca="1" si="21"/>
        <v>3.3520866425692234E-4</v>
      </c>
      <c r="V127">
        <f t="shared" ca="1" si="21"/>
        <v>1.5348408467394724E-14</v>
      </c>
      <c r="W127">
        <f t="shared" ca="1" si="21"/>
        <v>3.2457849233481692E-7</v>
      </c>
      <c r="X127">
        <f t="shared" ca="1" si="21"/>
        <v>2.8899772968761444E-13</v>
      </c>
      <c r="Y127">
        <f t="shared" ca="1" si="21"/>
        <v>1.9099791640837865E-74</v>
      </c>
      <c r="Z127">
        <f t="shared" ca="1" si="21"/>
        <v>2.0123592556433724E-9</v>
      </c>
      <c r="AA127">
        <f t="shared" si="21"/>
        <v>0</v>
      </c>
      <c r="AD127">
        <f ca="1">MAX(0,Q127-'QuickPlay Score'!$AE$12)</f>
        <v>0</v>
      </c>
      <c r="AE127">
        <f ca="1">MAX(0,R127-'QuickPlay Score'!$AE$12)</f>
        <v>0</v>
      </c>
      <c r="AF127">
        <f ca="1">MAX(0,S127-'QuickPlay Score'!$AE$12)</f>
        <v>0</v>
      </c>
      <c r="AG127">
        <f ca="1">MAX(0,T127-'QuickPlay Score'!$AE$12)</f>
        <v>0</v>
      </c>
      <c r="AH127">
        <f ca="1">MAX(0,U127-'QuickPlay Score'!$AE$12)</f>
        <v>0</v>
      </c>
      <c r="AI127">
        <f ca="1">MAX(0,V127-'QuickPlay Score'!$AE$12)</f>
        <v>0</v>
      </c>
      <c r="AJ127">
        <f ca="1">MAX(0,W127-'QuickPlay Score'!$AE$12)</f>
        <v>0</v>
      </c>
      <c r="AK127">
        <f ca="1">MAX(0,X127-'QuickPlay Score'!$AE$12)</f>
        <v>0</v>
      </c>
      <c r="AL127">
        <f ca="1">MAX(0,Y127-'QuickPlay Score'!$AE$12)</f>
        <v>0</v>
      </c>
      <c r="AM127">
        <f ca="1">MAX(0,Z127-'QuickPlay Score'!$AE$12)</f>
        <v>0</v>
      </c>
    </row>
    <row r="128" spans="2:39" x14ac:dyDescent="0.25">
      <c r="B128">
        <f t="shared" si="19"/>
        <v>3330</v>
      </c>
      <c r="E128">
        <f ca="1">'truth model'!M128*IF($B128&lt;=E$5,0,+E$3*E$4*E$10*E$6^0.5/(2*(PI()*E$7*($B128-E$5)^3)^0.5)*EXP(-((E$6*E$10-E$8*($B128-E$5))^2)/(4*E$6*E$7*($B128-E$5)))*EXP(-E$9*($B128-E$5)))</f>
        <v>1.5916446657575443E-93</v>
      </c>
      <c r="F128">
        <f ca="1">'truth model'!N128*IF($B128&lt;=F$5,0,+F$3*F$4*F$10*F$6^0.5/(2*(PI()*F$7*($B128-F$5)^3)^0.5)*EXP(-((F$6*F$10-F$8*($B128-F$5))^2)/(4*F$6*F$7*($B128-F$5)))*EXP(-F$9*($B128-F$5)))</f>
        <v>1.2739300301976625E-18</v>
      </c>
      <c r="G128">
        <f ca="1">'truth model'!O128*IF($B128&lt;=G$5,0,+G$3*G$4*G$10*G$6^0.5/(2*(PI()*G$7*($B128-G$5)^3)^0.5)*EXP(-((G$6*G$10-G$8*($B128-G$5))^2)/(4*G$6*G$7*($B128-G$5)))*EXP(-G$9*($B128-G$5)))</f>
        <v>4.6280400530099858E-24</v>
      </c>
      <c r="H128">
        <f ca="1">'truth model'!P128*IF($B128&lt;=H$5,0,+H$3*H$4*H$10*H$6^0.5/(2*(PI()*H$7*($B128-H$5)^3)^0.5)*EXP(-((H$6*H$10-H$8*($B128-H$5))^2)/(4*H$6*H$7*($B128-H$5)))*EXP(-H$9*($B128-H$5)))</f>
        <v>1.1348527009414879E-28</v>
      </c>
      <c r="I128">
        <f ca="1">'truth model'!Q128*IF($B128&lt;=I$5,0,+I$3*I$4*I$10*I$6^0.5/(2*(PI()*I$7*($B128-I$5)^3)^0.5)*EXP(-((I$6*I$10-I$8*($B128-I$5))^2)/(4*I$6*I$7*($B128-I$5)))*EXP(-I$9*($B128-I$5)))</f>
        <v>9.9258744861445241E-10</v>
      </c>
      <c r="J128">
        <f ca="1">'truth model'!R128*IF($B128&lt;=J$5,0,+J$3*J$4*J$10*J$6^0.5/(2*(PI()*J$7*($B128-J$5)^3)^0.5)*EXP(-((J$6*J$10-J$8*($B128-J$5))^2)/(4*J$6*J$7*($B128-J$5)))*EXP(-J$9*($B128-J$5)))</f>
        <v>4.066372830586818E-24</v>
      </c>
      <c r="K128">
        <f ca="1">'truth model'!S128*IF($B128&lt;=K$5,0,+K$3*K$4*K$10*K$6^0.5/(2*(PI()*K$7*($B128-K$5)^3)^0.5)*EXP(-((K$6*K$10-K$8*($B128-K$5))^2)/(4*K$6*K$7*($B128-K$5)))*EXP(-K$9*($B128-K$5)))</f>
        <v>2.1831129914303219E-17</v>
      </c>
      <c r="L128">
        <f ca="1">'truth model'!T128*IF($B128&lt;=L$5,0,+L$3*L$4*L$10*L$6^0.5/(2*(PI()*L$7*($B128-L$5)^3)^0.5)*EXP(-((L$6*L$10-L$8*($B128-L$5))^2)/(4*L$6*L$7*($B128-L$5)))*EXP(-L$9*($B128-L$5)))</f>
        <v>1.8059044806640206E-25</v>
      </c>
      <c r="M128">
        <f ca="1">'truth model'!U128*IF($B128&lt;=M$5,0,+M$3*M$4*M$10*M$6^0.5/(2*(PI()*M$7*($B128-M$5)^3)^0.5)*EXP(-((M$6*M$10-M$8*($B128-M$5))^2)/(4*M$6*M$7*($B128-M$5)))*EXP(-M$9*($B128-M$5)))</f>
        <v>3.0361555074315187E-147</v>
      </c>
      <c r="N128">
        <f ca="1">'truth model'!V128*IF($B128&lt;=N$5,0,+N$3*N$4*N$10*N$6^0.5/(2*(PI()*N$7*($B128-N$5)^3)^0.5)*EXP(-((N$6*N$10-N$8*($B128-N$5))^2)/(4*N$6*N$7*($B128-N$5)))*EXP(-N$9*($B128-N$5)))</f>
        <v>6.7822316833492623E-25</v>
      </c>
      <c r="Q128">
        <f t="shared" ca="1" si="16"/>
        <v>1.4256935667018517E-61</v>
      </c>
      <c r="R128">
        <f t="shared" ca="1" si="17"/>
        <v>4.8165578370145836E-14</v>
      </c>
      <c r="S128">
        <f t="shared" ca="1" si="21"/>
        <v>4.7143573545461334E-16</v>
      </c>
      <c r="T128">
        <f t="shared" ca="1" si="21"/>
        <v>1.7752876397046291E-20</v>
      </c>
      <c r="U128">
        <f t="shared" ca="1" si="21"/>
        <v>3.2945160567912342E-4</v>
      </c>
      <c r="V128">
        <f t="shared" ca="1" si="21"/>
        <v>1.000593062277284E-14</v>
      </c>
      <c r="W128">
        <f t="shared" ca="1" si="21"/>
        <v>2.4626846580332492E-7</v>
      </c>
      <c r="X128">
        <f t="shared" ca="1" si="21"/>
        <v>1.8233907762120998E-13</v>
      </c>
      <c r="Y128">
        <f t="shared" ca="1" si="21"/>
        <v>9.5239371670818938E-76</v>
      </c>
      <c r="Z128">
        <f t="shared" ca="1" si="21"/>
        <v>1.3202351829064976E-9</v>
      </c>
      <c r="AA128">
        <f t="shared" si="21"/>
        <v>0</v>
      </c>
      <c r="AD128">
        <f ca="1">MAX(0,Q128-'QuickPlay Score'!$AE$12)</f>
        <v>0</v>
      </c>
      <c r="AE128">
        <f ca="1">MAX(0,R128-'QuickPlay Score'!$AE$12)</f>
        <v>0</v>
      </c>
      <c r="AF128">
        <f ca="1">MAX(0,S128-'QuickPlay Score'!$AE$12)</f>
        <v>0</v>
      </c>
      <c r="AG128">
        <f ca="1">MAX(0,T128-'QuickPlay Score'!$AE$12)</f>
        <v>0</v>
      </c>
      <c r="AH128">
        <f ca="1">MAX(0,U128-'QuickPlay Score'!$AE$12)</f>
        <v>0</v>
      </c>
      <c r="AI128">
        <f ca="1">MAX(0,V128-'QuickPlay Score'!$AE$12)</f>
        <v>0</v>
      </c>
      <c r="AJ128">
        <f ca="1">MAX(0,W128-'QuickPlay Score'!$AE$12)</f>
        <v>0</v>
      </c>
      <c r="AK128">
        <f ca="1">MAX(0,X128-'QuickPlay Score'!$AE$12)</f>
        <v>0</v>
      </c>
      <c r="AL128">
        <f ca="1">MAX(0,Y128-'QuickPlay Score'!$AE$12)</f>
        <v>0</v>
      </c>
      <c r="AM128">
        <f ca="1">MAX(0,Z128-'QuickPlay Score'!$AE$12)</f>
        <v>0</v>
      </c>
    </row>
    <row r="129" spans="2:39" x14ac:dyDescent="0.25">
      <c r="B129">
        <f t="shared" si="19"/>
        <v>3360</v>
      </c>
      <c r="E129">
        <f ca="1">'truth model'!M129*IF($B129&lt;=E$5,0,+E$3*E$4*E$10*E$6^0.5/(2*(PI()*E$7*($B129-E$5)^3)^0.5)*EXP(-((E$6*E$10-E$8*($B129-E$5))^2)/(4*E$6*E$7*($B129-E$5)))*EXP(-E$9*($B129-E$5)))</f>
        <v>1.327119019041115E-94</v>
      </c>
      <c r="F129">
        <f ca="1">'truth model'!N129*IF($B129&lt;=F$5,0,+F$3*F$4*F$10*F$6^0.5/(2*(PI()*F$7*($B129-F$5)^3)^0.5)*EXP(-((F$6*F$10-F$8*($B129-F$5))^2)/(4*F$6*F$7*($B129-F$5)))*EXP(-F$9*($B129-F$5)))</f>
        <v>8.465865471003621E-19</v>
      </c>
      <c r="G129">
        <f ca="1">'truth model'!O129*IF($B129&lt;=G$5,0,+G$3*G$4*G$10*G$6^0.5/(2*(PI()*G$7*($B129-G$5)^3)^0.5)*EXP(-((G$6*G$10-G$8*($B129-G$5))^2)/(4*G$6*G$7*($B129-G$5)))*EXP(-G$9*($B129-G$5)))</f>
        <v>3.3351188761393912E-24</v>
      </c>
      <c r="H129">
        <f ca="1">'truth model'!P129*IF($B129&lt;=H$5,0,+H$3*H$4*H$10*H$6^0.5/(2*(PI()*H$7*($B129-H$5)^3)^0.5)*EXP(-((H$6*H$10-H$8*($B129-H$5))^2)/(4*H$6*H$7*($B129-H$5)))*EXP(-H$9*($B129-H$5)))</f>
        <v>4.3021944786084002E-29</v>
      </c>
      <c r="I129">
        <f ca="1">'truth model'!Q129*IF($B129&lt;=I$5,0,+I$3*I$4*I$10*I$6^0.5/(2*(PI()*I$7*($B129-I$5)^3)^0.5)*EXP(-((I$6*I$10-I$8*($B129-I$5))^2)/(4*I$6*I$7*($B129-I$5)))*EXP(-I$9*($B129-I$5)))</f>
        <v>6.7576564260050845E-10</v>
      </c>
      <c r="J129">
        <f ca="1">'truth model'!R129*IF($B129&lt;=J$5,0,+J$3*J$4*J$10*J$6^0.5/(2*(PI()*J$7*($B129-J$5)^3)^0.5)*EXP(-((J$6*J$10-J$8*($B129-J$5))^2)/(4*J$6*J$7*($B129-J$5)))*EXP(-J$9*($B129-J$5)))</f>
        <v>2.5814091130647608E-24</v>
      </c>
      <c r="K129">
        <f ca="1">'truth model'!S129*IF($B129&lt;=K$5,0,+K$3*K$4*K$10*K$6^0.5/(2*(PI()*K$7*($B129-K$5)^3)^0.5)*EXP(-((K$6*K$10-K$8*($B129-K$5))^2)/(4*K$6*K$7*($B129-K$5)))*EXP(-K$9*($B129-K$5)))</f>
        <v>1.3115607240180549E-17</v>
      </c>
      <c r="L129">
        <f ca="1">'truth model'!T129*IF($B129&lt;=L$5,0,+L$3*L$4*L$10*L$6^0.5/(2*(PI()*L$7*($B129-L$5)^3)^0.5)*EXP(-((L$6*L$10-L$8*($B129-L$5))^2)/(4*L$6*L$7*($B129-L$5)))*EXP(-L$9*($B129-L$5)))</f>
        <v>1.3518900144313462E-25</v>
      </c>
      <c r="M129">
        <f ca="1">'truth model'!U129*IF($B129&lt;=M$5,0,+M$3*M$4*M$10*M$6^0.5/(2*(PI()*M$7*($B129-M$5)^3)^0.5)*EXP(-((M$6*M$10-M$8*($B129-M$5))^2)/(4*M$6*M$7*($B129-M$5)))*EXP(-M$9*($B129-M$5)))</f>
        <v>8.8703927756458645E-149</v>
      </c>
      <c r="N129">
        <f ca="1">'truth model'!V129*IF($B129&lt;=N$5,0,+N$3*N$4*N$10*N$6^0.5/(2*(PI()*N$7*($B129-N$5)^3)^0.5)*EXP(-((N$6*N$10-N$8*($B129-N$5))^2)/(4*N$6*N$7*($B129-N$5)))*EXP(-N$9*($B129-N$5)))</f>
        <v>2.660882108983483E-25</v>
      </c>
      <c r="Q129">
        <f t="shared" ca="1" si="16"/>
        <v>2.0176125954376279E-62</v>
      </c>
      <c r="R129">
        <f t="shared" ca="1" si="17"/>
        <v>3.5036915216075119E-14</v>
      </c>
      <c r="S129">
        <f t="shared" ref="S129:AA144" ca="1" si="22">IF($B129&lt;=G$5,0,+G$3*G$4*G$11*G$6^0.5/(2*(PI()*G$7*($B129-G$5)^3)^0.5)*EXP(-((G$6*G$11-G$8*($B129-G$5))^2)/(4*G$6*G$7*($B129-G$5)))*EXP(-G$9*($B129-G$5)))</f>
        <v>3.0675889293709509E-16</v>
      </c>
      <c r="T129">
        <f t="shared" ca="1" si="22"/>
        <v>1.0334849362172176E-20</v>
      </c>
      <c r="U129">
        <f t="shared" ca="1" si="22"/>
        <v>3.2278313764329004E-4</v>
      </c>
      <c r="V129">
        <f t="shared" ca="1" si="22"/>
        <v>6.5157507785539313E-15</v>
      </c>
      <c r="W129">
        <f t="shared" ca="1" si="22"/>
        <v>1.8660561779747295E-7</v>
      </c>
      <c r="X129">
        <f t="shared" ca="1" si="22"/>
        <v>1.1491576802817305E-13</v>
      </c>
      <c r="Y129">
        <f t="shared" ca="1" si="22"/>
        <v>4.717809557031346E-77</v>
      </c>
      <c r="Z129">
        <f t="shared" ca="1" si="22"/>
        <v>8.6438937075785113E-10</v>
      </c>
      <c r="AA129">
        <f t="shared" si="22"/>
        <v>0</v>
      </c>
      <c r="AD129">
        <f ca="1">MAX(0,Q129-'QuickPlay Score'!$AE$12)</f>
        <v>0</v>
      </c>
      <c r="AE129">
        <f ca="1">MAX(0,R129-'QuickPlay Score'!$AE$12)</f>
        <v>0</v>
      </c>
      <c r="AF129">
        <f ca="1">MAX(0,S129-'QuickPlay Score'!$AE$12)</f>
        <v>0</v>
      </c>
      <c r="AG129">
        <f ca="1">MAX(0,T129-'QuickPlay Score'!$AE$12)</f>
        <v>0</v>
      </c>
      <c r="AH129">
        <f ca="1">MAX(0,U129-'QuickPlay Score'!$AE$12)</f>
        <v>0</v>
      </c>
      <c r="AI129">
        <f ca="1">MAX(0,V129-'QuickPlay Score'!$AE$12)</f>
        <v>0</v>
      </c>
      <c r="AJ129">
        <f ca="1">MAX(0,W129-'QuickPlay Score'!$AE$12)</f>
        <v>0</v>
      </c>
      <c r="AK129">
        <f ca="1">MAX(0,X129-'QuickPlay Score'!$AE$12)</f>
        <v>0</v>
      </c>
      <c r="AL129">
        <f ca="1">MAX(0,Y129-'QuickPlay Score'!$AE$12)</f>
        <v>0</v>
      </c>
      <c r="AM129">
        <f ca="1">MAX(0,Z129-'QuickPlay Score'!$AE$12)</f>
        <v>0</v>
      </c>
    </row>
    <row r="130" spans="2:39" x14ac:dyDescent="0.25">
      <c r="B130">
        <f t="shared" si="19"/>
        <v>3390</v>
      </c>
      <c r="E130">
        <f ca="1">'truth model'!M130*IF($B130&lt;=E$5,0,+E$3*E$4*E$10*E$6^0.5/(2*(PI()*E$7*($B130-E$5)^3)^0.5)*EXP(-((E$6*E$10-E$8*($B130-E$5))^2)/(4*E$6*E$7*($B130-E$5)))*EXP(-E$9*($B130-E$5)))</f>
        <v>1.9392480665172901E-95</v>
      </c>
      <c r="F130">
        <f ca="1">'truth model'!N130*IF($B130&lt;=F$5,0,+F$3*F$4*F$10*F$6^0.5/(2*(PI()*F$7*($B130-F$5)^3)^0.5)*EXP(-((F$6*F$10-F$8*($B130-F$5))^2)/(4*F$6*F$7*($B130-F$5)))*EXP(-F$9*($B130-F$5)))</f>
        <v>5.9551494235147912E-19</v>
      </c>
      <c r="G130">
        <f ca="1">'truth model'!O130*IF($B130&lt;=G$5,0,+G$3*G$4*G$10*G$6^0.5/(2*(PI()*G$7*($B130-G$5)^3)^0.5)*EXP(-((G$6*G$10-G$8*($B130-G$5))^2)/(4*G$6*G$7*($B130-G$5)))*EXP(-G$9*($B130-G$5)))</f>
        <v>2.115037335846266E-24</v>
      </c>
      <c r="H130">
        <f ca="1">'truth model'!P130*IF($B130&lt;=H$5,0,+H$3*H$4*H$10*H$6^0.5/(2*(PI()*H$7*($B130-H$5)^3)^0.5)*EXP(-((H$6*H$10-H$8*($B130-H$5))^2)/(4*H$6*H$7*($B130-H$5)))*EXP(-H$9*($B130-H$5)))</f>
        <v>2.3115470366877764E-29</v>
      </c>
      <c r="I130">
        <f ca="1">'truth model'!Q130*IF($B130&lt;=I$5,0,+I$3*I$4*I$10*I$6^0.5/(2*(PI()*I$7*($B130-I$5)^3)^0.5)*EXP(-((I$6*I$10-I$8*($B130-I$5))^2)/(4*I$6*I$7*($B130-I$5)))*EXP(-I$9*($B130-I$5)))</f>
        <v>7.1804886897678011E-10</v>
      </c>
      <c r="J130">
        <f ca="1">'truth model'!R130*IF($B130&lt;=J$5,0,+J$3*J$4*J$10*J$6^0.5/(2*(PI()*J$7*($B130-J$5)^3)^0.5)*EXP(-((J$6*J$10-J$8*($B130-J$5))^2)/(4*J$6*J$7*($B130-J$5)))*EXP(-J$9*($B130-J$5)))</f>
        <v>1.3451347478806889E-24</v>
      </c>
      <c r="K130">
        <f ca="1">'truth model'!S130*IF($B130&lt;=K$5,0,+K$3*K$4*K$10*K$6^0.5/(2*(PI()*K$7*($B130-K$5)^3)^0.5)*EXP(-((K$6*K$10-K$8*($B130-K$5))^2)/(4*K$6*K$7*($B130-K$5)))*EXP(-K$9*($B130-K$5)))</f>
        <v>8.6799709570807486E-18</v>
      </c>
      <c r="L130">
        <f ca="1">'truth model'!T130*IF($B130&lt;=L$5,0,+L$3*L$4*L$10*L$6^0.5/(2*(PI()*L$7*($B130-L$5)^3)^0.5)*EXP(-((L$6*L$10-L$8*($B130-L$5))^2)/(4*L$6*L$7*($B130-L$5)))*EXP(-L$9*($B130-L$5)))</f>
        <v>7.9071761550615874E-26</v>
      </c>
      <c r="M130">
        <f ca="1">'truth model'!U130*IF($B130&lt;=M$5,0,+M$3*M$4*M$10*M$6^0.5/(2*(PI()*M$7*($B130-M$5)^3)^0.5)*EXP(-((M$6*M$10-M$8*($B130-M$5))^2)/(4*M$6*M$7*($B130-M$5)))*EXP(-M$9*($B130-M$5)))</f>
        <v>3.3925965351289471E-150</v>
      </c>
      <c r="N130">
        <f ca="1">'truth model'!V130*IF($B130&lt;=N$5,0,+N$3*N$4*N$10*N$6^0.5/(2*(PI()*N$7*($B130-N$5)^3)^0.5)*EXP(-((N$6*N$10-N$8*($B130-N$5))^2)/(4*N$6*N$7*($B130-N$5)))*EXP(-N$9*($B130-N$5)))</f>
        <v>1.7545167970016545E-25</v>
      </c>
      <c r="Q130">
        <f t="shared" ca="1" si="16"/>
        <v>2.8504354540477243E-63</v>
      </c>
      <c r="R130">
        <f t="shared" ca="1" si="17"/>
        <v>2.5473579875205562E-14</v>
      </c>
      <c r="S130">
        <f t="shared" ca="1" si="22"/>
        <v>1.9942079677424698E-16</v>
      </c>
      <c r="T130">
        <f t="shared" ca="1" si="22"/>
        <v>6.0123397271365264E-21</v>
      </c>
      <c r="U130">
        <f t="shared" ca="1" si="22"/>
        <v>3.1529022087500315E-4</v>
      </c>
      <c r="V130">
        <f t="shared" ca="1" si="22"/>
        <v>4.238362658696364E-15</v>
      </c>
      <c r="W130">
        <f t="shared" ca="1" si="22"/>
        <v>1.4121591790522271E-7</v>
      </c>
      <c r="X130">
        <f t="shared" ca="1" si="22"/>
        <v>7.2344884875581207E-14</v>
      </c>
      <c r="Y130">
        <f t="shared" ca="1" si="22"/>
        <v>2.3220904739900946E-78</v>
      </c>
      <c r="Z130">
        <f t="shared" ca="1" si="22"/>
        <v>5.6481295994048776E-10</v>
      </c>
      <c r="AA130">
        <f t="shared" si="22"/>
        <v>0</v>
      </c>
      <c r="AD130">
        <f ca="1">MAX(0,Q130-'QuickPlay Score'!$AE$12)</f>
        <v>0</v>
      </c>
      <c r="AE130">
        <f ca="1">MAX(0,R130-'QuickPlay Score'!$AE$12)</f>
        <v>0</v>
      </c>
      <c r="AF130">
        <f ca="1">MAX(0,S130-'QuickPlay Score'!$AE$12)</f>
        <v>0</v>
      </c>
      <c r="AG130">
        <f ca="1">MAX(0,T130-'QuickPlay Score'!$AE$12)</f>
        <v>0</v>
      </c>
      <c r="AH130">
        <f ca="1">MAX(0,U130-'QuickPlay Score'!$AE$12)</f>
        <v>0</v>
      </c>
      <c r="AI130">
        <f ca="1">MAX(0,V130-'QuickPlay Score'!$AE$12)</f>
        <v>0</v>
      </c>
      <c r="AJ130">
        <f ca="1">MAX(0,W130-'QuickPlay Score'!$AE$12)</f>
        <v>0</v>
      </c>
      <c r="AK130">
        <f ca="1">MAX(0,X130-'QuickPlay Score'!$AE$12)</f>
        <v>0</v>
      </c>
      <c r="AL130">
        <f ca="1">MAX(0,Y130-'QuickPlay Score'!$AE$12)</f>
        <v>0</v>
      </c>
      <c r="AM130">
        <f ca="1">MAX(0,Z130-'QuickPlay Score'!$AE$12)</f>
        <v>0</v>
      </c>
    </row>
    <row r="131" spans="2:39" x14ac:dyDescent="0.25">
      <c r="B131">
        <f t="shared" si="19"/>
        <v>3420</v>
      </c>
      <c r="E131">
        <f ca="1">'truth model'!M131*IF($B131&lt;=E$5,0,+E$3*E$4*E$10*E$6^0.5/(2*(PI()*E$7*($B131-E$5)^3)^0.5)*EXP(-((E$6*E$10-E$8*($B131-E$5))^2)/(4*E$6*E$7*($B131-E$5)))*EXP(-E$9*($B131-E$5)))</f>
        <v>3.0937121812423976E-96</v>
      </c>
      <c r="F131">
        <f ca="1">'truth model'!N131*IF($B131&lt;=F$5,0,+F$3*F$4*F$10*F$6^0.5/(2*(PI()*F$7*($B131-F$5)^3)^0.5)*EXP(-((F$6*F$10-F$8*($B131-F$5))^2)/(4*F$6*F$7*($B131-F$5)))*EXP(-F$9*($B131-F$5)))</f>
        <v>4.0178066043851356E-19</v>
      </c>
      <c r="G131">
        <f ca="1">'truth model'!O131*IF($B131&lt;=G$5,0,+G$3*G$4*G$10*G$6^0.5/(2*(PI()*G$7*($B131-G$5)^3)^0.5)*EXP(-((G$6*G$10-G$8*($B131-G$5))^2)/(4*G$6*G$7*($B131-G$5)))*EXP(-G$9*($B131-G$5)))</f>
        <v>8.6090803108650102E-25</v>
      </c>
      <c r="H131">
        <f ca="1">'truth model'!P131*IF($B131&lt;=H$5,0,+H$3*H$4*H$10*H$6^0.5/(2*(PI()*H$7*($B131-H$5)^3)^0.5)*EXP(-((H$6*H$10-H$8*($B131-H$5))^2)/(4*H$6*H$7*($B131-H$5)))*EXP(-H$9*($B131-H$5)))</f>
        <v>1.9042924978326018E-29</v>
      </c>
      <c r="I131">
        <f ca="1">'truth model'!Q131*IF($B131&lt;=I$5,0,+I$3*I$4*I$10*I$6^0.5/(2*(PI()*I$7*($B131-I$5)^3)^0.5)*EXP(-((I$6*I$10-I$8*($B131-I$5))^2)/(4*I$6*I$7*($B131-I$5)))*EXP(-I$9*($B131-I$5)))</f>
        <v>4.3556775834834927E-10</v>
      </c>
      <c r="J131">
        <f ca="1">'truth model'!R131*IF($B131&lt;=J$5,0,+J$3*J$4*J$10*J$6^0.5/(2*(PI()*J$7*($B131-J$5)^3)^0.5)*EXP(-((J$6*J$10-J$8*($B131-J$5))^2)/(4*J$6*J$7*($B131-J$5)))*EXP(-J$9*($B131-J$5)))</f>
        <v>8.4205078547929235E-25</v>
      </c>
      <c r="K131">
        <f ca="1">'truth model'!S131*IF($B131&lt;=K$5,0,+K$3*K$4*K$10*K$6^0.5/(2*(PI()*K$7*($B131-K$5)^3)^0.5)*EXP(-((K$6*K$10-K$8*($B131-K$5))^2)/(4*K$6*K$7*($B131-K$5)))*EXP(-K$9*($B131-K$5)))</f>
        <v>6.2263329833384733E-18</v>
      </c>
      <c r="L131">
        <f ca="1">'truth model'!T131*IF($B131&lt;=L$5,0,+L$3*L$4*L$10*L$6^0.5/(2*(PI()*L$7*($B131-L$5)^3)^0.5)*EXP(-((L$6*L$10-L$8*($B131-L$5))^2)/(4*L$6*L$7*($B131-L$5)))*EXP(-L$9*($B131-L$5)))</f>
        <v>4.1112340119644983E-26</v>
      </c>
      <c r="M131">
        <f ca="1">'truth model'!U131*IF($B131&lt;=M$5,0,+M$3*M$4*M$10*M$6^0.5/(2*(PI()*M$7*($B131-M$5)^3)^0.5)*EXP(-((M$6*M$10-M$8*($B131-M$5))^2)/(4*M$6*M$7*($B131-M$5)))*EXP(-M$9*($B131-M$5)))</f>
        <v>9.4024177154540628E-152</v>
      </c>
      <c r="N131">
        <f ca="1">'truth model'!V131*IF($B131&lt;=N$5,0,+N$3*N$4*N$10*N$6^0.5/(2*(PI()*N$7*($B131-N$5)^3)^0.5)*EXP(-((N$6*N$10-N$8*($B131-N$5))^2)/(4*N$6*N$7*($B131-N$5)))*EXP(-N$9*($B131-N$5)))</f>
        <v>1.2138818781598531E-25</v>
      </c>
      <c r="Q131">
        <f t="shared" ca="1" si="16"/>
        <v>4.0203789135554287E-64</v>
      </c>
      <c r="R131">
        <f t="shared" ca="1" si="17"/>
        <v>1.8511249355688068E-14</v>
      </c>
      <c r="S131">
        <f t="shared" ca="1" si="22"/>
        <v>1.2952503856074444E-16</v>
      </c>
      <c r="T131">
        <f t="shared" ca="1" si="22"/>
        <v>3.4953875394084337E-21</v>
      </c>
      <c r="U131">
        <f t="shared" ca="1" si="22"/>
        <v>3.0706256900908679E-4</v>
      </c>
      <c r="V131">
        <f t="shared" ca="1" si="22"/>
        <v>2.7540496331030399E-15</v>
      </c>
      <c r="W131">
        <f t="shared" ca="1" si="22"/>
        <v>1.0673361400527137E-7</v>
      </c>
      <c r="X131">
        <f t="shared" ca="1" si="22"/>
        <v>4.5496464719201144E-14</v>
      </c>
      <c r="Y131">
        <f t="shared" ca="1" si="22"/>
        <v>1.1358179027487454E-79</v>
      </c>
      <c r="Z131">
        <f t="shared" ca="1" si="22"/>
        <v>3.6835018627598743E-10</v>
      </c>
      <c r="AA131">
        <f t="shared" si="22"/>
        <v>0</v>
      </c>
      <c r="AD131">
        <f ca="1">MAX(0,Q131-'QuickPlay Score'!$AE$12)</f>
        <v>0</v>
      </c>
      <c r="AE131">
        <f ca="1">MAX(0,R131-'QuickPlay Score'!$AE$12)</f>
        <v>0</v>
      </c>
      <c r="AF131">
        <f ca="1">MAX(0,S131-'QuickPlay Score'!$AE$12)</f>
        <v>0</v>
      </c>
      <c r="AG131">
        <f ca="1">MAX(0,T131-'QuickPlay Score'!$AE$12)</f>
        <v>0</v>
      </c>
      <c r="AH131">
        <f ca="1">MAX(0,U131-'QuickPlay Score'!$AE$12)</f>
        <v>0</v>
      </c>
      <c r="AI131">
        <f ca="1">MAX(0,V131-'QuickPlay Score'!$AE$12)</f>
        <v>0</v>
      </c>
      <c r="AJ131">
        <f ca="1">MAX(0,W131-'QuickPlay Score'!$AE$12)</f>
        <v>0</v>
      </c>
      <c r="AK131">
        <f ca="1">MAX(0,X131-'QuickPlay Score'!$AE$12)</f>
        <v>0</v>
      </c>
      <c r="AL131">
        <f ca="1">MAX(0,Y131-'QuickPlay Score'!$AE$12)</f>
        <v>0</v>
      </c>
      <c r="AM131">
        <f ca="1">MAX(0,Z131-'QuickPlay Score'!$AE$12)</f>
        <v>0</v>
      </c>
    </row>
    <row r="132" spans="2:39" x14ac:dyDescent="0.25">
      <c r="B132">
        <f t="shared" si="19"/>
        <v>3450</v>
      </c>
      <c r="E132">
        <f ca="1">'truth model'!M132*IF($B132&lt;=E$5,0,+E$3*E$4*E$10*E$6^0.5/(2*(PI()*E$7*($B132-E$5)^3)^0.5)*EXP(-((E$6*E$10-E$8*($B132-E$5))^2)/(4*E$6*E$7*($B132-E$5)))*EXP(-E$9*($B132-E$5)))</f>
        <v>3.1777662001560648E-97</v>
      </c>
      <c r="F132">
        <f ca="1">'truth model'!N132*IF($B132&lt;=F$5,0,+F$3*F$4*F$10*F$6^0.5/(2*(PI()*F$7*($B132-F$5)^3)^0.5)*EXP(-((F$6*F$10-F$8*($B132-F$5))^2)/(4*F$6*F$7*($B132-F$5)))*EXP(-F$9*($B132-F$5)))</f>
        <v>2.8581713105848716E-19</v>
      </c>
      <c r="G132">
        <f ca="1">'truth model'!O132*IF($B132&lt;=G$5,0,+G$3*G$4*G$10*G$6^0.5/(2*(PI()*G$7*($B132-G$5)^3)^0.5)*EXP(-((G$6*G$10-G$8*($B132-G$5))^2)/(4*G$6*G$7*($B132-G$5)))*EXP(-G$9*($B132-G$5)))</f>
        <v>6.9239363710679161E-25</v>
      </c>
      <c r="H132">
        <f ca="1">'truth model'!P132*IF($B132&lt;=H$5,0,+H$3*H$4*H$10*H$6^0.5/(2*(PI()*H$7*($B132-H$5)^3)^0.5)*EXP(-((H$6*H$10-H$8*($B132-H$5))^2)/(4*H$6*H$7*($B132-H$5)))*EXP(-H$9*($B132-H$5)))</f>
        <v>1.0223571839804974E-29</v>
      </c>
      <c r="I132">
        <f ca="1">'truth model'!Q132*IF($B132&lt;=I$5,0,+I$3*I$4*I$10*I$6^0.5/(2*(PI()*I$7*($B132-I$5)^3)^0.5)*EXP(-((I$6*I$10-I$8*($B132-I$5))^2)/(4*I$6*I$7*($B132-I$5)))*EXP(-I$9*($B132-I$5)))</f>
        <v>4.2761197380468513E-10</v>
      </c>
      <c r="J132">
        <f ca="1">'truth model'!R132*IF($B132&lt;=J$5,0,+J$3*J$4*J$10*J$6^0.5/(2*(PI()*J$7*($B132-J$5)^3)^0.5)*EXP(-((J$6*J$10-J$8*($B132-J$5))^2)/(4*J$6*J$7*($B132-J$5)))*EXP(-J$9*($B132-J$5)))</f>
        <v>5.2929857394836898E-25</v>
      </c>
      <c r="K132">
        <f ca="1">'truth model'!S132*IF($B132&lt;=K$5,0,+K$3*K$4*K$10*K$6^0.5/(2*(PI()*K$7*($B132-K$5)^3)^0.5)*EXP(-((K$6*K$10-K$8*($B132-K$5))^2)/(4*K$6*K$7*($B132-K$5)))*EXP(-K$9*($B132-K$5)))</f>
        <v>4.8335338927485221E-18</v>
      </c>
      <c r="L132">
        <f ca="1">'truth model'!T132*IF($B132&lt;=L$5,0,+L$3*L$4*L$10*L$6^0.5/(2*(PI()*L$7*($B132-L$5)^3)^0.5)*EXP(-((L$6*L$10-L$8*($B132-L$5))^2)/(4*L$6*L$7*($B132-L$5)))*EXP(-L$9*($B132-L$5)))</f>
        <v>3.284189790850503E-26</v>
      </c>
      <c r="M132">
        <f ca="1">'truth model'!U132*IF($B132&lt;=M$5,0,+M$3*M$4*M$10*M$6^0.5/(2*(PI()*M$7*($B132-M$5)^3)^0.5)*EXP(-((M$6*M$10-M$8*($B132-M$5))^2)/(4*M$6*M$7*($B132-M$5)))*EXP(-M$9*($B132-M$5)))</f>
        <v>3.0968692695749214E-153</v>
      </c>
      <c r="N132">
        <f ca="1">'truth model'!V132*IF($B132&lt;=N$5,0,+N$3*N$4*N$10*N$6^0.5/(2*(PI()*N$7*($B132-N$5)^3)^0.5)*EXP(-((N$6*N$10-N$8*($B132-N$5))^2)/(4*N$6*N$7*($B132-N$5)))*EXP(-N$9*($B132-N$5)))</f>
        <v>5.6246852803801629E-26</v>
      </c>
      <c r="Q132">
        <f t="shared" ca="1" si="16"/>
        <v>5.6614133852131404E-65</v>
      </c>
      <c r="R132">
        <f t="shared" ca="1" si="17"/>
        <v>1.3445267803715953E-14</v>
      </c>
      <c r="S132">
        <f t="shared" ca="1" si="22"/>
        <v>8.405391946197644E-17</v>
      </c>
      <c r="T132">
        <f t="shared" ca="1" si="22"/>
        <v>2.030803112703602E-21</v>
      </c>
      <c r="U132">
        <f t="shared" ca="1" si="22"/>
        <v>2.9819127421145823E-4</v>
      </c>
      <c r="V132">
        <f t="shared" ca="1" si="22"/>
        <v>1.7877148504553158E-15</v>
      </c>
      <c r="W132">
        <f t="shared" ca="1" si="22"/>
        <v>8.0573536167559411E-8</v>
      </c>
      <c r="X132">
        <f t="shared" ca="1" si="22"/>
        <v>2.8582610019075553E-14</v>
      </c>
      <c r="Y132">
        <f t="shared" ca="1" si="22"/>
        <v>5.5220761152485471E-81</v>
      </c>
      <c r="Z132">
        <f t="shared" ca="1" si="22"/>
        <v>2.3977348758031579E-10</v>
      </c>
      <c r="AA132">
        <f t="shared" si="22"/>
        <v>0</v>
      </c>
      <c r="AD132">
        <f ca="1">MAX(0,Q132-'QuickPlay Score'!$AE$12)</f>
        <v>0</v>
      </c>
      <c r="AE132">
        <f ca="1">MAX(0,R132-'QuickPlay Score'!$AE$12)</f>
        <v>0</v>
      </c>
      <c r="AF132">
        <f ca="1">MAX(0,S132-'QuickPlay Score'!$AE$12)</f>
        <v>0</v>
      </c>
      <c r="AG132">
        <f ca="1">MAX(0,T132-'QuickPlay Score'!$AE$12)</f>
        <v>0</v>
      </c>
      <c r="AH132">
        <f ca="1">MAX(0,U132-'QuickPlay Score'!$AE$12)</f>
        <v>0</v>
      </c>
      <c r="AI132">
        <f ca="1">MAX(0,V132-'QuickPlay Score'!$AE$12)</f>
        <v>0</v>
      </c>
      <c r="AJ132">
        <f ca="1">MAX(0,W132-'QuickPlay Score'!$AE$12)</f>
        <v>0</v>
      </c>
      <c r="AK132">
        <f ca="1">MAX(0,X132-'QuickPlay Score'!$AE$12)</f>
        <v>0</v>
      </c>
      <c r="AL132">
        <f ca="1">MAX(0,Y132-'QuickPlay Score'!$AE$12)</f>
        <v>0</v>
      </c>
      <c r="AM132">
        <f ca="1">MAX(0,Z132-'QuickPlay Score'!$AE$12)</f>
        <v>0</v>
      </c>
    </row>
    <row r="133" spans="2:39" x14ac:dyDescent="0.25">
      <c r="B133">
        <f t="shared" si="19"/>
        <v>3480</v>
      </c>
      <c r="E133">
        <f ca="1">'truth model'!M133*IF($B133&lt;=E$5,0,+E$3*E$4*E$10*E$6^0.5/(2*(PI()*E$7*($B133-E$5)^3)^0.5)*EXP(-((E$6*E$10-E$8*($B133-E$5))^2)/(4*E$6*E$7*($B133-E$5)))*EXP(-E$9*($B133-E$5)))</f>
        <v>4.3702556294152858E-98</v>
      </c>
      <c r="F133">
        <f ca="1">'truth model'!N133*IF($B133&lt;=F$5,0,+F$3*F$4*F$10*F$6^0.5/(2*(PI()*F$7*($B133-F$5)^3)^0.5)*EXP(-((F$6*F$10-F$8*($B133-F$5))^2)/(4*F$6*F$7*($B133-F$5)))*EXP(-F$9*($B133-F$5)))</f>
        <v>2.1175867994420678E-19</v>
      </c>
      <c r="G133">
        <f ca="1">'truth model'!O133*IF($B133&lt;=G$5,0,+G$3*G$4*G$10*G$6^0.5/(2*(PI()*G$7*($B133-G$5)^3)^0.5)*EXP(-((G$6*G$10-G$8*($B133-G$5))^2)/(4*G$6*G$7*($B133-G$5)))*EXP(-G$9*($B133-G$5)))</f>
        <v>4.8101069166858079E-25</v>
      </c>
      <c r="H133">
        <f ca="1">'truth model'!P133*IF($B133&lt;=H$5,0,+H$3*H$4*H$10*H$6^0.5/(2*(PI()*H$7*($B133-H$5)^3)^0.5)*EXP(-((H$6*H$10-H$8*($B133-H$5))^2)/(4*H$6*H$7*($B133-H$5)))*EXP(-H$9*($B133-H$5)))</f>
        <v>4.714613724427199E-30</v>
      </c>
      <c r="I133">
        <f ca="1">'truth model'!Q133*IF($B133&lt;=I$5,0,+I$3*I$4*I$10*I$6^0.5/(2*(PI()*I$7*($B133-I$5)^3)^0.5)*EXP(-((I$6*I$10-I$8*($B133-I$5))^2)/(4*I$6*I$7*($B133-I$5)))*EXP(-I$9*($B133-I$5)))</f>
        <v>2.8388101278367427E-10</v>
      </c>
      <c r="J133">
        <f ca="1">'truth model'!R133*IF($B133&lt;=J$5,0,+J$3*J$4*J$10*J$6^0.5/(2*(PI()*J$7*($B133-J$5)^3)^0.5)*EXP(-((J$6*J$10-J$8*($B133-J$5))^2)/(4*J$6*J$7*($B133-J$5)))*EXP(-J$9*($B133-J$5)))</f>
        <v>3.3986220175297694E-25</v>
      </c>
      <c r="K133">
        <f ca="1">'truth model'!S133*IF($B133&lt;=K$5,0,+K$3*K$4*K$10*K$6^0.5/(2*(PI()*K$7*($B133-K$5)^3)^0.5)*EXP(-((K$6*K$10-K$8*($B133-K$5))^2)/(4*K$6*K$7*($B133-K$5)))*EXP(-K$9*($B133-K$5)))</f>
        <v>2.7716154498086834E-18</v>
      </c>
      <c r="L133">
        <f ca="1">'truth model'!T133*IF($B133&lt;=L$5,0,+L$3*L$4*L$10*L$6^0.5/(2*(PI()*L$7*($B133-L$5)^3)^0.5)*EXP(-((L$6*L$10-L$8*($B133-L$5))^2)/(4*L$6*L$7*($B133-L$5)))*EXP(-L$9*($B133-L$5)))</f>
        <v>1.7135766190392331E-26</v>
      </c>
      <c r="M133">
        <f ca="1">'truth model'!U133*IF($B133&lt;=M$5,0,+M$3*M$4*M$10*M$6^0.5/(2*(PI()*M$7*($B133-M$5)^3)^0.5)*EXP(-((M$6*M$10-M$8*($B133-M$5))^2)/(4*M$6*M$7*($B133-M$5)))*EXP(-M$9*($B133-M$5)))</f>
        <v>1.2945863372064327E-154</v>
      </c>
      <c r="N133">
        <f ca="1">'truth model'!V133*IF($B133&lt;=N$5,0,+N$3*N$4*N$10*N$6^0.5/(2*(PI()*N$7*($B133-N$5)^3)^0.5)*EXP(-((N$6*N$10-N$8*($B133-N$5))^2)/(4*N$6*N$7*($B133-N$5)))*EXP(-N$9*($B133-N$5)))</f>
        <v>4.1877351294902577E-26</v>
      </c>
      <c r="Q133">
        <f t="shared" ca="1" si="16"/>
        <v>7.9598320561340055E-66</v>
      </c>
      <c r="R133">
        <f t="shared" ca="1" si="17"/>
        <v>9.7610665374477396E-15</v>
      </c>
      <c r="S133">
        <f t="shared" ca="1" si="22"/>
        <v>5.4499651576069405E-17</v>
      </c>
      <c r="T133">
        <f t="shared" ca="1" si="22"/>
        <v>1.1791495193560935E-21</v>
      </c>
      <c r="U133">
        <f t="shared" ca="1" si="22"/>
        <v>2.8876753346935609E-4</v>
      </c>
      <c r="V133">
        <f t="shared" ca="1" si="22"/>
        <v>1.1592842735519646E-15</v>
      </c>
      <c r="W133">
        <f t="shared" ca="1" si="22"/>
        <v>6.0753564569547491E-8</v>
      </c>
      <c r="X133">
        <f t="shared" ca="1" si="22"/>
        <v>1.7938778197563691E-14</v>
      </c>
      <c r="Y133">
        <f t="shared" ca="1" si="22"/>
        <v>2.6688909423181261E-82</v>
      </c>
      <c r="Z133">
        <f t="shared" ca="1" si="22"/>
        <v>1.5579289502479927E-10</v>
      </c>
      <c r="AA133">
        <f t="shared" si="22"/>
        <v>0</v>
      </c>
      <c r="AD133">
        <f ca="1">MAX(0,Q133-'QuickPlay Score'!$AE$12)</f>
        <v>0</v>
      </c>
      <c r="AE133">
        <f ca="1">MAX(0,R133-'QuickPlay Score'!$AE$12)</f>
        <v>0</v>
      </c>
      <c r="AF133">
        <f ca="1">MAX(0,S133-'QuickPlay Score'!$AE$12)</f>
        <v>0</v>
      </c>
      <c r="AG133">
        <f ca="1">MAX(0,T133-'QuickPlay Score'!$AE$12)</f>
        <v>0</v>
      </c>
      <c r="AH133">
        <f ca="1">MAX(0,U133-'QuickPlay Score'!$AE$12)</f>
        <v>0</v>
      </c>
      <c r="AI133">
        <f ca="1">MAX(0,V133-'QuickPlay Score'!$AE$12)</f>
        <v>0</v>
      </c>
      <c r="AJ133">
        <f ca="1">MAX(0,W133-'QuickPlay Score'!$AE$12)</f>
        <v>0</v>
      </c>
      <c r="AK133">
        <f ca="1">MAX(0,X133-'QuickPlay Score'!$AE$12)</f>
        <v>0</v>
      </c>
      <c r="AL133">
        <f ca="1">MAX(0,Y133-'QuickPlay Score'!$AE$12)</f>
        <v>0</v>
      </c>
      <c r="AM133">
        <f ca="1">MAX(0,Z133-'QuickPlay Score'!$AE$12)</f>
        <v>0</v>
      </c>
    </row>
    <row r="134" spans="2:39" x14ac:dyDescent="0.25">
      <c r="B134">
        <f t="shared" si="19"/>
        <v>3510</v>
      </c>
      <c r="E134">
        <f ca="1">'truth model'!M134*IF($B134&lt;=E$5,0,+E$3*E$4*E$10*E$6^0.5/(2*(PI()*E$7*($B134-E$5)^3)^0.5)*EXP(-((E$6*E$10-E$8*($B134-E$5))^2)/(4*E$6*E$7*($B134-E$5)))*EXP(-E$9*($B134-E$5)))</f>
        <v>6.2074326939350511E-99</v>
      </c>
      <c r="F134">
        <f ca="1">'truth model'!N134*IF($B134&lt;=F$5,0,+F$3*F$4*F$10*F$6^0.5/(2*(PI()*F$7*($B134-F$5)^3)^0.5)*EXP(-((F$6*F$10-F$8*($B134-F$5))^2)/(4*F$6*F$7*($B134-F$5)))*EXP(-F$9*($B134-F$5)))</f>
        <v>1.9552088773506648E-19</v>
      </c>
      <c r="G134">
        <f ca="1">'truth model'!O134*IF($B134&lt;=G$5,0,+G$3*G$4*G$10*G$6^0.5/(2*(PI()*G$7*($B134-G$5)^3)^0.5)*EXP(-((G$6*G$10-G$8*($B134-G$5))^2)/(4*G$6*G$7*($B134-G$5)))*EXP(-G$9*($B134-G$5)))</f>
        <v>2.6209525685645035E-25</v>
      </c>
      <c r="H134">
        <f ca="1">'truth model'!P134*IF($B134&lt;=H$5,0,+H$3*H$4*H$10*H$6^0.5/(2*(PI()*H$7*($B134-H$5)^3)^0.5)*EXP(-((H$6*H$10-H$8*($B134-H$5))^2)/(4*H$6*H$7*($B134-H$5)))*EXP(-H$9*($B134-H$5)))</f>
        <v>2.3983433019605961E-30</v>
      </c>
      <c r="I134">
        <f ca="1">'truth model'!Q134*IF($B134&lt;=I$5,0,+I$3*I$4*I$10*I$6^0.5/(2*(PI()*I$7*($B134-I$5)^3)^0.5)*EXP(-((I$6*I$10-I$8*($B134-I$5))^2)/(4*I$6*I$7*($B134-I$5)))*EXP(-I$9*($B134-I$5)))</f>
        <v>2.2373321130269657E-10</v>
      </c>
      <c r="J134">
        <f ca="1">'truth model'!R134*IF($B134&lt;=J$5,0,+J$3*J$4*J$10*J$6^0.5/(2*(PI()*J$7*($B134-J$5)^3)^0.5)*EXP(-((J$6*J$10-J$8*($B134-J$5))^2)/(4*J$6*J$7*($B134-J$5)))*EXP(-J$9*($B134-J$5)))</f>
        <v>1.4159606701160588E-25</v>
      </c>
      <c r="K134">
        <f ca="1">'truth model'!S134*IF($B134&lt;=K$5,0,+K$3*K$4*K$10*K$6^0.5/(2*(PI()*K$7*($B134-K$5)^3)^0.5)*EXP(-((K$6*K$10-K$8*($B134-K$5))^2)/(4*K$6*K$7*($B134-K$5)))*EXP(-K$9*($B134-K$5)))</f>
        <v>2.3267219215052798E-18</v>
      </c>
      <c r="L134">
        <f ca="1">'truth model'!T134*IF($B134&lt;=L$5,0,+L$3*L$4*L$10*L$6^0.5/(2*(PI()*L$7*($B134-L$5)^3)^0.5)*EXP(-((L$6*L$10-L$8*($B134-L$5))^2)/(4*L$6*L$7*($B134-L$5)))*EXP(-L$9*($B134-L$5)))</f>
        <v>9.1673437089013744E-27</v>
      </c>
      <c r="M134">
        <f ca="1">'truth model'!U134*IF($B134&lt;=M$5,0,+M$3*M$4*M$10*M$6^0.5/(2*(PI()*M$7*($B134-M$5)^3)^0.5)*EXP(-((M$6*M$10-M$8*($B134-M$5))^2)/(4*M$6*M$7*($B134-M$5)))*EXP(-M$9*($B134-M$5)))</f>
        <v>4.9386457309450798E-156</v>
      </c>
      <c r="N134">
        <f ca="1">'truth model'!V134*IF($B134&lt;=N$5,0,+N$3*N$4*N$10*N$6^0.5/(2*(PI()*N$7*($B134-N$5)^3)^0.5)*EXP(-((N$6*N$10-N$8*($B134-N$5))^2)/(4*N$6*N$7*($B134-N$5)))*EXP(-N$9*($B134-N$5)))</f>
        <v>2.7849298747859674E-26</v>
      </c>
      <c r="Q134">
        <f t="shared" ca="1" si="16"/>
        <v>1.117435516185642E-66</v>
      </c>
      <c r="R134">
        <f t="shared" ca="1" si="17"/>
        <v>7.0831276711133028E-15</v>
      </c>
      <c r="S134">
        <f t="shared" ca="1" si="22"/>
        <v>3.5307842438591149E-17</v>
      </c>
      <c r="T134">
        <f t="shared" ca="1" si="22"/>
        <v>6.8423632553299569E-22</v>
      </c>
      <c r="U134">
        <f t="shared" ca="1" si="22"/>
        <v>2.7888148964636076E-4</v>
      </c>
      <c r="V134">
        <f t="shared" ca="1" si="22"/>
        <v>7.5103259081611164E-16</v>
      </c>
      <c r="W134">
        <f t="shared" ca="1" si="22"/>
        <v>4.5756542494101539E-8</v>
      </c>
      <c r="X134">
        <f t="shared" ca="1" si="22"/>
        <v>1.1247667531447321E-14</v>
      </c>
      <c r="Y134">
        <f t="shared" ca="1" si="22"/>
        <v>1.2825142142796061E-83</v>
      </c>
      <c r="Z134">
        <f t="shared" ca="1" si="22"/>
        <v>1.0104661320114963E-10</v>
      </c>
      <c r="AA134">
        <f t="shared" si="22"/>
        <v>0</v>
      </c>
      <c r="AD134">
        <f ca="1">MAX(0,Q134-'QuickPlay Score'!$AE$12)</f>
        <v>0</v>
      </c>
      <c r="AE134">
        <f ca="1">MAX(0,R134-'QuickPlay Score'!$AE$12)</f>
        <v>0</v>
      </c>
      <c r="AF134">
        <f ca="1">MAX(0,S134-'QuickPlay Score'!$AE$12)</f>
        <v>0</v>
      </c>
      <c r="AG134">
        <f ca="1">MAX(0,T134-'QuickPlay Score'!$AE$12)</f>
        <v>0</v>
      </c>
      <c r="AH134">
        <f ca="1">MAX(0,U134-'QuickPlay Score'!$AE$12)</f>
        <v>0</v>
      </c>
      <c r="AI134">
        <f ca="1">MAX(0,V134-'QuickPlay Score'!$AE$12)</f>
        <v>0</v>
      </c>
      <c r="AJ134">
        <f ca="1">MAX(0,W134-'QuickPlay Score'!$AE$12)</f>
        <v>0</v>
      </c>
      <c r="AK134">
        <f ca="1">MAX(0,X134-'QuickPlay Score'!$AE$12)</f>
        <v>0</v>
      </c>
      <c r="AL134">
        <f ca="1">MAX(0,Y134-'QuickPlay Score'!$AE$12)</f>
        <v>0</v>
      </c>
      <c r="AM134">
        <f ca="1">MAX(0,Z134-'QuickPlay Score'!$AE$12)</f>
        <v>0</v>
      </c>
    </row>
    <row r="135" spans="2:39" x14ac:dyDescent="0.25">
      <c r="B135">
        <f t="shared" si="19"/>
        <v>3540</v>
      </c>
      <c r="E135">
        <f ca="1">'truth model'!M135*IF($B135&lt;=E$5,0,+E$3*E$4*E$10*E$6^0.5/(2*(PI()*E$7*($B135-E$5)^3)^0.5)*EXP(-((E$6*E$10-E$8*($B135-E$5))^2)/(4*E$6*E$7*($B135-E$5)))*EXP(-E$9*($B135-E$5)))</f>
        <v>9.3512059221943E-100</v>
      </c>
      <c r="F135">
        <f ca="1">'truth model'!N135*IF($B135&lt;=F$5,0,+F$3*F$4*F$10*F$6^0.5/(2*(PI()*F$7*($B135-F$5)^3)^0.5)*EXP(-((F$6*F$10-F$8*($B135-F$5))^2)/(4*F$6*F$7*($B135-F$5)))*EXP(-F$9*($B135-F$5)))</f>
        <v>1.3763037560648287E-19</v>
      </c>
      <c r="G135">
        <f ca="1">'truth model'!O135*IF($B135&lt;=G$5,0,+G$3*G$4*G$10*G$6^0.5/(2*(PI()*G$7*($B135-G$5)^3)^0.5)*EXP(-((G$6*G$10-G$8*($B135-G$5))^2)/(4*G$6*G$7*($B135-G$5)))*EXP(-G$9*($B135-G$5)))</f>
        <v>1.2498202778472835E-25</v>
      </c>
      <c r="H135">
        <f ca="1">'truth model'!P135*IF($B135&lt;=H$5,0,+H$3*H$4*H$10*H$6^0.5/(2*(PI()*H$7*($B135-H$5)^3)^0.5)*EXP(-((H$6*H$10-H$8*($B135-H$5))^2)/(4*H$6*H$7*($B135-H$5)))*EXP(-H$9*($B135-H$5)))</f>
        <v>1.4635343884986291E-30</v>
      </c>
      <c r="I135">
        <f ca="1">'truth model'!Q135*IF($B135&lt;=I$5,0,+I$3*I$4*I$10*I$6^0.5/(2*(PI()*I$7*($B135-I$5)^3)^0.5)*EXP(-((I$6*I$10-I$8*($B135-I$5))^2)/(4*I$6*I$7*($B135-I$5)))*EXP(-I$9*($B135-I$5)))</f>
        <v>2.4631375349325001E-10</v>
      </c>
      <c r="J135">
        <f ca="1">'truth model'!R135*IF($B135&lt;=J$5,0,+J$3*J$4*J$10*J$6^0.5/(2*(PI()*J$7*($B135-J$5)^3)^0.5)*EXP(-((J$6*J$10-J$8*($B135-J$5))^2)/(4*J$6*J$7*($B135-J$5)))*EXP(-J$9*($B135-J$5)))</f>
        <v>1.3587384294190351E-25</v>
      </c>
      <c r="K135">
        <f ca="1">'truth model'!S135*IF($B135&lt;=K$5,0,+K$3*K$4*K$10*K$6^0.5/(2*(PI()*K$7*($B135-K$5)^3)^0.5)*EXP(-((K$6*K$10-K$8*($B135-K$5))^2)/(4*K$6*K$7*($B135-K$5)))*EXP(-K$9*($B135-K$5)))</f>
        <v>1.8425958173346103E-18</v>
      </c>
      <c r="L135">
        <f ca="1">'truth model'!T135*IF($B135&lt;=L$5,0,+L$3*L$4*L$10*L$6^0.5/(2*(PI()*L$7*($B135-L$5)^3)^0.5)*EXP(-((L$6*L$10-L$8*($B135-L$5))^2)/(4*L$6*L$7*($B135-L$5)))*EXP(-L$9*($B135-L$5)))</f>
        <v>5.6355887145301338E-27</v>
      </c>
      <c r="M135">
        <f ca="1">'truth model'!U135*IF($B135&lt;=M$5,0,+M$3*M$4*M$10*M$6^0.5/(2*(PI()*M$7*($B135-M$5)^3)^0.5)*EXP(-((M$6*M$10-M$8*($B135-M$5))^2)/(4*M$6*M$7*($B135-M$5)))*EXP(-M$9*($B135-M$5)))</f>
        <v>1.5738148232677028E-157</v>
      </c>
      <c r="N135">
        <f ca="1">'truth model'!V135*IF($B135&lt;=N$5,0,+N$3*N$4*N$10*N$6^0.5/(2*(PI()*N$7*($B135-N$5)^3)^0.5)*EXP(-((N$6*N$10-N$8*($B135-N$5))^2)/(4*N$6*N$7*($B135-N$5)))*EXP(-N$9*($B135-N$5)))</f>
        <v>1.2801972020316176E-26</v>
      </c>
      <c r="Q135">
        <f t="shared" ca="1" si="16"/>
        <v>1.5663841821501731E-67</v>
      </c>
      <c r="R135">
        <f t="shared" ca="1" si="17"/>
        <v>5.13757912635887E-15</v>
      </c>
      <c r="S135">
        <f t="shared" ca="1" si="22"/>
        <v>2.2855995909951313E-17</v>
      </c>
      <c r="T135">
        <f t="shared" ca="1" si="22"/>
        <v>3.9681393181981941E-22</v>
      </c>
      <c r="U135">
        <f t="shared" ca="1" si="22"/>
        <v>2.6862119721024822E-4</v>
      </c>
      <c r="V135">
        <f t="shared" ca="1" si="22"/>
        <v>4.8608953557879736E-16</v>
      </c>
      <c r="W135">
        <f t="shared" ca="1" si="22"/>
        <v>3.442311778641433E-8</v>
      </c>
      <c r="X135">
        <f t="shared" ca="1" si="22"/>
        <v>7.0456681330125157E-15</v>
      </c>
      <c r="Y135">
        <f t="shared" ca="1" si="22"/>
        <v>6.1286136049336416E-85</v>
      </c>
      <c r="Z135">
        <f t="shared" ca="1" si="22"/>
        <v>6.5425063617883471E-11</v>
      </c>
      <c r="AA135">
        <f t="shared" si="22"/>
        <v>0</v>
      </c>
      <c r="AD135">
        <f ca="1">MAX(0,Q135-'QuickPlay Score'!$AE$12)</f>
        <v>0</v>
      </c>
      <c r="AE135">
        <f ca="1">MAX(0,R135-'QuickPlay Score'!$AE$12)</f>
        <v>0</v>
      </c>
      <c r="AF135">
        <f ca="1">MAX(0,S135-'QuickPlay Score'!$AE$12)</f>
        <v>0</v>
      </c>
      <c r="AG135">
        <f ca="1">MAX(0,T135-'QuickPlay Score'!$AE$12)</f>
        <v>0</v>
      </c>
      <c r="AH135">
        <f ca="1">MAX(0,U135-'QuickPlay Score'!$AE$12)</f>
        <v>0</v>
      </c>
      <c r="AI135">
        <f ca="1">MAX(0,V135-'QuickPlay Score'!$AE$12)</f>
        <v>0</v>
      </c>
      <c r="AJ135">
        <f ca="1">MAX(0,W135-'QuickPlay Score'!$AE$12)</f>
        <v>0</v>
      </c>
      <c r="AK135">
        <f ca="1">MAX(0,X135-'QuickPlay Score'!$AE$12)</f>
        <v>0</v>
      </c>
      <c r="AL135">
        <f ca="1">MAX(0,Y135-'QuickPlay Score'!$AE$12)</f>
        <v>0</v>
      </c>
      <c r="AM135">
        <f ca="1">MAX(0,Z135-'QuickPlay Score'!$AE$12)</f>
        <v>0</v>
      </c>
    </row>
    <row r="136" spans="2:39" x14ac:dyDescent="0.25">
      <c r="B136">
        <f t="shared" si="19"/>
        <v>3570</v>
      </c>
      <c r="E136">
        <f ca="1">'truth model'!M136*IF($B136&lt;=E$5,0,+E$3*E$4*E$10*E$6^0.5/(2*(PI()*E$7*($B136-E$5)^3)^0.5)*EXP(-((E$6*E$10-E$8*($B136-E$5))^2)/(4*E$6*E$7*($B136-E$5)))*EXP(-E$9*($B136-E$5)))</f>
        <v>7.7660998606822965E-101</v>
      </c>
      <c r="F136">
        <f ca="1">'truth model'!N136*IF($B136&lt;=F$5,0,+F$3*F$4*F$10*F$6^0.5/(2*(PI()*F$7*($B136-F$5)^3)^0.5)*EXP(-((F$6*F$10-F$8*($B136-F$5))^2)/(4*F$6*F$7*($B136-F$5)))*EXP(-F$9*($B136-F$5)))</f>
        <v>7.5446567357469915E-20</v>
      </c>
      <c r="G136">
        <f ca="1">'truth model'!O136*IF($B136&lt;=G$5,0,+G$3*G$4*G$10*G$6^0.5/(2*(PI()*G$7*($B136-G$5)^3)^0.5)*EXP(-((G$6*G$10-G$8*($B136-G$5))^2)/(4*G$6*G$7*($B136-G$5)))*EXP(-G$9*($B136-G$5)))</f>
        <v>8.8206870547582531E-26</v>
      </c>
      <c r="H136">
        <f ca="1">'truth model'!P136*IF($B136&lt;=H$5,0,+H$3*H$4*H$10*H$6^0.5/(2*(PI()*H$7*($B136-H$5)^3)^0.5)*EXP(-((H$6*H$10-H$8*($B136-H$5))^2)/(4*H$6*H$7*($B136-H$5)))*EXP(-H$9*($B136-H$5)))</f>
        <v>7.7095778658565908E-31</v>
      </c>
      <c r="I136">
        <f ca="1">'truth model'!Q136*IF($B136&lt;=I$5,0,+I$3*I$4*I$10*I$6^0.5/(2*(PI()*I$7*($B136-I$5)^3)^0.5)*EXP(-((I$6*I$10-I$8*($B136-I$5))^2)/(4*I$6*I$7*($B136-I$5)))*EXP(-I$9*($B136-I$5)))</f>
        <v>2.2773739587949031E-10</v>
      </c>
      <c r="J136">
        <f ca="1">'truth model'!R136*IF($B136&lt;=J$5,0,+J$3*J$4*J$10*J$6^0.5/(2*(PI()*J$7*($B136-J$5)^3)^0.5)*EXP(-((J$6*J$10-J$8*($B136-J$5))^2)/(4*J$6*J$7*($B136-J$5)))*EXP(-J$9*($B136-J$5)))</f>
        <v>6.2148218071396176E-26</v>
      </c>
      <c r="K136">
        <f ca="1">'truth model'!S136*IF($B136&lt;=K$5,0,+K$3*K$4*K$10*K$6^0.5/(2*(PI()*K$7*($B136-K$5)^3)^0.5)*EXP(-((K$6*K$10-K$8*($B136-K$5))^2)/(4*K$6*K$7*($B136-K$5)))*EXP(-K$9*($B136-K$5)))</f>
        <v>1.2352282297919313E-18</v>
      </c>
      <c r="L136">
        <f ca="1">'truth model'!T136*IF($B136&lt;=L$5,0,+L$3*L$4*L$10*L$6^0.5/(2*(PI()*L$7*($B136-L$5)^3)^0.5)*EXP(-((L$6*L$10-L$8*($B136-L$5))^2)/(4*L$6*L$7*($B136-L$5)))*EXP(-L$9*($B136-L$5)))</f>
        <v>2.8699356424295433E-27</v>
      </c>
      <c r="M136">
        <f ca="1">'truth model'!U136*IF($B136&lt;=M$5,0,+M$3*M$4*M$10*M$6^0.5/(2*(PI()*M$7*($B136-M$5)^3)^0.5)*EXP(-((M$6*M$10-M$8*($B136-M$5))^2)/(4*M$6*M$7*($B136-M$5)))*EXP(-M$9*($B136-M$5)))</f>
        <v>5.8478061753546196E-159</v>
      </c>
      <c r="N136">
        <f ca="1">'truth model'!V136*IF($B136&lt;=N$5,0,+N$3*N$4*N$10*N$6^0.5/(2*(PI()*N$7*($B136-N$5)^3)^0.5)*EXP(-((N$6*N$10-N$8*($B136-N$5))^2)/(4*N$6*N$7*($B136-N$5)))*EXP(-N$9*($B136-N$5)))</f>
        <v>6.9059111559832407E-27</v>
      </c>
      <c r="Q136">
        <f t="shared" ca="1" si="16"/>
        <v>2.1925447287048769E-68</v>
      </c>
      <c r="R136">
        <f t="shared" ca="1" si="17"/>
        <v>3.7248012759941429E-15</v>
      </c>
      <c r="S136">
        <f t="shared" ca="1" si="22"/>
        <v>1.4783937087191467E-17</v>
      </c>
      <c r="T136">
        <f t="shared" ca="1" si="22"/>
        <v>2.2999495846699591E-22</v>
      </c>
      <c r="U136">
        <f t="shared" ca="1" si="22"/>
        <v>2.5807171864366608E-4</v>
      </c>
      <c r="V136">
        <f t="shared" ca="1" si="22"/>
        <v>3.1432108178477926E-16</v>
      </c>
      <c r="W136">
        <f t="shared" ca="1" si="22"/>
        <v>2.5868769338155508E-8</v>
      </c>
      <c r="X136">
        <f t="shared" ca="1" si="22"/>
        <v>4.409436177705804E-15</v>
      </c>
      <c r="Y136">
        <f t="shared" ca="1" si="22"/>
        <v>2.9126914506089237E-86</v>
      </c>
      <c r="Z136">
        <f t="shared" ca="1" si="22"/>
        <v>4.2289714427258063E-11</v>
      </c>
      <c r="AA136">
        <f t="shared" si="22"/>
        <v>0</v>
      </c>
      <c r="AD136">
        <f ca="1">MAX(0,Q136-'QuickPlay Score'!$AE$12)</f>
        <v>0</v>
      </c>
      <c r="AE136">
        <f ca="1">MAX(0,R136-'QuickPlay Score'!$AE$12)</f>
        <v>0</v>
      </c>
      <c r="AF136">
        <f ca="1">MAX(0,S136-'QuickPlay Score'!$AE$12)</f>
        <v>0</v>
      </c>
      <c r="AG136">
        <f ca="1">MAX(0,T136-'QuickPlay Score'!$AE$12)</f>
        <v>0</v>
      </c>
      <c r="AH136">
        <f ca="1">MAX(0,U136-'QuickPlay Score'!$AE$12)</f>
        <v>0</v>
      </c>
      <c r="AI136">
        <f ca="1">MAX(0,V136-'QuickPlay Score'!$AE$12)</f>
        <v>0</v>
      </c>
      <c r="AJ136">
        <f ca="1">MAX(0,W136-'QuickPlay Score'!$AE$12)</f>
        <v>0</v>
      </c>
      <c r="AK136">
        <f ca="1">MAX(0,X136-'QuickPlay Score'!$AE$12)</f>
        <v>0</v>
      </c>
      <c r="AL136">
        <f ca="1">MAX(0,Y136-'QuickPlay Score'!$AE$12)</f>
        <v>0</v>
      </c>
      <c r="AM136">
        <f ca="1">MAX(0,Z136-'QuickPlay Score'!$AE$12)</f>
        <v>0</v>
      </c>
    </row>
    <row r="137" spans="2:39" x14ac:dyDescent="0.25">
      <c r="B137">
        <f t="shared" si="19"/>
        <v>3600</v>
      </c>
      <c r="E137">
        <f ca="1">'truth model'!M137*IF($B137&lt;=E$5,0,+E$3*E$4*E$10*E$6^0.5/(2*(PI()*E$7*($B137-E$5)^3)^0.5)*EXP(-((E$6*E$10-E$8*($B137-E$5))^2)/(4*E$6*E$7*($B137-E$5)))*EXP(-E$9*($B137-E$5)))</f>
        <v>1.0365305075215449E-101</v>
      </c>
      <c r="F137">
        <f ca="1">'truth model'!N137*IF($B137&lt;=F$5,0,+F$3*F$4*F$10*F$6^0.5/(2*(PI()*F$7*($B137-F$5)^3)^0.5)*EXP(-((F$6*F$10-F$8*($B137-F$5))^2)/(4*F$6*F$7*($B137-F$5)))*EXP(-F$9*($B137-F$5)))</f>
        <v>4.7189656191680827E-20</v>
      </c>
      <c r="G137">
        <f ca="1">'truth model'!O137*IF($B137&lt;=G$5,0,+G$3*G$4*G$10*G$6^0.5/(2*(PI()*G$7*($B137-G$5)^3)^0.5)*EXP(-((G$6*G$10-G$8*($B137-G$5))^2)/(4*G$6*G$7*($B137-G$5)))*EXP(-G$9*($B137-G$5)))</f>
        <v>6.9630282671101873E-26</v>
      </c>
      <c r="H137">
        <f ca="1">'truth model'!P137*IF($B137&lt;=H$5,0,+H$3*H$4*H$10*H$6^0.5/(2*(PI()*H$7*($B137-H$5)^3)^0.5)*EXP(-((H$6*H$10-H$8*($B137-H$5))^2)/(4*H$6*H$7*($B137-H$5)))*EXP(-H$9*($B137-H$5)))</f>
        <v>5.5049472933521316E-31</v>
      </c>
      <c r="I137">
        <f ca="1">'truth model'!Q137*IF($B137&lt;=I$5,0,+I$3*I$4*I$10*I$6^0.5/(2*(PI()*I$7*($B137-I$5)^3)^0.5)*EXP(-((I$6*I$10-I$8*($B137-I$5))^2)/(4*I$6*I$7*($B137-I$5)))*EXP(-I$9*($B137-I$5)))</f>
        <v>1.7023924720360289E-10</v>
      </c>
      <c r="J137">
        <f ca="1">'truth model'!R137*IF($B137&lt;=J$5,0,+J$3*J$4*J$10*J$6^0.5/(2*(PI()*J$7*($B137-J$5)^3)^0.5)*EXP(-((J$6*J$10-J$8*($B137-J$5))^2)/(4*J$6*J$7*($B137-J$5)))*EXP(-J$9*($B137-J$5)))</f>
        <v>3.2596661755267818E-26</v>
      </c>
      <c r="K137">
        <f ca="1">'truth model'!S137*IF($B137&lt;=K$5,0,+K$3*K$4*K$10*K$6^0.5/(2*(PI()*K$7*($B137-K$5)^3)^0.5)*EXP(-((K$6*K$10-K$8*($B137-K$5))^2)/(4*K$6*K$7*($B137-K$5)))*EXP(-K$9*($B137-K$5)))</f>
        <v>9.8637508123488812E-19</v>
      </c>
      <c r="L137">
        <f ca="1">'truth model'!T137*IF($B137&lt;=L$5,0,+L$3*L$4*L$10*L$6^0.5/(2*(PI()*L$7*($B137-L$5)^3)^0.5)*EXP(-((L$6*L$10-L$8*($B137-L$5))^2)/(4*L$6*L$7*($B137-L$5)))*EXP(-L$9*($B137-L$5)))</f>
        <v>2.1638985513127509E-27</v>
      </c>
      <c r="M137">
        <f ca="1">'truth model'!U137*IF($B137&lt;=M$5,0,+M$3*M$4*M$10*M$6^0.5/(2*(PI()*M$7*($B137-M$5)^3)^0.5)*EXP(-((M$6*M$10-M$8*($B137-M$5))^2)/(4*M$6*M$7*($B137-M$5)))*EXP(-M$9*($B137-M$5)))</f>
        <v>2.1630233218199297E-160</v>
      </c>
      <c r="N137">
        <f ca="1">'truth model'!V137*IF($B137&lt;=N$5,0,+N$3*N$4*N$10*N$6^0.5/(2*(PI()*N$7*($B137-N$5)^3)^0.5)*EXP(-((N$6*N$10-N$8*($B137-N$5))^2)/(4*N$6*N$7*($B137-N$5)))*EXP(-N$9*($B137-N$5)))</f>
        <v>4.9169566192528905E-27</v>
      </c>
      <c r="Q137">
        <f t="shared" ca="1" si="16"/>
        <v>3.0647108008486665E-69</v>
      </c>
      <c r="R137">
        <f t="shared" ca="1" si="17"/>
        <v>2.6993804525958975E-15</v>
      </c>
      <c r="S137">
        <f t="shared" ca="1" si="22"/>
        <v>9.5554289288573347E-18</v>
      </c>
      <c r="T137">
        <f t="shared" ca="1" si="22"/>
        <v>1.3323157897483137E-22</v>
      </c>
      <c r="U137">
        <f t="shared" ca="1" si="22"/>
        <v>2.4731435400869302E-4</v>
      </c>
      <c r="V137">
        <f t="shared" ca="1" si="22"/>
        <v>2.0306786966687112E-16</v>
      </c>
      <c r="W137">
        <f t="shared" ca="1" si="22"/>
        <v>1.9419696604190299E-8</v>
      </c>
      <c r="X137">
        <f t="shared" ca="1" si="22"/>
        <v>2.7571207144104278E-15</v>
      </c>
      <c r="Y137">
        <f t="shared" ca="1" si="22"/>
        <v>1.3769564830817479E-87</v>
      </c>
      <c r="Z137">
        <f t="shared" ca="1" si="22"/>
        <v>2.7290581957954481E-11</v>
      </c>
      <c r="AA137">
        <f t="shared" si="22"/>
        <v>0</v>
      </c>
      <c r="AD137">
        <f ca="1">MAX(0,Q137-'QuickPlay Score'!$AE$12)</f>
        <v>0</v>
      </c>
      <c r="AE137">
        <f ca="1">MAX(0,R137-'QuickPlay Score'!$AE$12)</f>
        <v>0</v>
      </c>
      <c r="AF137">
        <f ca="1">MAX(0,S137-'QuickPlay Score'!$AE$12)</f>
        <v>0</v>
      </c>
      <c r="AG137">
        <f ca="1">MAX(0,T137-'QuickPlay Score'!$AE$12)</f>
        <v>0</v>
      </c>
      <c r="AH137">
        <f ca="1">MAX(0,U137-'QuickPlay Score'!$AE$12)</f>
        <v>0</v>
      </c>
      <c r="AI137">
        <f ca="1">MAX(0,V137-'QuickPlay Score'!$AE$12)</f>
        <v>0</v>
      </c>
      <c r="AJ137">
        <f ca="1">MAX(0,W137-'QuickPlay Score'!$AE$12)</f>
        <v>0</v>
      </c>
      <c r="AK137">
        <f ca="1">MAX(0,X137-'QuickPlay Score'!$AE$12)</f>
        <v>0</v>
      </c>
      <c r="AL137">
        <f ca="1">MAX(0,Y137-'QuickPlay Score'!$AE$12)</f>
        <v>0</v>
      </c>
      <c r="AM137">
        <f ca="1">MAX(0,Z137-'QuickPlay Score'!$AE$12)</f>
        <v>0</v>
      </c>
    </row>
    <row r="138" spans="2:39" x14ac:dyDescent="0.25">
      <c r="B138">
        <f t="shared" si="19"/>
        <v>3630</v>
      </c>
      <c r="E138">
        <f ca="1">'truth model'!M138*IF($B138&lt;=E$5,0,+E$3*E$4*E$10*E$6^0.5/(2*(PI()*E$7*($B138-E$5)^3)^0.5)*EXP(-((E$6*E$10-E$8*($B138-E$5))^2)/(4*E$6*E$7*($B138-E$5)))*EXP(-E$9*($B138-E$5)))</f>
        <v>1.6084641038192486E-102</v>
      </c>
      <c r="F138">
        <f ca="1">'truth model'!N138*IF($B138&lt;=F$5,0,+F$3*F$4*F$10*F$6^0.5/(2*(PI()*F$7*($B138-F$5)^3)^0.5)*EXP(-((F$6*F$10-F$8*($B138-F$5))^2)/(4*F$6*F$7*($B138-F$5)))*EXP(-F$9*($B138-F$5)))</f>
        <v>3.7835031695606124E-20</v>
      </c>
      <c r="G138">
        <f ca="1">'truth model'!O138*IF($B138&lt;=G$5,0,+G$3*G$4*G$10*G$6^0.5/(2*(PI()*G$7*($B138-G$5)^3)^0.5)*EXP(-((G$6*G$10-G$8*($B138-G$5))^2)/(4*G$6*G$7*($B138-G$5)))*EXP(-G$9*($B138-G$5)))</f>
        <v>3.5302467793882245E-26</v>
      </c>
      <c r="H138">
        <f ca="1">'truth model'!P138*IF($B138&lt;=H$5,0,+H$3*H$4*H$10*H$6^0.5/(2*(PI()*H$7*($B138-H$5)^3)^0.5)*EXP(-((H$6*H$10-H$8*($B138-H$5))^2)/(4*H$6*H$7*($B138-H$5)))*EXP(-H$9*($B138-H$5)))</f>
        <v>2.2540711359388359E-31</v>
      </c>
      <c r="I138">
        <f ca="1">'truth model'!Q138*IF($B138&lt;=I$5,0,+I$3*I$4*I$10*I$6^0.5/(2*(PI()*I$7*($B138-I$5)^3)^0.5)*EXP(-((I$6*I$10-I$8*($B138-I$5))^2)/(4*I$6*I$7*($B138-I$5)))*EXP(-I$9*($B138-I$5)))</f>
        <v>1.441001742231089E-10</v>
      </c>
      <c r="J138">
        <f ca="1">'truth model'!R138*IF($B138&lt;=J$5,0,+J$3*J$4*J$10*J$6^0.5/(2*(PI()*J$7*($B138-J$5)^3)^0.5)*EXP(-((J$6*J$10-J$8*($B138-J$5))^2)/(4*J$6*J$7*($B138-J$5)))*EXP(-J$9*($B138-J$5)))</f>
        <v>3.0913937380252884E-26</v>
      </c>
      <c r="K138">
        <f ca="1">'truth model'!S138*IF($B138&lt;=K$5,0,+K$3*K$4*K$10*K$6^0.5/(2*(PI()*K$7*($B138-K$5)^3)^0.5)*EXP(-((K$6*K$10-K$8*($B138-K$5))^2)/(4*K$6*K$7*($B138-K$5)))*EXP(-K$9*($B138-K$5)))</f>
        <v>6.9401091432468224E-19</v>
      </c>
      <c r="L138">
        <f ca="1">'truth model'!T138*IF($B138&lt;=L$5,0,+L$3*L$4*L$10*L$6^0.5/(2*(PI()*L$7*($B138-L$5)^3)^0.5)*EXP(-((L$6*L$10-L$8*($B138-L$5))^2)/(4*L$6*L$7*($B138-L$5)))*EXP(-L$9*($B138-L$5)))</f>
        <v>1.4052911186975414E-27</v>
      </c>
      <c r="M138">
        <f ca="1">'truth model'!U138*IF($B138&lt;=M$5,0,+M$3*M$4*M$10*M$6^0.5/(2*(PI()*M$7*($B138-M$5)^3)^0.5)*EXP(-((M$6*M$10-M$8*($B138-M$5))^2)/(4*M$6*M$7*($B138-M$5)))*EXP(-M$9*($B138-M$5)))</f>
        <v>7.2921467871311692E-162</v>
      </c>
      <c r="N138">
        <f ca="1">'truth model'!V138*IF($B138&lt;=N$5,0,+N$3*N$4*N$10*N$6^0.5/(2*(PI()*N$7*($B138-N$5)^3)^0.5)*EXP(-((N$6*N$10-N$8*($B138-N$5))^2)/(4*N$6*N$7*($B138-N$5)))*EXP(-N$9*($B138-N$5)))</f>
        <v>2.3797679747631526E-27</v>
      </c>
      <c r="Q138">
        <f t="shared" ca="1" si="16"/>
        <v>4.277966117743068E-70</v>
      </c>
      <c r="R138">
        <f t="shared" ca="1" si="17"/>
        <v>1.9554494273528849E-15</v>
      </c>
      <c r="S138">
        <f t="shared" ca="1" si="22"/>
        <v>6.17147839674942E-18</v>
      </c>
      <c r="T138">
        <f t="shared" ca="1" si="22"/>
        <v>7.7136527033359282E-23</v>
      </c>
      <c r="U138">
        <f t="shared" ca="1" si="22"/>
        <v>2.3642600300347239E-4</v>
      </c>
      <c r="V138">
        <f t="shared" ca="1" si="22"/>
        <v>1.3107797408791894E-16</v>
      </c>
      <c r="W138">
        <f t="shared" ca="1" si="22"/>
        <v>1.4563384961688693E-8</v>
      </c>
      <c r="X138">
        <f t="shared" ca="1" si="22"/>
        <v>1.722465968679814E-15</v>
      </c>
      <c r="Y138">
        <f t="shared" ca="1" si="22"/>
        <v>6.4758780180815546E-89</v>
      </c>
      <c r="Z138">
        <f t="shared" ca="1" si="22"/>
        <v>1.7583157417559412E-11</v>
      </c>
      <c r="AA138">
        <f t="shared" si="22"/>
        <v>0</v>
      </c>
      <c r="AD138">
        <f ca="1">MAX(0,Q138-'QuickPlay Score'!$AE$12)</f>
        <v>0</v>
      </c>
      <c r="AE138">
        <f ca="1">MAX(0,R138-'QuickPlay Score'!$AE$12)</f>
        <v>0</v>
      </c>
      <c r="AF138">
        <f ca="1">MAX(0,S138-'QuickPlay Score'!$AE$12)</f>
        <v>0</v>
      </c>
      <c r="AG138">
        <f ca="1">MAX(0,T138-'QuickPlay Score'!$AE$12)</f>
        <v>0</v>
      </c>
      <c r="AH138">
        <f ca="1">MAX(0,U138-'QuickPlay Score'!$AE$12)</f>
        <v>0</v>
      </c>
      <c r="AI138">
        <f ca="1">MAX(0,V138-'QuickPlay Score'!$AE$12)</f>
        <v>0</v>
      </c>
      <c r="AJ138">
        <f ca="1">MAX(0,W138-'QuickPlay Score'!$AE$12)</f>
        <v>0</v>
      </c>
      <c r="AK138">
        <f ca="1">MAX(0,X138-'QuickPlay Score'!$AE$12)</f>
        <v>0</v>
      </c>
      <c r="AL138">
        <f ca="1">MAX(0,Y138-'QuickPlay Score'!$AE$12)</f>
        <v>0</v>
      </c>
      <c r="AM138">
        <f ca="1">MAX(0,Z138-'QuickPlay Score'!$AE$12)</f>
        <v>0</v>
      </c>
    </row>
    <row r="139" spans="2:39" x14ac:dyDescent="0.25">
      <c r="B139">
        <f t="shared" si="19"/>
        <v>3660</v>
      </c>
      <c r="E139">
        <f ca="1">'truth model'!M139*IF($B139&lt;=E$5,0,+E$3*E$4*E$10*E$6^0.5/(2*(PI()*E$7*($B139-E$5)^3)^0.5)*EXP(-((E$6*E$10-E$8*($B139-E$5))^2)/(4*E$6*E$7*($B139-E$5)))*EXP(-E$9*($B139-E$5)))</f>
        <v>1.6231886269031522E-103</v>
      </c>
      <c r="F139">
        <f ca="1">'truth model'!N139*IF($B139&lt;=F$5,0,+F$3*F$4*F$10*F$6^0.5/(2*(PI()*F$7*($B139-F$5)^3)^0.5)*EXP(-((F$6*F$10-F$8*($B139-F$5))^2)/(4*F$6*F$7*($B139-F$5)))*EXP(-F$9*($B139-F$5)))</f>
        <v>3.5300155799269223E-20</v>
      </c>
      <c r="G139">
        <f ca="1">'truth model'!O139*IF($B139&lt;=G$5,0,+G$3*G$4*G$10*G$6^0.5/(2*(PI()*G$7*($B139-G$5)^3)^0.5)*EXP(-((G$6*G$10-G$8*($B139-G$5))^2)/(4*G$6*G$7*($B139-G$5)))*EXP(-G$9*($B139-G$5)))</f>
        <v>2.6226597262706537E-26</v>
      </c>
      <c r="H139">
        <f ca="1">'truth model'!P139*IF($B139&lt;=H$5,0,+H$3*H$4*H$10*H$6^0.5/(2*(PI()*H$7*($B139-H$5)^3)^0.5)*EXP(-((H$6*H$10-H$8*($B139-H$5))^2)/(4*H$6*H$7*($B139-H$5)))*EXP(-H$9*($B139-H$5)))</f>
        <v>1.770204767642154E-31</v>
      </c>
      <c r="I139">
        <f ca="1">'truth model'!Q139*IF($B139&lt;=I$5,0,+I$3*I$4*I$10*I$6^0.5/(2*(PI()*I$7*($B139-I$5)^3)^0.5)*EXP(-((I$6*I$10-I$8*($B139-I$5))^2)/(4*I$6*I$7*($B139-I$5)))*EXP(-I$9*($B139-I$5)))</f>
        <v>1.0635279981845451E-10</v>
      </c>
      <c r="J139">
        <f ca="1">'truth model'!R139*IF($B139&lt;=J$5,0,+J$3*J$4*J$10*J$6^0.5/(2*(PI()*J$7*($B139-J$5)^3)^0.5)*EXP(-((J$6*J$10-J$8*($B139-J$5))^2)/(4*J$6*J$7*($B139-J$5)))*EXP(-J$9*($B139-J$5)))</f>
        <v>1.4948753377464428E-26</v>
      </c>
      <c r="K139">
        <f ca="1">'truth model'!S139*IF($B139&lt;=K$5,0,+K$3*K$4*K$10*K$6^0.5/(2*(PI()*K$7*($B139-K$5)^3)^0.5)*EXP(-((K$6*K$10-K$8*($B139-K$5))^2)/(4*K$6*K$7*($B139-K$5)))*EXP(-K$9*($B139-K$5)))</f>
        <v>5.2247904881586256E-19</v>
      </c>
      <c r="L139">
        <f ca="1">'truth model'!T139*IF($B139&lt;=L$5,0,+L$3*L$4*L$10*L$6^0.5/(2*(PI()*L$7*($B139-L$5)^3)^0.5)*EXP(-((L$6*L$10-L$8*($B139-L$5))^2)/(4*L$6*L$7*($B139-L$5)))*EXP(-L$9*($B139-L$5)))</f>
        <v>6.8228941160891782E-28</v>
      </c>
      <c r="M139">
        <f ca="1">'truth model'!U139*IF($B139&lt;=M$5,0,+M$3*M$4*M$10*M$6^0.5/(2*(PI()*M$7*($B139-M$5)^3)^0.5)*EXP(-((M$6*M$10-M$8*($B139-M$5))^2)/(4*M$6*M$7*($B139-M$5)))*EXP(-M$9*($B139-M$5)))</f>
        <v>2.4938725002230021E-163</v>
      </c>
      <c r="N139">
        <f ca="1">'truth model'!V139*IF($B139&lt;=N$5,0,+N$3*N$4*N$10*N$6^0.5/(2*(PI()*N$7*($B139-N$5)^3)^0.5)*EXP(-((N$6*N$10-N$8*($B139-N$5))^2)/(4*N$6*N$7*($B139-N$5)))*EXP(-N$9*($B139-N$5)))</f>
        <v>1.8642963948341881E-27</v>
      </c>
      <c r="Q139">
        <f t="shared" ca="1" si="16"/>
        <v>5.9635845818268332E-71</v>
      </c>
      <c r="R139">
        <f t="shared" ca="1" si="17"/>
        <v>1.4159746869810942E-15</v>
      </c>
      <c r="S139">
        <f t="shared" ca="1" si="22"/>
        <v>3.9830494796155738E-18</v>
      </c>
      <c r="T139">
        <f t="shared" ca="1" si="22"/>
        <v>4.4635808015221928E-23</v>
      </c>
      <c r="U139">
        <f t="shared" ca="1" si="22"/>
        <v>2.2547865614958295E-4</v>
      </c>
      <c r="V139">
        <f t="shared" ca="1" si="22"/>
        <v>8.4537425887204962E-17</v>
      </c>
      <c r="W139">
        <f t="shared" ca="1" si="22"/>
        <v>1.0910562222161612E-8</v>
      </c>
      <c r="X139">
        <f t="shared" ca="1" si="22"/>
        <v>1.0751711943819228E-15</v>
      </c>
      <c r="Y139">
        <f t="shared" ca="1" si="22"/>
        <v>3.0303097829396909E-90</v>
      </c>
      <c r="Z139">
        <f t="shared" ca="1" si="22"/>
        <v>1.1311101481803755E-11</v>
      </c>
      <c r="AA139">
        <f t="shared" si="22"/>
        <v>0</v>
      </c>
      <c r="AD139">
        <f ca="1">MAX(0,Q139-'QuickPlay Score'!$AE$12)</f>
        <v>0</v>
      </c>
      <c r="AE139">
        <f ca="1">MAX(0,R139-'QuickPlay Score'!$AE$12)</f>
        <v>0</v>
      </c>
      <c r="AF139">
        <f ca="1">MAX(0,S139-'QuickPlay Score'!$AE$12)</f>
        <v>0</v>
      </c>
      <c r="AG139">
        <f ca="1">MAX(0,T139-'QuickPlay Score'!$AE$12)</f>
        <v>0</v>
      </c>
      <c r="AH139">
        <f ca="1">MAX(0,U139-'QuickPlay Score'!$AE$12)</f>
        <v>0</v>
      </c>
      <c r="AI139">
        <f ca="1">MAX(0,V139-'QuickPlay Score'!$AE$12)</f>
        <v>0</v>
      </c>
      <c r="AJ139">
        <f ca="1">MAX(0,W139-'QuickPlay Score'!$AE$12)</f>
        <v>0</v>
      </c>
      <c r="AK139">
        <f ca="1">MAX(0,X139-'QuickPlay Score'!$AE$12)</f>
        <v>0</v>
      </c>
      <c r="AL139">
        <f ca="1">MAX(0,Y139-'QuickPlay Score'!$AE$12)</f>
        <v>0</v>
      </c>
      <c r="AM139">
        <f ca="1">MAX(0,Z139-'QuickPlay Score'!$AE$12)</f>
        <v>0</v>
      </c>
    </row>
    <row r="140" spans="2:39" x14ac:dyDescent="0.25">
      <c r="B140">
        <f t="shared" si="19"/>
        <v>3690</v>
      </c>
      <c r="E140">
        <f ca="1">'truth model'!M140*IF($B140&lt;=E$5,0,+E$3*E$4*E$10*E$6^0.5/(2*(PI()*E$7*($B140-E$5)^3)^0.5)*EXP(-((E$6*E$10-E$8*($B140-E$5))^2)/(4*E$6*E$7*($B140-E$5)))*EXP(-E$9*($B140-E$5)))</f>
        <v>2.8044953769500027E-104</v>
      </c>
      <c r="F140">
        <f ca="1">'truth model'!N140*IF($B140&lt;=F$5,0,+F$3*F$4*F$10*F$6^0.5/(2*(PI()*F$7*($B140-F$5)^3)^0.5)*EXP(-((F$6*F$10-F$8*($B140-F$5))^2)/(4*F$6*F$7*($B140-F$5)))*EXP(-F$9*($B140-F$5)))</f>
        <v>1.981299878124336E-20</v>
      </c>
      <c r="G140">
        <f ca="1">'truth model'!O140*IF($B140&lt;=G$5,0,+G$3*G$4*G$10*G$6^0.5/(2*(PI()*G$7*($B140-G$5)^3)^0.5)*EXP(-((G$6*G$10-G$8*($B140-G$5))^2)/(4*G$6*G$7*($B140-G$5)))*EXP(-G$9*($B140-G$5)))</f>
        <v>1.4339676548052785E-26</v>
      </c>
      <c r="H140">
        <f ca="1">'truth model'!P140*IF($B140&lt;=H$5,0,+H$3*H$4*H$10*H$6^0.5/(2*(PI()*H$7*($B140-H$5)^3)^0.5)*EXP(-((H$6*H$10-H$8*($B140-H$5))^2)/(4*H$6*H$7*($B140-H$5)))*EXP(-H$9*($B140-H$5)))</f>
        <v>8.8777188498255013E-32</v>
      </c>
      <c r="I140">
        <f ca="1">'truth model'!Q140*IF($B140&lt;=I$5,0,+I$3*I$4*I$10*I$6^0.5/(2*(PI()*I$7*($B140-I$5)^3)^0.5)*EXP(-((I$6*I$10-I$8*($B140-I$5))^2)/(4*I$6*I$7*($B140-I$5)))*EXP(-I$9*($B140-I$5)))</f>
        <v>1.0673946613118754E-10</v>
      </c>
      <c r="J140">
        <f ca="1">'truth model'!R140*IF($B140&lt;=J$5,0,+J$3*J$4*J$10*J$6^0.5/(2*(PI()*J$7*($B140-J$5)^3)^0.5)*EXP(-((J$6*J$10-J$8*($B140-J$5))^2)/(4*J$6*J$7*($B140-J$5)))*EXP(-J$9*($B140-J$5)))</f>
        <v>8.2301084174325602E-27</v>
      </c>
      <c r="K140">
        <f ca="1">'truth model'!S140*IF($B140&lt;=K$5,0,+K$3*K$4*K$10*K$6^0.5/(2*(PI()*K$7*($B140-K$5)^3)^0.5)*EXP(-((K$6*K$10-K$8*($B140-K$5))^2)/(4*K$6*K$7*($B140-K$5)))*EXP(-K$9*($B140-K$5)))</f>
        <v>3.0222379532061327E-19</v>
      </c>
      <c r="L140">
        <f ca="1">'truth model'!T140*IF($B140&lt;=L$5,0,+L$3*L$4*L$10*L$6^0.5/(2*(PI()*L$7*($B140-L$5)^3)^0.5)*EXP(-((L$6*L$10-L$8*($B140-L$5))^2)/(4*L$6*L$7*($B140-L$5)))*EXP(-L$9*($B140-L$5)))</f>
        <v>4.6260119167936422E-28</v>
      </c>
      <c r="M140">
        <f ca="1">'truth model'!U140*IF($B140&lt;=M$5,0,+M$3*M$4*M$10*M$6^0.5/(2*(PI()*M$7*($B140-M$5)^3)^0.5)*EXP(-((M$6*M$10-M$8*($B140-M$5))^2)/(4*M$6*M$7*($B140-M$5)))*EXP(-M$9*($B140-M$5)))</f>
        <v>6.4880729861298695E-165</v>
      </c>
      <c r="N140">
        <f ca="1">'truth model'!V140*IF($B140&lt;=N$5,0,+N$3*N$4*N$10*N$6^0.5/(2*(PI()*N$7*($B140-N$5)^3)^0.5)*EXP(-((N$6*N$10-N$8*($B140-N$5))^2)/(4*N$6*N$7*($B140-N$5)))*EXP(-N$9*($B140-N$5)))</f>
        <v>8.5805944877195641E-28</v>
      </c>
      <c r="Q140">
        <f t="shared" ca="1" si="16"/>
        <v>8.3026073978137508E-72</v>
      </c>
      <c r="R140">
        <f t="shared" ca="1" si="17"/>
        <v>1.0249331587517896E-15</v>
      </c>
      <c r="S140">
        <f t="shared" ca="1" si="22"/>
        <v>2.5688448612366983E-18</v>
      </c>
      <c r="T140">
        <f t="shared" ca="1" si="22"/>
        <v>2.5815662752229298E-23</v>
      </c>
      <c r="U140">
        <f t="shared" ca="1" si="22"/>
        <v>2.1453900949248238E-4</v>
      </c>
      <c r="V140">
        <f t="shared" ca="1" si="22"/>
        <v>5.4476444700642779E-17</v>
      </c>
      <c r="W140">
        <f t="shared" ca="1" si="22"/>
        <v>8.1659767743627555E-9</v>
      </c>
      <c r="X140">
        <f t="shared" ca="1" si="22"/>
        <v>6.7057337338924627E-16</v>
      </c>
      <c r="Y140">
        <f t="shared" ca="1" si="22"/>
        <v>1.4110441879224027E-91</v>
      </c>
      <c r="Z140">
        <f t="shared" ca="1" si="22"/>
        <v>7.265311484025286E-12</v>
      </c>
      <c r="AA140">
        <f t="shared" si="22"/>
        <v>0</v>
      </c>
      <c r="AD140">
        <f ca="1">MAX(0,Q140-'QuickPlay Score'!$AE$12)</f>
        <v>0</v>
      </c>
      <c r="AE140">
        <f ca="1">MAX(0,R140-'QuickPlay Score'!$AE$12)</f>
        <v>0</v>
      </c>
      <c r="AF140">
        <f ca="1">MAX(0,S140-'QuickPlay Score'!$AE$12)</f>
        <v>0</v>
      </c>
      <c r="AG140">
        <f ca="1">MAX(0,T140-'QuickPlay Score'!$AE$12)</f>
        <v>0</v>
      </c>
      <c r="AH140">
        <f ca="1">MAX(0,U140-'QuickPlay Score'!$AE$12)</f>
        <v>0</v>
      </c>
      <c r="AI140">
        <f ca="1">MAX(0,V140-'QuickPlay Score'!$AE$12)</f>
        <v>0</v>
      </c>
      <c r="AJ140">
        <f ca="1">MAX(0,W140-'QuickPlay Score'!$AE$12)</f>
        <v>0</v>
      </c>
      <c r="AK140">
        <f ca="1">MAX(0,X140-'QuickPlay Score'!$AE$12)</f>
        <v>0</v>
      </c>
      <c r="AL140">
        <f ca="1">MAX(0,Y140-'QuickPlay Score'!$AE$12)</f>
        <v>0</v>
      </c>
      <c r="AM140">
        <f ca="1">MAX(0,Z140-'QuickPlay Score'!$AE$12)</f>
        <v>0</v>
      </c>
    </row>
    <row r="141" spans="2:39" x14ac:dyDescent="0.25">
      <c r="B141">
        <f t="shared" si="19"/>
        <v>3720</v>
      </c>
      <c r="E141">
        <f ca="1">'truth model'!M141*IF($B141&lt;=E$5,0,+E$3*E$4*E$10*E$6^0.5/(2*(PI()*E$7*($B141-E$5)^3)^0.5)*EXP(-((E$6*E$10-E$8*($B141-E$5))^2)/(4*E$6*E$7*($B141-E$5)))*EXP(-E$9*($B141-E$5)))</f>
        <v>3.7782244714776537E-105</v>
      </c>
      <c r="F141">
        <f ca="1">'truth model'!N141*IF($B141&lt;=F$5,0,+F$3*F$4*F$10*F$6^0.5/(2*(PI()*F$7*($B141-F$5)^3)^0.5)*EXP(-((F$6*F$10-F$8*($B141-F$5))^2)/(4*F$6*F$7*($B141-F$5)))*EXP(-F$9*($B141-F$5)))</f>
        <v>1.8224944982343207E-20</v>
      </c>
      <c r="G141">
        <f ca="1">'truth model'!O141*IF($B141&lt;=G$5,0,+G$3*G$4*G$10*G$6^0.5/(2*(PI()*G$7*($B141-G$5)^3)^0.5)*EXP(-((G$6*G$10-G$8*($B141-G$5))^2)/(4*G$6*G$7*($B141-G$5)))*EXP(-G$9*($B141-G$5)))</f>
        <v>9.4733405297655508E-27</v>
      </c>
      <c r="H141">
        <f ca="1">'truth model'!P141*IF($B141&lt;=H$5,0,+H$3*H$4*H$10*H$6^0.5/(2*(PI()*H$7*($B141-H$5)^3)^0.5)*EXP(-((H$6*H$10-H$8*($B141-H$5))^2)/(4*H$6*H$7*($B141-H$5)))*EXP(-H$9*($B141-H$5)))</f>
        <v>4.1918690420441572E-32</v>
      </c>
      <c r="I141">
        <f ca="1">'truth model'!Q141*IF($B141&lt;=I$5,0,+I$3*I$4*I$10*I$6^0.5/(2*(PI()*I$7*($B141-I$5)^3)^0.5)*EXP(-((I$6*I$10-I$8*($B141-I$5))^2)/(4*I$6*I$7*($B141-I$5)))*EXP(-I$9*($B141-I$5)))</f>
        <v>8.177326620295607E-11</v>
      </c>
      <c r="J141">
        <f ca="1">'truth model'!R141*IF($B141&lt;=J$5,0,+J$3*J$4*J$10*J$6^0.5/(2*(PI()*J$7*($B141-J$5)^3)^0.5)*EXP(-((J$6*J$10-J$8*($B141-J$5))^2)/(4*J$6*J$7*($B141-J$5)))*EXP(-J$9*($B141-J$5)))</f>
        <v>5.0950251723474547E-27</v>
      </c>
      <c r="K141">
        <f ca="1">'truth model'!S141*IF($B141&lt;=K$5,0,+K$3*K$4*K$10*K$6^0.5/(2*(PI()*K$7*($B141-K$5)^3)^0.5)*EXP(-((K$6*K$10-K$8*($B141-K$5))^2)/(4*K$6*K$7*($B141-K$5)))*EXP(-K$9*($B141-K$5)))</f>
        <v>2.5633033064993377E-19</v>
      </c>
      <c r="L141">
        <f ca="1">'truth model'!T141*IF($B141&lt;=L$5,0,+L$3*L$4*L$10*L$6^0.5/(2*(PI()*L$7*($B141-L$5)^3)^0.5)*EXP(-((L$6*L$10-L$8*($B141-L$5))^2)/(4*L$6*L$7*($B141-L$5)))*EXP(-L$9*($B141-L$5)))</f>
        <v>2.1131733034357703E-28</v>
      </c>
      <c r="M141">
        <f ca="1">'truth model'!U141*IF($B141&lt;=M$5,0,+M$3*M$4*M$10*M$6^0.5/(2*(PI()*M$7*($B141-M$5)^3)^0.5)*EXP(-((M$6*M$10-M$8*($B141-M$5))^2)/(4*M$6*M$7*($B141-M$5)))*EXP(-M$9*($B141-M$5)))</f>
        <v>2.6427207198956306E-166</v>
      </c>
      <c r="N141">
        <f ca="1">'truth model'!V141*IF($B141&lt;=N$5,0,+N$3*N$4*N$10*N$6^0.5/(2*(PI()*N$7*($B141-N$5)^3)^0.5)*EXP(-((N$6*N$10-N$8*($B141-N$5))^2)/(4*N$6*N$7*($B141-N$5)))*EXP(-N$9*($B141-N$5)))</f>
        <v>5.8682765155682452E-28</v>
      </c>
      <c r="Q141">
        <f t="shared" ca="1" si="16"/>
        <v>1.1544445361358418E-72</v>
      </c>
      <c r="R141">
        <f t="shared" ca="1" si="17"/>
        <v>7.4160274512321589E-16</v>
      </c>
      <c r="S141">
        <f t="shared" ca="1" si="22"/>
        <v>1.6556315183472024E-18</v>
      </c>
      <c r="T141">
        <f t="shared" ca="1" si="22"/>
        <v>1.4923326843462577E-23</v>
      </c>
      <c r="U141">
        <f t="shared" ca="1" si="22"/>
        <v>2.0366819537939143E-4</v>
      </c>
      <c r="V141">
        <f t="shared" ca="1" si="22"/>
        <v>3.5076661381735795E-17</v>
      </c>
      <c r="W141">
        <f t="shared" ca="1" si="22"/>
        <v>6.1059926326468819E-9</v>
      </c>
      <c r="X141">
        <f t="shared" ca="1" si="22"/>
        <v>4.1789386098080986E-16</v>
      </c>
      <c r="Y141">
        <f t="shared" ca="1" si="22"/>
        <v>6.5390231295431801E-93</v>
      </c>
      <c r="Z141">
        <f t="shared" ca="1" si="22"/>
        <v>4.6597395133340802E-12</v>
      </c>
      <c r="AA141">
        <f t="shared" si="22"/>
        <v>0</v>
      </c>
      <c r="AD141">
        <f ca="1">MAX(0,Q141-'QuickPlay Score'!$AE$12)</f>
        <v>0</v>
      </c>
      <c r="AE141">
        <f ca="1">MAX(0,R141-'QuickPlay Score'!$AE$12)</f>
        <v>0</v>
      </c>
      <c r="AF141">
        <f ca="1">MAX(0,S141-'QuickPlay Score'!$AE$12)</f>
        <v>0</v>
      </c>
      <c r="AG141">
        <f ca="1">MAX(0,T141-'QuickPlay Score'!$AE$12)</f>
        <v>0</v>
      </c>
      <c r="AH141">
        <f ca="1">MAX(0,U141-'QuickPlay Score'!$AE$12)</f>
        <v>0</v>
      </c>
      <c r="AI141">
        <f ca="1">MAX(0,V141-'QuickPlay Score'!$AE$12)</f>
        <v>0</v>
      </c>
      <c r="AJ141">
        <f ca="1">MAX(0,W141-'QuickPlay Score'!$AE$12)</f>
        <v>0</v>
      </c>
      <c r="AK141">
        <f ca="1">MAX(0,X141-'QuickPlay Score'!$AE$12)</f>
        <v>0</v>
      </c>
      <c r="AL141">
        <f ca="1">MAX(0,Y141-'QuickPlay Score'!$AE$12)</f>
        <v>0</v>
      </c>
      <c r="AM141">
        <f ca="1">MAX(0,Z141-'QuickPlay Score'!$AE$12)</f>
        <v>0</v>
      </c>
    </row>
    <row r="142" spans="2:39" x14ac:dyDescent="0.25">
      <c r="B142">
        <f t="shared" si="19"/>
        <v>3750</v>
      </c>
      <c r="E142">
        <f ca="1">'truth model'!M142*IF($B142&lt;=E$5,0,+E$3*E$4*E$10*E$6^0.5/(2*(PI()*E$7*($B142-E$5)^3)^0.5)*EXP(-((E$6*E$10-E$8*($B142-E$5))^2)/(4*E$6*E$7*($B142-E$5)))*EXP(-E$9*($B142-E$5)))</f>
        <v>4.3653557511845434E-106</v>
      </c>
      <c r="F142">
        <f ca="1">'truth model'!N142*IF($B142&lt;=F$5,0,+F$3*F$4*F$10*F$6^0.5/(2*(PI()*F$7*($B142-F$5)^3)^0.5)*EXP(-((F$6*F$10-F$8*($B142-F$5))^2)/(4*F$6*F$7*($B142-F$5)))*EXP(-F$9*($B142-F$5)))</f>
        <v>1.1086821233224746E-20</v>
      </c>
      <c r="G142">
        <f ca="1">'truth model'!O142*IF($B142&lt;=G$5,0,+G$3*G$4*G$10*G$6^0.5/(2*(PI()*G$7*($B142-G$5)^3)^0.5)*EXP(-((G$6*G$10-G$8*($B142-G$5))^2)/(4*G$6*G$7*($B142-G$5)))*EXP(-G$9*($B142-G$5)))</f>
        <v>5.1787212758916245E-27</v>
      </c>
      <c r="H142">
        <f ca="1">'truth model'!P142*IF($B142&lt;=H$5,0,+H$3*H$4*H$10*H$6^0.5/(2*(PI()*H$7*($B142-H$5)^3)^0.5)*EXP(-((H$6*H$10-H$8*($B142-H$5))^2)/(4*H$6*H$7*($B142-H$5)))*EXP(-H$9*($B142-H$5)))</f>
        <v>2.1343051019099325E-32</v>
      </c>
      <c r="I142">
        <f ca="1">'truth model'!Q142*IF($B142&lt;=I$5,0,+I$3*I$4*I$10*I$6^0.5/(2*(PI()*I$7*($B142-I$5)^3)^0.5)*EXP(-((I$6*I$10-I$8*($B142-I$5))^2)/(4*I$6*I$7*($B142-I$5)))*EXP(-I$9*($B142-I$5)))</f>
        <v>4.6518096485154313E-11</v>
      </c>
      <c r="J142">
        <f ca="1">'truth model'!R142*IF($B142&lt;=J$5,0,+J$3*J$4*J$10*J$6^0.5/(2*(PI()*J$7*($B142-J$5)^3)^0.5)*EXP(-((J$6*J$10-J$8*($B142-J$5))^2)/(4*J$6*J$7*($B142-J$5)))*EXP(-J$9*($B142-J$5)))</f>
        <v>3.5896806670011089E-27</v>
      </c>
      <c r="K142">
        <f ca="1">'truth model'!S142*IF($B142&lt;=K$5,0,+K$3*K$4*K$10*K$6^0.5/(2*(PI()*K$7*($B142-K$5)^3)^0.5)*EXP(-((K$6*K$10-K$8*($B142-K$5))^2)/(4*K$6*K$7*($B142-K$5)))*EXP(-K$9*($B142-K$5)))</f>
        <v>1.6202638480490322E-19</v>
      </c>
      <c r="L142">
        <f ca="1">'truth model'!T142*IF($B142&lt;=L$5,0,+L$3*L$4*L$10*L$6^0.5/(2*(PI()*L$7*($B142-L$5)^3)^0.5)*EXP(-((L$6*L$10-L$8*($B142-L$5))^2)/(4*L$6*L$7*($B142-L$5)))*EXP(-L$9*($B142-L$5)))</f>
        <v>1.22326664782871E-28</v>
      </c>
      <c r="M142">
        <f ca="1">'truth model'!U142*IF($B142&lt;=M$5,0,+M$3*M$4*M$10*M$6^0.5/(2*(PI()*M$7*($B142-M$5)^3)^0.5)*EXP(-((M$6*M$10-M$8*($B142-M$5))^2)/(4*M$6*M$7*($B142-M$5)))*EXP(-M$9*($B142-M$5)))</f>
        <v>9.2085543879651896E-168</v>
      </c>
      <c r="N142">
        <f ca="1">'truth model'!V142*IF($B142&lt;=N$5,0,+N$3*N$4*N$10*N$6^0.5/(2*(PI()*N$7*($B142-N$5)^3)^0.5)*EXP(-((N$6*N$10-N$8*($B142-N$5))^2)/(4*N$6*N$7*($B142-N$5)))*EXP(-N$9*($B142-N$5)))</f>
        <v>2.3634390543970496E-28</v>
      </c>
      <c r="Q142">
        <f t="shared" ca="1" si="16"/>
        <v>1.6032342844254496E-73</v>
      </c>
      <c r="R142">
        <f t="shared" ca="1" si="17"/>
        <v>5.36398143431968E-16</v>
      </c>
      <c r="S142">
        <f t="shared" ca="1" si="22"/>
        <v>1.0663525346571015E-18</v>
      </c>
      <c r="T142">
        <f t="shared" ca="1" si="22"/>
        <v>8.6225605044380374E-24</v>
      </c>
      <c r="U142">
        <f t="shared" ca="1" si="22"/>
        <v>1.929216204823723E-4</v>
      </c>
      <c r="V142">
        <f t="shared" ca="1" si="22"/>
        <v>2.2567658848445763E-17</v>
      </c>
      <c r="W142">
        <f t="shared" ca="1" si="22"/>
        <v>4.5614412791082594E-9</v>
      </c>
      <c r="X142">
        <f t="shared" ca="1" si="22"/>
        <v>2.6022298597383762E-16</v>
      </c>
      <c r="Y142">
        <f t="shared" ca="1" si="22"/>
        <v>3.0161677848058523E-94</v>
      </c>
      <c r="Z142">
        <f t="shared" ca="1" si="22"/>
        <v>2.9843056548806271E-12</v>
      </c>
      <c r="AA142">
        <f t="shared" si="22"/>
        <v>0</v>
      </c>
      <c r="AD142">
        <f ca="1">MAX(0,Q142-'QuickPlay Score'!$AE$12)</f>
        <v>0</v>
      </c>
      <c r="AE142">
        <f ca="1">MAX(0,R142-'QuickPlay Score'!$AE$12)</f>
        <v>0</v>
      </c>
      <c r="AF142">
        <f ca="1">MAX(0,S142-'QuickPlay Score'!$AE$12)</f>
        <v>0</v>
      </c>
      <c r="AG142">
        <f ca="1">MAX(0,T142-'QuickPlay Score'!$AE$12)</f>
        <v>0</v>
      </c>
      <c r="AH142">
        <f ca="1">MAX(0,U142-'QuickPlay Score'!$AE$12)</f>
        <v>0</v>
      </c>
      <c r="AI142">
        <f ca="1">MAX(0,V142-'QuickPlay Score'!$AE$12)</f>
        <v>0</v>
      </c>
      <c r="AJ142">
        <f ca="1">MAX(0,W142-'QuickPlay Score'!$AE$12)</f>
        <v>0</v>
      </c>
      <c r="AK142">
        <f ca="1">MAX(0,X142-'QuickPlay Score'!$AE$12)</f>
        <v>0</v>
      </c>
      <c r="AL142">
        <f ca="1">MAX(0,Y142-'QuickPlay Score'!$AE$12)</f>
        <v>0</v>
      </c>
      <c r="AM142">
        <f ca="1">MAX(0,Z142-'QuickPlay Score'!$AE$12)</f>
        <v>0</v>
      </c>
    </row>
    <row r="143" spans="2:39" x14ac:dyDescent="0.25">
      <c r="B143">
        <f t="shared" si="19"/>
        <v>3780</v>
      </c>
      <c r="E143">
        <f ca="1">'truth model'!M143*IF($B143&lt;=E$5,0,+E$3*E$4*E$10*E$6^0.5/(2*(PI()*E$7*($B143-E$5)^3)^0.5)*EXP(-((E$6*E$10-E$8*($B143-E$5))^2)/(4*E$6*E$7*($B143-E$5)))*EXP(-E$9*($B143-E$5)))</f>
        <v>5.992921144391157E-107</v>
      </c>
      <c r="F143">
        <f ca="1">'truth model'!N143*IF($B143&lt;=F$5,0,+F$3*F$4*F$10*F$6^0.5/(2*(PI()*F$7*($B143-F$5)^3)^0.5)*EXP(-((F$6*F$10-F$8*($B143-F$5))^2)/(4*F$6*F$7*($B143-F$5)))*EXP(-F$9*($B143-F$5)))</f>
        <v>8.7414793210981161E-21</v>
      </c>
      <c r="G143">
        <f ca="1">'truth model'!O143*IF($B143&lt;=G$5,0,+G$3*G$4*G$10*G$6^0.5/(2*(PI()*G$7*($B143-G$5)^3)^0.5)*EXP(-((G$6*G$10-G$8*($B143-G$5))^2)/(4*G$6*G$7*($B143-G$5)))*EXP(-G$9*($B143-G$5)))</f>
        <v>2.8064168118575451E-27</v>
      </c>
      <c r="H143">
        <f ca="1">'truth model'!P143*IF($B143&lt;=H$5,0,+H$3*H$4*H$10*H$6^0.5/(2*(PI()*H$7*($B143-H$5)^3)^0.5)*EXP(-((H$6*H$10-H$8*($B143-H$5))^2)/(4*H$6*H$7*($B143-H$5)))*EXP(-H$9*($B143-H$5)))</f>
        <v>1.1545662652911057E-32</v>
      </c>
      <c r="I143">
        <f ca="1">'truth model'!Q143*IF($B143&lt;=I$5,0,+I$3*I$4*I$10*I$6^0.5/(2*(PI()*I$7*($B143-I$5)^3)^0.5)*EXP(-((I$6*I$10-I$8*($B143-I$5))^2)/(4*I$6*I$7*($B143-I$5)))*EXP(-I$9*($B143-I$5)))</f>
        <v>5.9972592661125692E-11</v>
      </c>
      <c r="J143">
        <f ca="1">'truth model'!R143*IF($B143&lt;=J$5,0,+J$3*J$4*J$10*J$6^0.5/(2*(PI()*J$7*($B143-J$5)^3)^0.5)*EXP(-((J$6*J$10-J$8*($B143-J$5))^2)/(4*J$6*J$7*($B143-J$5)))*EXP(-J$9*($B143-J$5)))</f>
        <v>1.8034366986309713E-27</v>
      </c>
      <c r="K143">
        <f ca="1">'truth model'!S143*IF($B143&lt;=K$5,0,+K$3*K$4*K$10*K$6^0.5/(2*(PI()*K$7*($B143-K$5)^3)^0.5)*EXP(-((K$6*K$10-K$8*($B143-K$5))^2)/(4*K$6*K$7*($B143-K$5)))*EXP(-K$9*($B143-K$5)))</f>
        <v>8.0268273916383013E-20</v>
      </c>
      <c r="L143">
        <f ca="1">'truth model'!T143*IF($B143&lt;=L$5,0,+L$3*L$4*L$10*L$6^0.5/(2*(PI()*L$7*($B143-L$5)^3)^0.5)*EXP(-((L$6*L$10-L$8*($B143-L$5))^2)/(4*L$6*L$7*($B143-L$5)))*EXP(-L$9*($B143-L$5)))</f>
        <v>1.0519821376373848E-28</v>
      </c>
      <c r="M143">
        <f ca="1">'truth model'!U143*IF($B143&lt;=M$5,0,+M$3*M$4*M$10*M$6^0.5/(2*(PI()*M$7*($B143-M$5)^3)^0.5)*EXP(-((M$6*M$10-M$8*($B143-M$5))^2)/(4*M$6*M$7*($B143-M$5)))*EXP(-M$9*($B143-M$5)))</f>
        <v>2.7739465076017757E-169</v>
      </c>
      <c r="N143">
        <f ca="1">'truth model'!V143*IF($B143&lt;=N$5,0,+N$3*N$4*N$10*N$6^0.5/(2*(PI()*N$7*($B143-N$5)^3)^0.5)*EXP(-((N$6*N$10-N$8*($B143-N$5))^2)/(4*N$6*N$7*($B143-N$5)))*EXP(-N$9*($B143-N$5)))</f>
        <v>1.797664800394832E-28</v>
      </c>
      <c r="Q143">
        <f t="shared" ca="1" si="16"/>
        <v>2.2238203297220757E-74</v>
      </c>
      <c r="R143">
        <f t="shared" ca="1" si="17"/>
        <v>3.8783556028077647E-16</v>
      </c>
      <c r="S143">
        <f t="shared" ca="1" si="22"/>
        <v>6.8636741798275409E-19</v>
      </c>
      <c r="T143">
        <f t="shared" ca="1" si="22"/>
        <v>4.9796706389741014E-24</v>
      </c>
      <c r="U143">
        <f t="shared" ca="1" si="22"/>
        <v>1.8234890123260605E-4</v>
      </c>
      <c r="V143">
        <f t="shared" ca="1" si="22"/>
        <v>1.4508490744800584E-17</v>
      </c>
      <c r="W143">
        <f t="shared" ca="1" si="22"/>
        <v>3.4045191310306532E-9</v>
      </c>
      <c r="X143">
        <f t="shared" ca="1" si="22"/>
        <v>1.6191756960879448E-16</v>
      </c>
      <c r="Y143">
        <f t="shared" ca="1" si="22"/>
        <v>1.3849002199343641E-95</v>
      </c>
      <c r="Z143">
        <f t="shared" ca="1" si="22"/>
        <v>1.9085998714788049E-12</v>
      </c>
      <c r="AA143">
        <f t="shared" si="22"/>
        <v>0</v>
      </c>
      <c r="AD143">
        <f ca="1">MAX(0,Q143-'QuickPlay Score'!$AE$12)</f>
        <v>0</v>
      </c>
      <c r="AE143">
        <f ca="1">MAX(0,R143-'QuickPlay Score'!$AE$12)</f>
        <v>0</v>
      </c>
      <c r="AF143">
        <f ca="1">MAX(0,S143-'QuickPlay Score'!$AE$12)</f>
        <v>0</v>
      </c>
      <c r="AG143">
        <f ca="1">MAX(0,T143-'QuickPlay Score'!$AE$12)</f>
        <v>0</v>
      </c>
      <c r="AH143">
        <f ca="1">MAX(0,U143-'QuickPlay Score'!$AE$12)</f>
        <v>0</v>
      </c>
      <c r="AI143">
        <f ca="1">MAX(0,V143-'QuickPlay Score'!$AE$12)</f>
        <v>0</v>
      </c>
      <c r="AJ143">
        <f ca="1">MAX(0,W143-'QuickPlay Score'!$AE$12)</f>
        <v>0</v>
      </c>
      <c r="AK143">
        <f ca="1">MAX(0,X143-'QuickPlay Score'!$AE$12)</f>
        <v>0</v>
      </c>
      <c r="AL143">
        <f ca="1">MAX(0,Y143-'QuickPlay Score'!$AE$12)</f>
        <v>0</v>
      </c>
      <c r="AM143">
        <f ca="1">MAX(0,Z143-'QuickPlay Score'!$AE$12)</f>
        <v>0</v>
      </c>
    </row>
    <row r="144" spans="2:39" x14ac:dyDescent="0.25">
      <c r="B144">
        <f t="shared" si="19"/>
        <v>3810</v>
      </c>
      <c r="E144">
        <f ca="1">'truth model'!M144*IF($B144&lt;=E$5,0,+E$3*E$4*E$10*E$6^0.5/(2*(PI()*E$7*($B144-E$5)^3)^0.5)*EXP(-((E$6*E$10-E$8*($B144-E$5))^2)/(4*E$6*E$7*($B144-E$5)))*EXP(-E$9*($B144-E$5)))</f>
        <v>6.5079641916435749E-108</v>
      </c>
      <c r="F144">
        <f ca="1">'truth model'!N144*IF($B144&lt;=F$5,0,+F$3*F$4*F$10*F$6^0.5/(2*(PI()*F$7*($B144-F$5)^3)^0.5)*EXP(-((F$6*F$10-F$8*($B144-F$5))^2)/(4*F$6*F$7*($B144-F$5)))*EXP(-F$9*($B144-F$5)))</f>
        <v>4.8812613661588812E-21</v>
      </c>
      <c r="G144">
        <f ca="1">'truth model'!O144*IF($B144&lt;=G$5,0,+G$3*G$4*G$10*G$6^0.5/(2*(PI()*G$7*($B144-G$5)^3)^0.5)*EXP(-((G$6*G$10-G$8*($B144-G$5))^2)/(4*G$6*G$7*($B144-G$5)))*EXP(-G$9*($B144-G$5)))</f>
        <v>1.4537891483512576E-27</v>
      </c>
      <c r="H144">
        <f ca="1">'truth model'!P144*IF($B144&lt;=H$5,0,+H$3*H$4*H$10*H$6^0.5/(2*(PI()*H$7*($B144-H$5)^3)^0.5)*EXP(-((H$6*H$10-H$8*($B144-H$5))^2)/(4*H$6*H$7*($B144-H$5)))*EXP(-H$9*($B144-H$5)))</f>
        <v>8.7529087512017018E-33</v>
      </c>
      <c r="I144">
        <f ca="1">'truth model'!Q144*IF($B144&lt;=I$5,0,+I$3*I$4*I$10*I$6^0.5/(2*(PI()*I$7*($B144-I$5)^3)^0.5)*EXP(-((I$6*I$10-I$8*($B144-I$5))^2)/(4*I$6*I$7*($B144-I$5)))*EXP(-I$9*($B144-I$5)))</f>
        <v>4.0639323720213601E-11</v>
      </c>
      <c r="J144">
        <f ca="1">'truth model'!R144*IF($B144&lt;=J$5,0,+J$3*J$4*J$10*J$6^0.5/(2*(PI()*J$7*($B144-J$5)^3)^0.5)*EXP(-((J$6*J$10-J$8*($B144-J$5))^2)/(4*J$6*J$7*($B144-J$5)))*EXP(-J$9*($B144-J$5)))</f>
        <v>1.6011180537573488E-27</v>
      </c>
      <c r="K144">
        <f ca="1">'truth model'!S144*IF($B144&lt;=K$5,0,+K$3*K$4*K$10*K$6^0.5/(2*(PI()*K$7*($B144-K$5)^3)^0.5)*EXP(-((K$6*K$10-K$8*($B144-K$5))^2)/(4*K$6*K$7*($B144-K$5)))*EXP(-K$9*($B144-K$5)))</f>
        <v>8.6668847257854335E-20</v>
      </c>
      <c r="L144">
        <f ca="1">'truth model'!T144*IF($B144&lt;=L$5,0,+L$3*L$4*L$10*L$6^0.5/(2*(PI()*L$7*($B144-L$5)^3)^0.5)*EXP(-((L$6*L$10-L$8*($B144-L$5))^2)/(4*L$6*L$7*($B144-L$5)))*EXP(-L$9*($B144-L$5)))</f>
        <v>4.6304059193578119E-29</v>
      </c>
      <c r="M144">
        <f ca="1">'truth model'!U144*IF($B144&lt;=M$5,0,+M$3*M$4*M$10*M$6^0.5/(2*(PI()*M$7*($B144-M$5)^3)^0.5)*EXP(-((M$6*M$10-M$8*($B144-M$5))^2)/(4*M$6*M$7*($B144-M$5)))*EXP(-M$9*($B144-M$5)))</f>
        <v>1.0680342105958594E-170</v>
      </c>
      <c r="N144">
        <f ca="1">'truth model'!V144*IF($B144&lt;=N$5,0,+N$3*N$4*N$10*N$6^0.5/(2*(PI()*N$7*($B144-N$5)^3)^0.5)*EXP(-((N$6*N$10-N$8*($B144-N$5))^2)/(4*N$6*N$7*($B144-N$5)))*EXP(-N$9*($B144-N$5)))</f>
        <v>1.1183020292650961E-28</v>
      </c>
      <c r="Q144">
        <f t="shared" ca="1" si="16"/>
        <v>3.0810176313857569E-75</v>
      </c>
      <c r="R144">
        <f t="shared" ca="1" si="17"/>
        <v>2.8032158341148149E-16</v>
      </c>
      <c r="S144">
        <f t="shared" ca="1" si="22"/>
        <v>4.415078428792551E-19</v>
      </c>
      <c r="T144">
        <f t="shared" ca="1" si="22"/>
        <v>2.8745119083816866E-24</v>
      </c>
      <c r="U144">
        <f t="shared" ca="1" si="22"/>
        <v>1.719938861914638E-4</v>
      </c>
      <c r="V144">
        <f t="shared" ca="1" si="22"/>
        <v>9.3203850995318805E-18</v>
      </c>
      <c r="W144">
        <f t="shared" ca="1" si="22"/>
        <v>2.5387925364693568E-9</v>
      </c>
      <c r="X144">
        <f t="shared" ca="1" si="22"/>
        <v>1.0067446807544092E-16</v>
      </c>
      <c r="Y144">
        <f t="shared" ca="1" si="22"/>
        <v>6.330677815332501E-97</v>
      </c>
      <c r="Z144">
        <f t="shared" ca="1" si="22"/>
        <v>1.2189659022861805E-12</v>
      </c>
      <c r="AA144">
        <f t="shared" si="22"/>
        <v>0</v>
      </c>
      <c r="AD144">
        <f ca="1">MAX(0,Q144-'QuickPlay Score'!$AE$12)</f>
        <v>0</v>
      </c>
      <c r="AE144">
        <f ca="1">MAX(0,R144-'QuickPlay Score'!$AE$12)</f>
        <v>0</v>
      </c>
      <c r="AF144">
        <f ca="1">MAX(0,S144-'QuickPlay Score'!$AE$12)</f>
        <v>0</v>
      </c>
      <c r="AG144">
        <f ca="1">MAX(0,T144-'QuickPlay Score'!$AE$12)</f>
        <v>0</v>
      </c>
      <c r="AH144">
        <f ca="1">MAX(0,U144-'QuickPlay Score'!$AE$12)</f>
        <v>0</v>
      </c>
      <c r="AI144">
        <f ca="1">MAX(0,V144-'QuickPlay Score'!$AE$12)</f>
        <v>0</v>
      </c>
      <c r="AJ144">
        <f ca="1">MAX(0,W144-'QuickPlay Score'!$AE$12)</f>
        <v>0</v>
      </c>
      <c r="AK144">
        <f ca="1">MAX(0,X144-'QuickPlay Score'!$AE$12)</f>
        <v>0</v>
      </c>
      <c r="AL144">
        <f ca="1">MAX(0,Y144-'QuickPlay Score'!$AE$12)</f>
        <v>0</v>
      </c>
      <c r="AM144">
        <f ca="1">MAX(0,Z144-'QuickPlay Score'!$AE$12)</f>
        <v>0</v>
      </c>
    </row>
    <row r="145" spans="2:39" x14ac:dyDescent="0.25">
      <c r="B145">
        <f t="shared" si="19"/>
        <v>3840</v>
      </c>
      <c r="E145">
        <f ca="1">'truth model'!M145*IF($B145&lt;=E$5,0,+E$3*E$4*E$10*E$6^0.5/(2*(PI()*E$7*($B145-E$5)^3)^0.5)*EXP(-((E$6*E$10-E$8*($B145-E$5))^2)/(4*E$6*E$7*($B145-E$5)))*EXP(-E$9*($B145-E$5)))</f>
        <v>8.3487608877466488E-109</v>
      </c>
      <c r="F145">
        <f ca="1">'truth model'!N145*IF($B145&lt;=F$5,0,+F$3*F$4*F$10*F$6^0.5/(2*(PI()*F$7*($B145-F$5)^3)^0.5)*EXP(-((F$6*F$10-F$8*($B145-F$5))^2)/(4*F$6*F$7*($B145-F$5)))*EXP(-F$9*($B145-F$5)))</f>
        <v>2.992684703199179E-21</v>
      </c>
      <c r="G145">
        <f ca="1">'truth model'!O145*IF($B145&lt;=G$5,0,+G$3*G$4*G$10*G$6^0.5/(2*(PI()*G$7*($B145-G$5)^3)^0.5)*EXP(-((G$6*G$10-G$8*($B145-G$5))^2)/(4*G$6*G$7*($B145-G$5)))*EXP(-G$9*($B145-G$5)))</f>
        <v>9.0461633598739733E-28</v>
      </c>
      <c r="H145">
        <f ca="1">'truth model'!P145*IF($B145&lt;=H$5,0,+H$3*H$4*H$10*H$6^0.5/(2*(PI()*H$7*($B145-H$5)^3)^0.5)*EXP(-((H$6*H$10-H$8*($B145-H$5))^2)/(4*H$6*H$7*($B145-H$5)))*EXP(-H$9*($B145-H$5)))</f>
        <v>4.2333183643647206E-33</v>
      </c>
      <c r="I145">
        <f ca="1">'truth model'!Q145*IF($B145&lt;=I$5,0,+I$3*I$4*I$10*I$6^0.5/(2*(PI()*I$7*($B145-I$5)^3)^0.5)*EXP(-((I$6*I$10-I$8*($B145-I$5))^2)/(4*I$6*I$7*($B145-I$5)))*EXP(-I$9*($B145-I$5)))</f>
        <v>3.7456650875910027E-11</v>
      </c>
      <c r="J145">
        <f ca="1">'truth model'!R145*IF($B145&lt;=J$5,0,+J$3*J$4*J$10*J$6^0.5/(2*(PI()*J$7*($B145-J$5)^3)^0.5)*EXP(-((J$6*J$10-J$8*($B145-J$5))^2)/(4*J$6*J$7*($B145-J$5)))*EXP(-J$9*($B145-J$5)))</f>
        <v>7.4977622938075575E-28</v>
      </c>
      <c r="K145">
        <f ca="1">'truth model'!S145*IF($B145&lt;=K$5,0,+K$3*K$4*K$10*K$6^0.5/(2*(PI()*K$7*($B145-K$5)^3)^0.5)*EXP(-((K$6*K$10-K$8*($B145-K$5))^2)/(4*K$6*K$7*($B145-K$5)))*EXP(-K$9*($B145-K$5)))</f>
        <v>5.8434612746922858E-20</v>
      </c>
      <c r="L145">
        <f ca="1">'truth model'!T145*IF($B145&lt;=L$5,0,+L$3*L$4*L$10*L$6^0.5/(2*(PI()*L$7*($B145-L$5)^3)^0.5)*EXP(-((L$6*L$10-L$8*($B145-L$5))^2)/(4*L$6*L$7*($B145-L$5)))*EXP(-L$9*($B145-L$5)))</f>
        <v>3.4185971217181974E-29</v>
      </c>
      <c r="M145">
        <f ca="1">'truth model'!U145*IF($B145&lt;=M$5,0,+M$3*M$4*M$10*M$6^0.5/(2*(PI()*M$7*($B145-M$5)^3)^0.5)*EXP(-((M$6*M$10-M$8*($B145-M$5))^2)/(4*M$6*M$7*($B145-M$5)))*EXP(-M$9*($B145-M$5)))</f>
        <v>3.5510831945274037E-172</v>
      </c>
      <c r="N145">
        <f ca="1">'truth model'!V145*IF($B145&lt;=N$5,0,+N$3*N$4*N$10*N$6^0.5/(2*(PI()*N$7*($B145-N$5)^3)^0.5)*EXP(-((N$6*N$10-N$8*($B145-N$5))^2)/(4*N$6*N$7*($B145-N$5)))*EXP(-N$9*($B145-N$5)))</f>
        <v>7.565971280757271E-29</v>
      </c>
      <c r="Q145">
        <f t="shared" ref="Q145:Q208" ca="1" si="23">IF($B145&lt;=E$5,0,+E$3*E$4*E$11*E$6^0.5/(2*(PI()*E$7*($B145-E$5)^3)^0.5)*EXP(-((E$6*E$11-E$8*($B145-E$5))^2)/(4*E$6*E$7*($B145-E$5)))*EXP(-E$9*($B145-E$5)))</f>
        <v>4.2637627212895383E-76</v>
      </c>
      <c r="R145">
        <f t="shared" ref="R145:R208" ca="1" si="24">IF($B145&lt;=F$5,0,+F$3*F$4*F$11*F$6^0.5/(2*(PI()*F$7*($B145-F$5)^3)^0.5)*EXP(-((F$6*F$11-F$8*($B145-F$5))^2)/(4*F$6*F$7*($B145-F$5)))*EXP(-F$9*($B145-F$5)))</f>
        <v>2.0254334963998708E-16</v>
      </c>
      <c r="S145">
        <f t="shared" ref="S145:AA160" ca="1" si="25">IF($B145&lt;=G$5,0,+G$3*G$4*G$11*G$6^0.5/(2*(PI()*G$7*($B145-G$5)^3)^0.5)*EXP(-((G$6*G$11-G$8*($B145-G$5))^2)/(4*G$6*G$7*($B145-G$5)))*EXP(-G$9*($B145-G$5)))</f>
        <v>2.8382656170801708E-19</v>
      </c>
      <c r="T145">
        <f t="shared" ca="1" si="25"/>
        <v>1.6585627543737365E-24</v>
      </c>
      <c r="U145">
        <f t="shared" ca="1" si="25"/>
        <v>1.6189475456653614E-4</v>
      </c>
      <c r="V145">
        <f t="shared" ca="1" si="25"/>
        <v>5.9831447737437059E-18</v>
      </c>
      <c r="W145">
        <f t="shared" ca="1" si="25"/>
        <v>1.8915853135248272E-9</v>
      </c>
      <c r="X145">
        <f t="shared" ca="1" si="25"/>
        <v>6.2550368659160802E-17</v>
      </c>
      <c r="Y145">
        <f t="shared" ca="1" si="25"/>
        <v>2.8813598355180096E-98</v>
      </c>
      <c r="Z145">
        <f t="shared" ca="1" si="25"/>
        <v>7.7747774100168246E-13</v>
      </c>
      <c r="AA145">
        <f t="shared" si="25"/>
        <v>0</v>
      </c>
      <c r="AD145">
        <f ca="1">MAX(0,Q145-'QuickPlay Score'!$AE$12)</f>
        <v>0</v>
      </c>
      <c r="AE145">
        <f ca="1">MAX(0,R145-'QuickPlay Score'!$AE$12)</f>
        <v>0</v>
      </c>
      <c r="AF145">
        <f ca="1">MAX(0,S145-'QuickPlay Score'!$AE$12)</f>
        <v>0</v>
      </c>
      <c r="AG145">
        <f ca="1">MAX(0,T145-'QuickPlay Score'!$AE$12)</f>
        <v>0</v>
      </c>
      <c r="AH145">
        <f ca="1">MAX(0,U145-'QuickPlay Score'!$AE$12)</f>
        <v>0</v>
      </c>
      <c r="AI145">
        <f ca="1">MAX(0,V145-'QuickPlay Score'!$AE$12)</f>
        <v>0</v>
      </c>
      <c r="AJ145">
        <f ca="1">MAX(0,W145-'QuickPlay Score'!$AE$12)</f>
        <v>0</v>
      </c>
      <c r="AK145">
        <f ca="1">MAX(0,X145-'QuickPlay Score'!$AE$12)</f>
        <v>0</v>
      </c>
      <c r="AL145">
        <f ca="1">MAX(0,Y145-'QuickPlay Score'!$AE$12)</f>
        <v>0</v>
      </c>
      <c r="AM145">
        <f ca="1">MAX(0,Z145-'QuickPlay Score'!$AE$12)</f>
        <v>0</v>
      </c>
    </row>
    <row r="146" spans="2:39" x14ac:dyDescent="0.25">
      <c r="B146">
        <f t="shared" ref="B146:B209" si="26">B145+$E$12</f>
        <v>3870</v>
      </c>
      <c r="E146">
        <f ca="1">'truth model'!M146*IF($B146&lt;=E$5,0,+E$3*E$4*E$10*E$6^0.5/(2*(PI()*E$7*($B146-E$5)^3)^0.5)*EXP(-((E$6*E$10-E$8*($B146-E$5))^2)/(4*E$6*E$7*($B146-E$5)))*EXP(-E$9*($B146-E$5)))</f>
        <v>1.4612140046255963E-109</v>
      </c>
      <c r="F146">
        <f ca="1">'truth model'!N146*IF($B146&lt;=F$5,0,+F$3*F$4*F$10*F$6^0.5/(2*(PI()*F$7*($B146-F$5)^3)^0.5)*EXP(-((F$6*F$10-F$8*($B146-F$5))^2)/(4*F$6*F$7*($B146-F$5)))*EXP(-F$9*($B146-F$5)))</f>
        <v>2.2223845284699489E-21</v>
      </c>
      <c r="G146">
        <f ca="1">'truth model'!O146*IF($B146&lt;=G$5,0,+G$3*G$4*G$10*G$6^0.5/(2*(PI()*G$7*($B146-G$5)^3)^0.5)*EXP(-((G$6*G$10-G$8*($B146-G$5))^2)/(4*G$6*G$7*($B146-G$5)))*EXP(-G$9*($B146-G$5)))</f>
        <v>7.2977865695765251E-28</v>
      </c>
      <c r="H146">
        <f ca="1">'truth model'!P146*IF($B146&lt;=H$5,0,+H$3*H$4*H$10*H$6^0.5/(2*(PI()*H$7*($B146-H$5)^3)^0.5)*EXP(-((H$6*H$10-H$8*($B146-H$5))^2)/(4*H$6*H$7*($B146-H$5)))*EXP(-H$9*($B146-H$5)))</f>
        <v>2.991985591148247E-33</v>
      </c>
      <c r="I146">
        <f ca="1">'truth model'!Q146*IF($B146&lt;=I$5,0,+I$3*I$4*I$10*I$6^0.5/(2*(PI()*I$7*($B146-I$5)^3)^0.5)*EXP(-((I$6*I$10-I$8*($B146-I$5))^2)/(4*I$6*I$7*($B146-I$5)))*EXP(-I$9*($B146-I$5)))</f>
        <v>3.2541040498410671E-11</v>
      </c>
      <c r="J146">
        <f ca="1">'truth model'!R146*IF($B146&lt;=J$5,0,+J$3*J$4*J$10*J$6^0.5/(2*(PI()*J$7*($B146-J$5)^3)^0.5)*EXP(-((J$6*J$10-J$8*($B146-J$5))^2)/(4*J$6*J$7*($B146-J$5)))*EXP(-J$9*($B146-J$5)))</f>
        <v>5.5633579382239661E-28</v>
      </c>
      <c r="K146">
        <f ca="1">'truth model'!S146*IF($B146&lt;=K$5,0,+K$3*K$4*K$10*K$6^0.5/(2*(PI()*K$7*($B146-K$5)^3)^0.5)*EXP(-((K$6*K$10-K$8*($B146-K$5))^2)/(4*K$6*K$7*($B146-K$5)))*EXP(-K$9*($B146-K$5)))</f>
        <v>3.4294866596248761E-20</v>
      </c>
      <c r="L146">
        <f ca="1">'truth model'!T146*IF($B146&lt;=L$5,0,+L$3*L$4*L$10*L$6^0.5/(2*(PI()*L$7*($B146-L$5)^3)^0.5)*EXP(-((L$6*L$10-L$8*($B146-L$5))^2)/(4*L$6*L$7*($B146-L$5)))*EXP(-L$9*($B146-L$5)))</f>
        <v>1.4586972498589414E-29</v>
      </c>
      <c r="M146">
        <f ca="1">'truth model'!U146*IF($B146&lt;=M$5,0,+M$3*M$4*M$10*M$6^0.5/(2*(PI()*M$7*($B146-M$5)^3)^0.5)*EXP(-((M$6*M$10-M$8*($B146-M$5))^2)/(4*M$6*M$7*($B146-M$5)))*EXP(-M$9*($B146-M$5)))</f>
        <v>1.4018905015632342E-173</v>
      </c>
      <c r="N146">
        <f ca="1">'truth model'!V146*IF($B146&lt;=N$5,0,+N$3*N$4*N$10*N$6^0.5/(2*(PI()*N$7*($B146-N$5)^3)^0.5)*EXP(-((N$6*N$10-N$8*($B146-N$5))^2)/(4*N$6*N$7*($B146-N$5)))*EXP(-N$9*($B146-N$5)))</f>
        <v>4.1245947196266073E-29</v>
      </c>
      <c r="Q146">
        <f t="shared" ca="1" si="23"/>
        <v>5.893976479241774E-77</v>
      </c>
      <c r="R146">
        <f t="shared" ca="1" si="24"/>
        <v>1.4629713940867588E-16</v>
      </c>
      <c r="S146">
        <f t="shared" ca="1" si="25"/>
        <v>1.8235060705202934E-19</v>
      </c>
      <c r="T146">
        <f t="shared" ca="1" si="25"/>
        <v>9.5655295075562363E-25</v>
      </c>
      <c r="U146">
        <f t="shared" ca="1" si="25"/>
        <v>1.5208418004525751E-4</v>
      </c>
      <c r="V146">
        <f t="shared" ca="1" si="25"/>
        <v>3.8381070197520279E-18</v>
      </c>
      <c r="W146">
        <f t="shared" ca="1" si="25"/>
        <v>1.4081897359426278E-9</v>
      </c>
      <c r="X146">
        <f t="shared" ca="1" si="25"/>
        <v>3.8835903993783323E-17</v>
      </c>
      <c r="Y146">
        <f t="shared" ca="1" si="25"/>
        <v>1.305887203536496E-99</v>
      </c>
      <c r="Z146">
        <f t="shared" ca="1" si="25"/>
        <v>4.9524294672637982E-13</v>
      </c>
      <c r="AA146">
        <f t="shared" si="25"/>
        <v>0</v>
      </c>
      <c r="AD146">
        <f ca="1">MAX(0,Q146-'QuickPlay Score'!$AE$12)</f>
        <v>0</v>
      </c>
      <c r="AE146">
        <f ca="1">MAX(0,R146-'QuickPlay Score'!$AE$12)</f>
        <v>0</v>
      </c>
      <c r="AF146">
        <f ca="1">MAX(0,S146-'QuickPlay Score'!$AE$12)</f>
        <v>0</v>
      </c>
      <c r="AG146">
        <f ca="1">MAX(0,T146-'QuickPlay Score'!$AE$12)</f>
        <v>0</v>
      </c>
      <c r="AH146">
        <f ca="1">MAX(0,U146-'QuickPlay Score'!$AE$12)</f>
        <v>0</v>
      </c>
      <c r="AI146">
        <f ca="1">MAX(0,V146-'QuickPlay Score'!$AE$12)</f>
        <v>0</v>
      </c>
      <c r="AJ146">
        <f ca="1">MAX(0,W146-'QuickPlay Score'!$AE$12)</f>
        <v>0</v>
      </c>
      <c r="AK146">
        <f ca="1">MAX(0,X146-'QuickPlay Score'!$AE$12)</f>
        <v>0</v>
      </c>
      <c r="AL146">
        <f ca="1">MAX(0,Y146-'QuickPlay Score'!$AE$12)</f>
        <v>0</v>
      </c>
      <c r="AM146">
        <f ca="1">MAX(0,Z146-'QuickPlay Score'!$AE$12)</f>
        <v>0</v>
      </c>
    </row>
    <row r="147" spans="2:39" x14ac:dyDescent="0.25">
      <c r="B147">
        <f t="shared" si="26"/>
        <v>3900</v>
      </c>
      <c r="E147">
        <f ca="1">'truth model'!M147*IF($B147&lt;=E$5,0,+E$3*E$4*E$10*E$6^0.5/(2*(PI()*E$7*($B147-E$5)^3)^0.5)*EXP(-((E$6*E$10-E$8*($B147-E$5))^2)/(4*E$6*E$7*($B147-E$5)))*EXP(-E$9*($B147-E$5)))</f>
        <v>1.8578497440530986E-110</v>
      </c>
      <c r="F147">
        <f ca="1">'truth model'!N147*IF($B147&lt;=F$5,0,+F$3*F$4*F$10*F$6^0.5/(2*(PI()*F$7*($B147-F$5)^3)^0.5)*EXP(-((F$6*F$10-F$8*($B147-F$5))^2)/(4*F$6*F$7*($B147-F$5)))*EXP(-F$9*($B147-F$5)))</f>
        <v>2.2795198417931268E-21</v>
      </c>
      <c r="G147">
        <f ca="1">'truth model'!O147*IF($B147&lt;=G$5,0,+G$3*G$4*G$10*G$6^0.5/(2*(PI()*G$7*($B147-G$5)^3)^0.5)*EXP(-((G$6*G$10-G$8*($B147-G$5))^2)/(4*G$6*G$7*($B147-G$5)))*EXP(-G$9*($B147-G$5)))</f>
        <v>4.0336914766473877E-28</v>
      </c>
      <c r="H147">
        <f ca="1">'truth model'!P147*IF($B147&lt;=H$5,0,+H$3*H$4*H$10*H$6^0.5/(2*(PI()*H$7*($B147-H$5)^3)^0.5)*EXP(-((H$6*H$10-H$8*($B147-H$5))^2)/(4*H$6*H$7*($B147-H$5)))*EXP(-H$9*($B147-H$5)))</f>
        <v>1.5136228304690243E-33</v>
      </c>
      <c r="I147">
        <f ca="1">'truth model'!Q147*IF($B147&lt;=I$5,0,+I$3*I$4*I$10*I$6^0.5/(2*(PI()*I$7*($B147-I$5)^3)^0.5)*EXP(-((I$6*I$10-I$8*($B147-I$5))^2)/(4*I$6*I$7*($B147-I$5)))*EXP(-I$9*($B147-I$5)))</f>
        <v>2.0785688217330266E-11</v>
      </c>
      <c r="J147">
        <f ca="1">'truth model'!R147*IF($B147&lt;=J$5,0,+J$3*J$4*J$10*J$6^0.5/(2*(PI()*J$7*($B147-J$5)^3)^0.5)*EXP(-((J$6*J$10-J$8*($B147-J$5))^2)/(4*J$6*J$7*($B147-J$5)))*EXP(-J$9*($B147-J$5)))</f>
        <v>2.7632333061672818E-28</v>
      </c>
      <c r="K147">
        <f ca="1">'truth model'!S147*IF($B147&lt;=K$5,0,+K$3*K$4*K$10*K$6^0.5/(2*(PI()*K$7*($B147-K$5)^3)^0.5)*EXP(-((K$6*K$10-K$8*($B147-K$5))^2)/(4*K$6*K$7*($B147-K$5)))*EXP(-K$9*($B147-K$5)))</f>
        <v>2.8561002761412595E-20</v>
      </c>
      <c r="L147">
        <f ca="1">'truth model'!T147*IF($B147&lt;=L$5,0,+L$3*L$4*L$10*L$6^0.5/(2*(PI()*L$7*($B147-L$5)^3)^0.5)*EXP(-((L$6*L$10-L$8*($B147-L$5))^2)/(4*L$6*L$7*($B147-L$5)))*EXP(-L$9*($B147-L$5)))</f>
        <v>1.0051207392404343E-29</v>
      </c>
      <c r="M147">
        <f ca="1">'truth model'!U147*IF($B147&lt;=M$5,0,+M$3*M$4*M$10*M$6^0.5/(2*(PI()*M$7*($B147-M$5)^3)^0.5)*EXP(-((M$6*M$10-M$8*($B147-M$5))^2)/(4*M$6*M$7*($B147-M$5)))*EXP(-M$9*($B147-M$5)))</f>
        <v>5.8162078405167345E-175</v>
      </c>
      <c r="N147">
        <f ca="1">'truth model'!V147*IF($B147&lt;=N$5,0,+N$3*N$4*N$10*N$6^0.5/(2*(PI()*N$7*($B147-N$5)^3)^0.5)*EXP(-((N$6*N$10-N$8*($B147-N$5))^2)/(4*N$6*N$7*($B147-N$5)))*EXP(-N$9*($B147-N$5)))</f>
        <v>1.949041113088031E-29</v>
      </c>
      <c r="Q147">
        <f t="shared" ca="1" si="23"/>
        <v>8.1386443989069949E-78</v>
      </c>
      <c r="R147">
        <f t="shared" ca="1" si="24"/>
        <v>1.0563645195037011E-16</v>
      </c>
      <c r="S147">
        <f t="shared" ca="1" si="25"/>
        <v>1.1708666903224364E-19</v>
      </c>
      <c r="T147">
        <f t="shared" ca="1" si="25"/>
        <v>5.514425564243688E-25</v>
      </c>
      <c r="U147">
        <f t="shared" ca="1" si="25"/>
        <v>1.4258954932293047E-4</v>
      </c>
      <c r="V147">
        <f t="shared" ca="1" si="25"/>
        <v>2.4603913295310672E-18</v>
      </c>
      <c r="W147">
        <f t="shared" ca="1" si="25"/>
        <v>1.0474706744429949E-9</v>
      </c>
      <c r="X147">
        <f t="shared" ca="1" si="25"/>
        <v>2.4095590730191189E-17</v>
      </c>
      <c r="Y147">
        <f t="shared" ca="1" si="25"/>
        <v>5.8941149649330293E-101</v>
      </c>
      <c r="Z147">
        <f t="shared" ca="1" si="25"/>
        <v>3.1506219714350137E-13</v>
      </c>
      <c r="AA147">
        <f t="shared" si="25"/>
        <v>0</v>
      </c>
      <c r="AD147">
        <f ca="1">MAX(0,Q147-'QuickPlay Score'!$AE$12)</f>
        <v>0</v>
      </c>
      <c r="AE147">
        <f ca="1">MAX(0,R147-'QuickPlay Score'!$AE$12)</f>
        <v>0</v>
      </c>
      <c r="AF147">
        <f ca="1">MAX(0,S147-'QuickPlay Score'!$AE$12)</f>
        <v>0</v>
      </c>
      <c r="AG147">
        <f ca="1">MAX(0,T147-'QuickPlay Score'!$AE$12)</f>
        <v>0</v>
      </c>
      <c r="AH147">
        <f ca="1">MAX(0,U147-'QuickPlay Score'!$AE$12)</f>
        <v>0</v>
      </c>
      <c r="AI147">
        <f ca="1">MAX(0,V147-'QuickPlay Score'!$AE$12)</f>
        <v>0</v>
      </c>
      <c r="AJ147">
        <f ca="1">MAX(0,W147-'QuickPlay Score'!$AE$12)</f>
        <v>0</v>
      </c>
      <c r="AK147">
        <f ca="1">MAX(0,X147-'QuickPlay Score'!$AE$12)</f>
        <v>0</v>
      </c>
      <c r="AL147">
        <f ca="1">MAX(0,Y147-'QuickPlay Score'!$AE$12)</f>
        <v>0</v>
      </c>
      <c r="AM147">
        <f ca="1">MAX(0,Z147-'QuickPlay Score'!$AE$12)</f>
        <v>0</v>
      </c>
    </row>
    <row r="148" spans="2:39" x14ac:dyDescent="0.25">
      <c r="B148">
        <f t="shared" si="26"/>
        <v>3930</v>
      </c>
      <c r="E148">
        <f ca="1">'truth model'!M148*IF($B148&lt;=E$5,0,+E$3*E$4*E$10*E$6^0.5/(2*(PI()*E$7*($B148-E$5)^3)^0.5)*EXP(-((E$6*E$10-E$8*($B148-E$5))^2)/(4*E$6*E$7*($B148-E$5)))*EXP(-E$9*($B148-E$5)))</f>
        <v>1.829171703274072E-111</v>
      </c>
      <c r="F148">
        <f ca="1">'truth model'!N148*IF($B148&lt;=F$5,0,+F$3*F$4*F$10*F$6^0.5/(2*(PI()*F$7*($B148-F$5)^3)^0.5)*EXP(-((F$6*F$10-F$8*($B148-F$5))^2)/(4*F$6*F$7*($B148-F$5)))*EXP(-F$9*($B148-F$5)))</f>
        <v>1.4191239780618513E-21</v>
      </c>
      <c r="G148">
        <f ca="1">'truth model'!O148*IF($B148&lt;=G$5,0,+G$3*G$4*G$10*G$6^0.5/(2*(PI()*G$7*($B148-G$5)^3)^0.5)*EXP(-((G$6*G$10-G$8*($B148-G$5))^2)/(4*G$6*G$7*($B148-G$5)))*EXP(-G$9*($B148-G$5)))</f>
        <v>2.1337313031947953E-28</v>
      </c>
      <c r="H148">
        <f ca="1">'truth model'!P148*IF($B148&lt;=H$5,0,+H$3*H$4*H$10*H$6^0.5/(2*(PI()*H$7*($B148-H$5)^3)^0.5)*EXP(-((H$6*H$10-H$8*($B148-H$5))^2)/(4*H$6*H$7*($B148-H$5)))*EXP(-H$9*($B148-H$5)))</f>
        <v>8.392723647734406E-34</v>
      </c>
      <c r="I148">
        <f ca="1">'truth model'!Q148*IF($B148&lt;=I$5,0,+I$3*I$4*I$10*I$6^0.5/(2*(PI()*I$7*($B148-I$5)^3)^0.5)*EXP(-((I$6*I$10-I$8*($B148-I$5))^2)/(4*I$6*I$7*($B148-I$5)))*EXP(-I$9*($B148-I$5)))</f>
        <v>1.7097132073102106E-11</v>
      </c>
      <c r="J148">
        <f ca="1">'truth model'!R148*IF($B148&lt;=J$5,0,+J$3*J$4*J$10*J$6^0.5/(2*(PI()*J$7*($B148-J$5)^3)^0.5)*EXP(-((J$6*J$10-J$8*($B148-J$5))^2)/(4*J$6*J$7*($B148-J$5)))*EXP(-J$9*($B148-J$5)))</f>
        <v>1.4024427554921114E-28</v>
      </c>
      <c r="K148">
        <f ca="1">'truth model'!S148*IF($B148&lt;=K$5,0,+K$3*K$4*K$10*K$6^0.5/(2*(PI()*K$7*($B148-K$5)^3)^0.5)*EXP(-((K$6*K$10-K$8*($B148-K$5))^2)/(4*K$6*K$7*($B148-K$5)))*EXP(-K$9*($B148-K$5)))</f>
        <v>2.056983268568044E-20</v>
      </c>
      <c r="L148">
        <f ca="1">'truth model'!T148*IF($B148&lt;=L$5,0,+L$3*L$4*L$10*L$6^0.5/(2*(PI()*L$7*($B148-L$5)^3)^0.5)*EXP(-((L$6*L$10-L$8*($B148-L$5))^2)/(4*L$6*L$7*($B148-L$5)))*EXP(-L$9*($B148-L$5)))</f>
        <v>6.276927468785465E-30</v>
      </c>
      <c r="M148">
        <f ca="1">'truth model'!U148*IF($B148&lt;=M$5,0,+M$3*M$4*M$10*M$6^0.5/(2*(PI()*M$7*($B148-M$5)^3)^0.5)*EXP(-((M$6*M$10-M$8*($B148-M$5))^2)/(4*M$6*M$7*($B148-M$5)))*EXP(-M$9*($B148-M$5)))</f>
        <v>2.1592067355285079E-176</v>
      </c>
      <c r="N148">
        <f ca="1">'truth model'!V148*IF($B148&lt;=N$5,0,+N$3*N$4*N$10*N$6^0.5/(2*(PI()*N$7*($B148-N$5)^3)^0.5)*EXP(-((N$6*N$10-N$8*($B148-N$5))^2)/(4*N$6*N$7*($B148-N$5)))*EXP(-N$9*($B148-N$5)))</f>
        <v>1.1951494594476043E-29</v>
      </c>
      <c r="Q148">
        <f t="shared" ca="1" si="23"/>
        <v>1.1226269342514148E-78</v>
      </c>
      <c r="R148">
        <f t="shared" ca="1" si="24"/>
        <v>7.6252749931946453E-17</v>
      </c>
      <c r="S148">
        <f t="shared" ca="1" si="25"/>
        <v>7.513807021906227E-20</v>
      </c>
      <c r="T148">
        <f t="shared" ca="1" si="25"/>
        <v>3.1776816443545088E-25</v>
      </c>
      <c r="U148">
        <f t="shared" ca="1" si="25"/>
        <v>1.3343322510409329E-4</v>
      </c>
      <c r="V148">
        <f t="shared" ca="1" si="25"/>
        <v>1.5761524290837755E-18</v>
      </c>
      <c r="W148">
        <f t="shared" ca="1" si="25"/>
        <v>7.785323817249203E-10</v>
      </c>
      <c r="X148">
        <f t="shared" ca="1" si="25"/>
        <v>1.4939969366294798E-17</v>
      </c>
      <c r="Y148">
        <f t="shared" ca="1" si="25"/>
        <v>2.6495908367626262E-102</v>
      </c>
      <c r="Z148">
        <f t="shared" ca="1" si="25"/>
        <v>2.0018671767445876E-13</v>
      </c>
      <c r="AA148">
        <f t="shared" si="25"/>
        <v>0</v>
      </c>
      <c r="AD148">
        <f ca="1">MAX(0,Q148-'QuickPlay Score'!$AE$12)</f>
        <v>0</v>
      </c>
      <c r="AE148">
        <f ca="1">MAX(0,R148-'QuickPlay Score'!$AE$12)</f>
        <v>0</v>
      </c>
      <c r="AF148">
        <f ca="1">MAX(0,S148-'QuickPlay Score'!$AE$12)</f>
        <v>0</v>
      </c>
      <c r="AG148">
        <f ca="1">MAX(0,T148-'QuickPlay Score'!$AE$12)</f>
        <v>0</v>
      </c>
      <c r="AH148">
        <f ca="1">MAX(0,U148-'QuickPlay Score'!$AE$12)</f>
        <v>0</v>
      </c>
      <c r="AI148">
        <f ca="1">MAX(0,V148-'QuickPlay Score'!$AE$12)</f>
        <v>0</v>
      </c>
      <c r="AJ148">
        <f ca="1">MAX(0,W148-'QuickPlay Score'!$AE$12)</f>
        <v>0</v>
      </c>
      <c r="AK148">
        <f ca="1">MAX(0,X148-'QuickPlay Score'!$AE$12)</f>
        <v>0</v>
      </c>
      <c r="AL148">
        <f ca="1">MAX(0,Y148-'QuickPlay Score'!$AE$12)</f>
        <v>0</v>
      </c>
      <c r="AM148">
        <f ca="1">MAX(0,Z148-'QuickPlay Score'!$AE$12)</f>
        <v>0</v>
      </c>
    </row>
    <row r="149" spans="2:39" x14ac:dyDescent="0.25">
      <c r="B149">
        <f t="shared" si="26"/>
        <v>3960</v>
      </c>
      <c r="E149">
        <f ca="1">'truth model'!M149*IF($B149&lt;=E$5,0,+E$3*E$4*E$10*E$6^0.5/(2*(PI()*E$7*($B149-E$5)^3)^0.5)*EXP(-((E$6*E$10-E$8*($B149-E$5))^2)/(4*E$6*E$7*($B149-E$5)))*EXP(-E$9*($B149-E$5)))</f>
        <v>2.7357090762904261E-112</v>
      </c>
      <c r="F149">
        <f ca="1">'truth model'!N149*IF($B149&lt;=F$5,0,+F$3*F$4*F$10*F$6^0.5/(2*(PI()*F$7*($B149-F$5)^3)^0.5)*EXP(-((F$6*F$10-F$8*($B149-F$5))^2)/(4*F$6*F$7*($B149-F$5)))*EXP(-F$9*($B149-F$5)))</f>
        <v>8.7208661574483381E-22</v>
      </c>
      <c r="G149">
        <f ca="1">'truth model'!O149*IF($B149&lt;=G$5,0,+G$3*G$4*G$10*G$6^0.5/(2*(PI()*G$7*($B149-G$5)^3)^0.5)*EXP(-((G$6*G$10-G$8*($B149-G$5))^2)/(4*G$6*G$7*($B149-G$5)))*EXP(-G$9*($B149-G$5)))</f>
        <v>1.5462989407502742E-28</v>
      </c>
      <c r="H149">
        <f ca="1">'truth model'!P149*IF($B149&lt;=H$5,0,+H$3*H$4*H$10*H$6^0.5/(2*(PI()*H$7*($B149-H$5)^3)^0.5)*EXP(-((H$6*H$10-H$8*($B149-H$5))^2)/(4*H$6*H$7*($B149-H$5)))*EXP(-H$9*($B149-H$5)))</f>
        <v>4.3590381355434211E-34</v>
      </c>
      <c r="I149">
        <f ca="1">'truth model'!Q149*IF($B149&lt;=I$5,0,+I$3*I$4*I$10*I$6^0.5/(2*(PI()*I$7*($B149-I$5)^3)^0.5)*EXP(-((I$6*I$10-I$8*($B149-I$5))^2)/(4*I$6*I$7*($B149-I$5)))*EXP(-I$9*($B149-I$5)))</f>
        <v>1.711569623901372E-11</v>
      </c>
      <c r="J149">
        <f ca="1">'truth model'!R149*IF($B149&lt;=J$5,0,+J$3*J$4*J$10*J$6^0.5/(2*(PI()*J$7*($B149-J$5)^3)^0.5)*EXP(-((J$6*J$10-J$8*($B149-J$5))^2)/(4*J$6*J$7*($B149-J$5)))*EXP(-J$9*($B149-J$5)))</f>
        <v>1.2106394125951717E-28</v>
      </c>
      <c r="K149">
        <f ca="1">'truth model'!S149*IF($B149&lt;=K$5,0,+K$3*K$4*K$10*K$6^0.5/(2*(PI()*K$7*($B149-K$5)^3)^0.5)*EXP(-((K$6*K$10-K$8*($B149-K$5))^2)/(4*K$6*K$7*($B149-K$5)))*EXP(-K$9*($B149-K$5)))</f>
        <v>1.1425836008051278E-20</v>
      </c>
      <c r="L149">
        <f ca="1">'truth model'!T149*IF($B149&lt;=L$5,0,+L$3*L$4*L$10*L$6^0.5/(2*(PI()*L$7*($B149-L$5)^3)^0.5)*EXP(-((L$6*L$10-L$8*($B149-L$5))^2)/(4*L$6*L$7*($B149-L$5)))*EXP(-L$9*($B149-L$5)))</f>
        <v>3.6469364708140584E-30</v>
      </c>
      <c r="M149">
        <f ca="1">'truth model'!U149*IF($B149&lt;=M$5,0,+M$3*M$4*M$10*M$6^0.5/(2*(PI()*M$7*($B149-M$5)^3)^0.5)*EXP(-((M$6*M$10-M$8*($B149-M$5))^2)/(4*M$6*M$7*($B149-M$5)))*EXP(-M$9*($B149-M$5)))</f>
        <v>6.2014617583521329E-178</v>
      </c>
      <c r="N149">
        <f ca="1">'truth model'!V149*IF($B149&lt;=N$5,0,+N$3*N$4*N$10*N$6^0.5/(2*(PI()*N$7*($B149-N$5)^3)^0.5)*EXP(-((N$6*N$10-N$8*($B149-N$5))^2)/(4*N$6*N$7*($B149-N$5)))*EXP(-N$9*($B149-N$5)))</f>
        <v>6.1087794935795004E-30</v>
      </c>
      <c r="Q149">
        <f t="shared" ca="1" si="23"/>
        <v>1.5469262060200784E-79</v>
      </c>
      <c r="R149">
        <f t="shared" ca="1" si="24"/>
        <v>5.5025555805578091E-17</v>
      </c>
      <c r="S149">
        <f t="shared" ca="1" si="25"/>
        <v>4.8191568116921463E-20</v>
      </c>
      <c r="T149">
        <f t="shared" ca="1" si="25"/>
        <v>1.8303910018980061E-25</v>
      </c>
      <c r="U149">
        <f t="shared" ca="1" si="25"/>
        <v>1.2463284391605234E-4</v>
      </c>
      <c r="V149">
        <f t="shared" ca="1" si="25"/>
        <v>1.009035184250578E-18</v>
      </c>
      <c r="W149">
        <f t="shared" ca="1" si="25"/>
        <v>5.7819452672608041E-10</v>
      </c>
      <c r="X149">
        <f t="shared" ca="1" si="25"/>
        <v>9.2571420479192318E-18</v>
      </c>
      <c r="Y149">
        <f t="shared" ca="1" si="25"/>
        <v>1.186390001332372E-103</v>
      </c>
      <c r="Z149">
        <f t="shared" ca="1" si="25"/>
        <v>1.2704221723592119E-13</v>
      </c>
      <c r="AA149">
        <f t="shared" si="25"/>
        <v>0</v>
      </c>
      <c r="AD149">
        <f ca="1">MAX(0,Q149-'QuickPlay Score'!$AE$12)</f>
        <v>0</v>
      </c>
      <c r="AE149">
        <f ca="1">MAX(0,R149-'QuickPlay Score'!$AE$12)</f>
        <v>0</v>
      </c>
      <c r="AF149">
        <f ca="1">MAX(0,S149-'QuickPlay Score'!$AE$12)</f>
        <v>0</v>
      </c>
      <c r="AG149">
        <f ca="1">MAX(0,T149-'QuickPlay Score'!$AE$12)</f>
        <v>0</v>
      </c>
      <c r="AH149">
        <f ca="1">MAX(0,U149-'QuickPlay Score'!$AE$12)</f>
        <v>0</v>
      </c>
      <c r="AI149">
        <f ca="1">MAX(0,V149-'QuickPlay Score'!$AE$12)</f>
        <v>0</v>
      </c>
      <c r="AJ149">
        <f ca="1">MAX(0,W149-'QuickPlay Score'!$AE$12)</f>
        <v>0</v>
      </c>
      <c r="AK149">
        <f ca="1">MAX(0,X149-'QuickPlay Score'!$AE$12)</f>
        <v>0</v>
      </c>
      <c r="AL149">
        <f ca="1">MAX(0,Y149-'QuickPlay Score'!$AE$12)</f>
        <v>0</v>
      </c>
      <c r="AM149">
        <f ca="1">MAX(0,Z149-'QuickPlay Score'!$AE$12)</f>
        <v>0</v>
      </c>
    </row>
    <row r="150" spans="2:39" x14ac:dyDescent="0.25">
      <c r="B150">
        <f t="shared" si="26"/>
        <v>3990</v>
      </c>
      <c r="E150">
        <f ca="1">'truth model'!M150*IF($B150&lt;=E$5,0,+E$3*E$4*E$10*E$6^0.5/(2*(PI()*E$7*($B150-E$5)^3)^0.5)*EXP(-((E$6*E$10-E$8*($B150-E$5))^2)/(4*E$6*E$7*($B150-E$5)))*EXP(-E$9*($B150-E$5)))</f>
        <v>2.8668443216853838E-113</v>
      </c>
      <c r="F150">
        <f ca="1">'truth model'!N150*IF($B150&lt;=F$5,0,+F$3*F$4*F$10*F$6^0.5/(2*(PI()*F$7*($B150-F$5)^3)^0.5)*EXP(-((F$6*F$10-F$8*($B150-F$5))^2)/(4*F$6*F$7*($B150-F$5)))*EXP(-F$9*($B150-F$5)))</f>
        <v>6.2605598859904615E-22</v>
      </c>
      <c r="G150">
        <f ca="1">'truth model'!O150*IF($B150&lt;=G$5,0,+G$3*G$4*G$10*G$6^0.5/(2*(PI()*G$7*($B150-G$5)^3)^0.5)*EXP(-((G$6*G$10-G$8*($B150-G$5))^2)/(4*G$6*G$7*($B150-G$5)))*EXP(-G$9*($B150-G$5)))</f>
        <v>1.0569537097097394E-28</v>
      </c>
      <c r="H150">
        <f ca="1">'truth model'!P150*IF($B150&lt;=H$5,0,+H$3*H$4*H$10*H$6^0.5/(2*(PI()*H$7*($B150-H$5)^3)^0.5)*EXP(-((H$6*H$10-H$8*($B150-H$5))^2)/(4*H$6*H$7*($B150-H$5)))*EXP(-H$9*($B150-H$5)))</f>
        <v>2.2258561504562423E-34</v>
      </c>
      <c r="I150">
        <f ca="1">'truth model'!Q150*IF($B150&lt;=I$5,0,+I$3*I$4*I$10*I$6^0.5/(2*(PI()*I$7*($B150-I$5)^3)^0.5)*EXP(-((I$6*I$10-I$8*($B150-I$5))^2)/(4*I$6*I$7*($B150-I$5)))*EXP(-I$9*($B150-I$5)))</f>
        <v>1.1047706414411983E-11</v>
      </c>
      <c r="J150">
        <f ca="1">'truth model'!R150*IF($B150&lt;=J$5,0,+J$3*J$4*J$10*J$6^0.5/(2*(PI()*J$7*($B150-J$5)^3)^0.5)*EXP(-((J$6*J$10-J$8*($B150-J$5))^2)/(4*J$6*J$7*($B150-J$5)))*EXP(-J$9*($B150-J$5)))</f>
        <v>7.5399955764539236E-29</v>
      </c>
      <c r="K150">
        <f ca="1">'truth model'!S150*IF($B150&lt;=K$5,0,+K$3*K$4*K$10*K$6^0.5/(2*(PI()*K$7*($B150-K$5)^3)^0.5)*EXP(-((K$6*K$10-K$8*($B150-K$5))^2)/(4*K$6*K$7*($B150-K$5)))*EXP(-K$9*($B150-K$5)))</f>
        <v>1.1046822870140824E-20</v>
      </c>
      <c r="L150">
        <f ca="1">'truth model'!T150*IF($B150&lt;=L$5,0,+L$3*L$4*L$10*L$6^0.5/(2*(PI()*L$7*($B150-L$5)^3)^0.5)*EXP(-((L$6*L$10-L$8*($B150-L$5))^2)/(4*L$6*L$7*($B150-L$5)))*EXP(-L$9*($B150-L$5)))</f>
        <v>1.7937484805328535E-30</v>
      </c>
      <c r="M150">
        <f ca="1">'truth model'!U150*IF($B150&lt;=M$5,0,+M$3*M$4*M$10*M$6^0.5/(2*(PI()*M$7*($B150-M$5)^3)^0.5)*EXP(-((M$6*M$10-M$8*($B150-M$5))^2)/(4*M$6*M$7*($B150-M$5)))*EXP(-M$9*($B150-M$5)))</f>
        <v>2.3114369863278131E-179</v>
      </c>
      <c r="N150">
        <f ca="1">'truth model'!V150*IF($B150&lt;=N$5,0,+N$3*N$4*N$10*N$6^0.5/(2*(PI()*N$7*($B150-N$5)^3)^0.5)*EXP(-((N$6*N$10-N$8*($B150-N$5))^2)/(4*N$6*N$7*($B150-N$5)))*EXP(-N$9*($B150-N$5)))</f>
        <v>5.007108100231843E-30</v>
      </c>
      <c r="Q150">
        <f t="shared" ca="1" si="23"/>
        <v>2.129438934012094E-80</v>
      </c>
      <c r="R150">
        <f t="shared" ca="1" si="24"/>
        <v>3.9695745859537122E-17</v>
      </c>
      <c r="S150">
        <f t="shared" ca="1" si="25"/>
        <v>3.0892027284306143E-20</v>
      </c>
      <c r="T150">
        <f t="shared" ca="1" si="25"/>
        <v>1.0539138977869673E-25</v>
      </c>
      <c r="U150">
        <f t="shared" ca="1" si="25"/>
        <v>1.1620163975331481E-4</v>
      </c>
      <c r="V150">
        <f t="shared" ca="1" si="25"/>
        <v>6.455581855725805E-19</v>
      </c>
      <c r="W150">
        <f t="shared" ca="1" si="25"/>
        <v>4.2908355824591793E-10</v>
      </c>
      <c r="X150">
        <f t="shared" ca="1" si="25"/>
        <v>5.732263400942874E-18</v>
      </c>
      <c r="Y150">
        <f t="shared" ca="1" si="25"/>
        <v>5.2918131516273027E-105</v>
      </c>
      <c r="Z150">
        <f t="shared" ca="1" si="25"/>
        <v>8.0528052165342995E-14</v>
      </c>
      <c r="AA150">
        <f t="shared" si="25"/>
        <v>0</v>
      </c>
      <c r="AD150">
        <f ca="1">MAX(0,Q150-'QuickPlay Score'!$AE$12)</f>
        <v>0</v>
      </c>
      <c r="AE150">
        <f ca="1">MAX(0,R150-'QuickPlay Score'!$AE$12)</f>
        <v>0</v>
      </c>
      <c r="AF150">
        <f ca="1">MAX(0,S150-'QuickPlay Score'!$AE$12)</f>
        <v>0</v>
      </c>
      <c r="AG150">
        <f ca="1">MAX(0,T150-'QuickPlay Score'!$AE$12)</f>
        <v>0</v>
      </c>
      <c r="AH150">
        <f ca="1">MAX(0,U150-'QuickPlay Score'!$AE$12)</f>
        <v>0</v>
      </c>
      <c r="AI150">
        <f ca="1">MAX(0,V150-'QuickPlay Score'!$AE$12)</f>
        <v>0</v>
      </c>
      <c r="AJ150">
        <f ca="1">MAX(0,W150-'QuickPlay Score'!$AE$12)</f>
        <v>0</v>
      </c>
      <c r="AK150">
        <f ca="1">MAX(0,X150-'QuickPlay Score'!$AE$12)</f>
        <v>0</v>
      </c>
      <c r="AL150">
        <f ca="1">MAX(0,Y150-'QuickPlay Score'!$AE$12)</f>
        <v>0</v>
      </c>
      <c r="AM150">
        <f ca="1">MAX(0,Z150-'QuickPlay Score'!$AE$12)</f>
        <v>0</v>
      </c>
    </row>
    <row r="151" spans="2:39" x14ac:dyDescent="0.25">
      <c r="B151">
        <f t="shared" si="26"/>
        <v>4020</v>
      </c>
      <c r="E151">
        <f ca="1">'truth model'!M151*IF($B151&lt;=E$5,0,+E$3*E$4*E$10*E$6^0.5/(2*(PI()*E$7*($B151-E$5)^3)^0.5)*EXP(-((E$6*E$10-E$8*($B151-E$5))^2)/(4*E$6*E$7*($B151-E$5)))*EXP(-E$9*($B151-E$5)))</f>
        <v>3.8298112089859391E-114</v>
      </c>
      <c r="F151">
        <f ca="1">'truth model'!N151*IF($B151&lt;=F$5,0,+F$3*F$4*F$10*F$6^0.5/(2*(PI()*F$7*($B151-F$5)^3)^0.5)*EXP(-((F$6*F$10-F$8*($B151-F$5))^2)/(4*F$6*F$7*($B151-F$5)))*EXP(-F$9*($B151-F$5)))</f>
        <v>5.1787863867575204E-22</v>
      </c>
      <c r="G151">
        <f ca="1">'truth model'!O151*IF($B151&lt;=G$5,0,+G$3*G$4*G$10*G$6^0.5/(2*(PI()*G$7*($B151-G$5)^3)^0.5)*EXP(-((G$6*G$10-G$8*($B151-G$5))^2)/(4*G$6*G$7*($B151-G$5)))*EXP(-G$9*($B151-G$5)))</f>
        <v>5.0322157106441508E-29</v>
      </c>
      <c r="H151">
        <f ca="1">'truth model'!P151*IF($B151&lt;=H$5,0,+H$3*H$4*H$10*H$6^0.5/(2*(PI()*H$7*($B151-H$5)^3)^0.5)*EXP(-((H$6*H$10-H$8*($B151-H$5))^2)/(4*H$6*H$7*($B151-H$5)))*EXP(-H$9*($B151-H$5)))</f>
        <v>1.7229957549417793E-34</v>
      </c>
      <c r="I151">
        <f ca="1">'truth model'!Q151*IF($B151&lt;=I$5,0,+I$3*I$4*I$10*I$6^0.5/(2*(PI()*I$7*($B151-I$5)^3)^0.5)*EXP(-((I$6*I$10-I$8*($B151-I$5))^2)/(4*I$6*I$7*($B151-I$5)))*EXP(-I$9*($B151-I$5)))</f>
        <v>9.2674680286541192E-12</v>
      </c>
      <c r="J151">
        <f ca="1">'truth model'!R151*IF($B151&lt;=J$5,0,+J$3*J$4*J$10*J$6^0.5/(2*(PI()*J$7*($B151-J$5)^3)^0.5)*EXP(-((J$6*J$10-J$8*($B151-J$5))^2)/(4*J$6*J$7*($B151-J$5)))*EXP(-J$9*($B151-J$5)))</f>
        <v>5.2243503896743051E-29</v>
      </c>
      <c r="K151">
        <f ca="1">'truth model'!S151*IF($B151&lt;=K$5,0,+K$3*K$4*K$10*K$6^0.5/(2*(PI()*K$7*($B151-K$5)^3)^0.5)*EXP(-((K$6*K$10-K$8*($B151-K$5))^2)/(4*K$6*K$7*($B151-K$5)))*EXP(-K$9*($B151-K$5)))</f>
        <v>5.094648516000556E-21</v>
      </c>
      <c r="L151">
        <f ca="1">'truth model'!T151*IF($B151&lt;=L$5,0,+L$3*L$4*L$10*L$6^0.5/(2*(PI()*L$7*($B151-L$5)^3)^0.5)*EXP(-((L$6*L$10-L$8*($B151-L$5))^2)/(4*L$6*L$7*($B151-L$5)))*EXP(-L$9*($B151-L$5)))</f>
        <v>1.4945207428880852E-30</v>
      </c>
      <c r="M151">
        <f ca="1">'truth model'!U151*IF($B151&lt;=M$5,0,+M$3*M$4*M$10*M$6^0.5/(2*(PI()*M$7*($B151-M$5)^3)^0.5)*EXP(-((M$6*M$10-M$8*($B151-M$5))^2)/(4*M$6*M$7*($B151-M$5)))*EXP(-M$9*($B151-M$5)))</f>
        <v>7.2414859562446853E-181</v>
      </c>
      <c r="N151">
        <f ca="1">'truth model'!V151*IF($B151&lt;=N$5,0,+N$3*N$4*N$10*N$6^0.5/(2*(PI()*N$7*($B151-N$5)^3)^0.5)*EXP(-((N$6*N$10-N$8*($B151-N$5))^2)/(4*N$6*N$7*($B151-N$5)))*EXP(-N$9*($B151-N$5)))</f>
        <v>2.5605806585770428E-30</v>
      </c>
      <c r="Q151">
        <f t="shared" ca="1" si="23"/>
        <v>2.9284148855451003E-81</v>
      </c>
      <c r="R151">
        <f t="shared" ca="1" si="24"/>
        <v>2.8628419053416079E-17</v>
      </c>
      <c r="S151">
        <f t="shared" ca="1" si="25"/>
        <v>1.9792096567037499E-20</v>
      </c>
      <c r="T151">
        <f t="shared" ca="1" si="25"/>
        <v>6.065944276666456E-26</v>
      </c>
      <c r="U151">
        <f t="shared" ca="1" si="25"/>
        <v>1.0814878533698459E-4</v>
      </c>
      <c r="V151">
        <f t="shared" ca="1" si="25"/>
        <v>4.1275483301116863E-19</v>
      </c>
      <c r="W151">
        <f t="shared" ca="1" si="25"/>
        <v>3.1819125097078434E-10</v>
      </c>
      <c r="X151">
        <f t="shared" ca="1" si="25"/>
        <v>3.5473498327306723E-18</v>
      </c>
      <c r="Y151">
        <f t="shared" ca="1" si="25"/>
        <v>2.3515193769860763E-106</v>
      </c>
      <c r="Z151">
        <f t="shared" ca="1" si="25"/>
        <v>5.0985271939010663E-14</v>
      </c>
      <c r="AA151">
        <f t="shared" si="25"/>
        <v>0</v>
      </c>
      <c r="AD151">
        <f ca="1">MAX(0,Q151-'QuickPlay Score'!$AE$12)</f>
        <v>0</v>
      </c>
      <c r="AE151">
        <f ca="1">MAX(0,R151-'QuickPlay Score'!$AE$12)</f>
        <v>0</v>
      </c>
      <c r="AF151">
        <f ca="1">MAX(0,S151-'QuickPlay Score'!$AE$12)</f>
        <v>0</v>
      </c>
      <c r="AG151">
        <f ca="1">MAX(0,T151-'QuickPlay Score'!$AE$12)</f>
        <v>0</v>
      </c>
      <c r="AH151">
        <f ca="1">MAX(0,U151-'QuickPlay Score'!$AE$12)</f>
        <v>0</v>
      </c>
      <c r="AI151">
        <f ca="1">MAX(0,V151-'QuickPlay Score'!$AE$12)</f>
        <v>0</v>
      </c>
      <c r="AJ151">
        <f ca="1">MAX(0,W151-'QuickPlay Score'!$AE$12)</f>
        <v>0</v>
      </c>
      <c r="AK151">
        <f ca="1">MAX(0,X151-'QuickPlay Score'!$AE$12)</f>
        <v>0</v>
      </c>
      <c r="AL151">
        <f ca="1">MAX(0,Y151-'QuickPlay Score'!$AE$12)</f>
        <v>0</v>
      </c>
      <c r="AM151">
        <f ca="1">MAX(0,Z151-'QuickPlay Score'!$AE$12)</f>
        <v>0</v>
      </c>
    </row>
    <row r="152" spans="2:39" x14ac:dyDescent="0.25">
      <c r="B152">
        <f t="shared" si="26"/>
        <v>4050</v>
      </c>
      <c r="E152">
        <f ca="1">'truth model'!M152*IF($B152&lt;=E$5,0,+E$3*E$4*E$10*E$6^0.5/(2*(PI()*E$7*($B152-E$5)^3)^0.5)*EXP(-((E$6*E$10-E$8*($B152-E$5))^2)/(4*E$6*E$7*($B152-E$5)))*EXP(-E$9*($B152-E$5)))</f>
        <v>5.5896982504054669E-115</v>
      </c>
      <c r="F152">
        <f ca="1">'truth model'!N152*IF($B152&lt;=F$5,0,+F$3*F$4*F$10*F$6^0.5/(2*(PI()*F$7*($B152-F$5)^3)^0.5)*EXP(-((F$6*F$10-F$8*($B152-F$5))^2)/(4*F$6*F$7*($B152-F$5)))*EXP(-F$9*($B152-F$5)))</f>
        <v>2.9966594722462525E-22</v>
      </c>
      <c r="G152">
        <f ca="1">'truth model'!O152*IF($B152&lt;=G$5,0,+G$3*G$4*G$10*G$6^0.5/(2*(PI()*G$7*($B152-G$5)^3)^0.5)*EXP(-((G$6*G$10-G$8*($B152-G$5))^2)/(4*G$6*G$7*($B152-G$5)))*EXP(-G$9*($B152-G$5)))</f>
        <v>3.0265080638931258E-29</v>
      </c>
      <c r="H152">
        <f ca="1">'truth model'!P152*IF($B152&lt;=H$5,0,+H$3*H$4*H$10*H$6^0.5/(2*(PI()*H$7*($B152-H$5)^3)^0.5)*EXP(-((H$6*H$10-H$8*($B152-H$5))^2)/(4*H$6*H$7*($B152-H$5)))*EXP(-H$9*($B152-H$5)))</f>
        <v>8.8337579918558669E-35</v>
      </c>
      <c r="I152">
        <f ca="1">'truth model'!Q152*IF($B152&lt;=I$5,0,+I$3*I$4*I$10*I$6^0.5/(2*(PI()*I$7*($B152-I$5)^3)^0.5)*EXP(-((I$6*I$10-I$8*($B152-I$5))^2)/(4*I$6*I$7*($B152-I$5)))*EXP(-I$9*($B152-I$5)))</f>
        <v>8.516031842228052E-12</v>
      </c>
      <c r="J152">
        <f ca="1">'truth model'!R152*IF($B152&lt;=J$5,0,+J$3*J$4*J$10*J$6^0.5/(2*(PI()*J$7*($B152-J$5)^3)^0.5)*EXP(-((J$6*J$10-J$8*($B152-J$5))^2)/(4*J$6*J$7*($B152-J$5)))*EXP(-J$9*($B152-J$5)))</f>
        <v>3.15137730326566E-29</v>
      </c>
      <c r="K152">
        <f ca="1">'truth model'!S152*IF($B152&lt;=K$5,0,+K$3*K$4*K$10*K$6^0.5/(2*(PI()*K$7*($B152-K$5)^3)^0.5)*EXP(-((K$6*K$10-K$8*($B152-K$5))^2)/(4*K$6*K$7*($B152-K$5)))*EXP(-K$9*($B152-K$5)))</f>
        <v>5.3682317589191512E-21</v>
      </c>
      <c r="L152">
        <f ca="1">'truth model'!T152*IF($B152&lt;=L$5,0,+L$3*L$4*L$10*L$6^0.5/(2*(PI()*L$7*($B152-L$5)^3)^0.5)*EXP(-((L$6*L$10-L$8*($B152-L$5))^2)/(4*L$6*L$7*($B152-L$5)))*EXP(-L$9*($B152-L$5)))</f>
        <v>6.5554927267908941E-31</v>
      </c>
      <c r="M152">
        <f ca="1">'truth model'!U152*IF($B152&lt;=M$5,0,+M$3*M$4*M$10*M$6^0.5/(2*(PI()*M$7*($B152-M$5)^3)^0.5)*EXP(-((M$6*M$10-M$8*($B152-M$5))^2)/(4*M$6*M$7*($B152-M$5)))*EXP(-M$9*($B152-M$5)))</f>
        <v>2.5377479168336228E-182</v>
      </c>
      <c r="N152">
        <f ca="1">'truth model'!V152*IF($B152&lt;=N$5,0,+N$3*N$4*N$10*N$6^0.5/(2*(PI()*N$7*($B152-N$5)^3)^0.5)*EXP(-((N$6*N$10-N$8*($B152-N$5))^2)/(4*N$6*N$7*($B152-N$5)))*EXP(-N$9*($B152-N$5)))</f>
        <v>1.157239624333969E-30</v>
      </c>
      <c r="Q152">
        <f t="shared" ca="1" si="23"/>
        <v>4.0232951261252058E-82</v>
      </c>
      <c r="R152">
        <f t="shared" ca="1" si="24"/>
        <v>2.064086062449639E-17</v>
      </c>
      <c r="S152">
        <f t="shared" ca="1" si="25"/>
        <v>1.2673972611247407E-20</v>
      </c>
      <c r="T152">
        <f t="shared" ca="1" si="25"/>
        <v>3.4900194414454451E-26</v>
      </c>
      <c r="U152">
        <f t="shared" ca="1" si="25"/>
        <v>1.0047974359291196E-4</v>
      </c>
      <c r="V152">
        <f t="shared" ca="1" si="25"/>
        <v>2.6374432958649925E-19</v>
      </c>
      <c r="W152">
        <f t="shared" ca="1" si="25"/>
        <v>2.3578744493451543E-10</v>
      </c>
      <c r="X152">
        <f t="shared" ca="1" si="25"/>
        <v>2.193901104792606E-18</v>
      </c>
      <c r="Y152">
        <f t="shared" ca="1" si="25"/>
        <v>1.0411112947643411E-107</v>
      </c>
      <c r="Z152">
        <f t="shared" ca="1" si="25"/>
        <v>3.2244260581644021E-14</v>
      </c>
      <c r="AA152">
        <f t="shared" si="25"/>
        <v>0</v>
      </c>
      <c r="AD152">
        <f ca="1">MAX(0,Q152-'QuickPlay Score'!$AE$12)</f>
        <v>0</v>
      </c>
      <c r="AE152">
        <f ca="1">MAX(0,R152-'QuickPlay Score'!$AE$12)</f>
        <v>0</v>
      </c>
      <c r="AF152">
        <f ca="1">MAX(0,S152-'QuickPlay Score'!$AE$12)</f>
        <v>0</v>
      </c>
      <c r="AG152">
        <f ca="1">MAX(0,T152-'QuickPlay Score'!$AE$12)</f>
        <v>0</v>
      </c>
      <c r="AH152">
        <f ca="1">MAX(0,U152-'QuickPlay Score'!$AE$12)</f>
        <v>0</v>
      </c>
      <c r="AI152">
        <f ca="1">MAX(0,V152-'QuickPlay Score'!$AE$12)</f>
        <v>0</v>
      </c>
      <c r="AJ152">
        <f ca="1">MAX(0,W152-'QuickPlay Score'!$AE$12)</f>
        <v>0</v>
      </c>
      <c r="AK152">
        <f ca="1">MAX(0,X152-'QuickPlay Score'!$AE$12)</f>
        <v>0</v>
      </c>
      <c r="AL152">
        <f ca="1">MAX(0,Y152-'QuickPlay Score'!$AE$12)</f>
        <v>0</v>
      </c>
      <c r="AM152">
        <f ca="1">MAX(0,Z152-'QuickPlay Score'!$AE$12)</f>
        <v>0</v>
      </c>
    </row>
    <row r="153" spans="2:39" x14ac:dyDescent="0.25">
      <c r="B153">
        <f t="shared" si="26"/>
        <v>4080</v>
      </c>
      <c r="E153">
        <f ca="1">'truth model'!M153*IF($B153&lt;=E$5,0,+E$3*E$4*E$10*E$6^0.5/(2*(PI()*E$7*($B153-E$5)^3)^0.5)*EXP(-((E$6*E$10-E$8*($B153-E$5))^2)/(4*E$6*E$7*($B153-E$5)))*EXP(-E$9*($B153-E$5)))</f>
        <v>6.2178941919136234E-116</v>
      </c>
      <c r="F153">
        <f ca="1">'truth model'!N153*IF($B153&lt;=F$5,0,+F$3*F$4*F$10*F$6^0.5/(2*(PI()*F$7*($B153-F$5)^3)^0.5)*EXP(-((F$6*F$10-F$8*($B153-F$5))^2)/(4*F$6*F$7*($B153-F$5)))*EXP(-F$9*($B153-F$5)))</f>
        <v>2.1736321548067209E-22</v>
      </c>
      <c r="G153">
        <f ca="1">'truth model'!O153*IF($B153&lt;=G$5,0,+G$3*G$4*G$10*G$6^0.5/(2*(PI()*G$7*($B153-G$5)^3)^0.5)*EXP(-((G$6*G$10-G$8*($B153-G$5))^2)/(4*G$6*G$7*($B153-G$5)))*EXP(-G$9*($B153-G$5)))</f>
        <v>2.1745411406057104E-29</v>
      </c>
      <c r="H153">
        <f ca="1">'truth model'!P153*IF($B153&lt;=H$5,0,+H$3*H$4*H$10*H$6^0.5/(2*(PI()*H$7*($B153-H$5)^3)^0.5)*EXP(-((H$6*H$10-H$8*($B153-H$5))^2)/(4*H$6*H$7*($B153-H$5)))*EXP(-H$9*($B153-H$5)))</f>
        <v>3.4838125650697062E-35</v>
      </c>
      <c r="I153">
        <f ca="1">'truth model'!Q153*IF($B153&lt;=I$5,0,+I$3*I$4*I$10*I$6^0.5/(2*(PI()*I$7*($B153-I$5)^3)^0.5)*EXP(-((I$6*I$10-I$8*($B153-I$5))^2)/(4*I$6*I$7*($B153-I$5)))*EXP(-I$9*($B153-I$5)))</f>
        <v>7.3942863133292682E-12</v>
      </c>
      <c r="J153">
        <f ca="1">'truth model'!R153*IF($B153&lt;=J$5,0,+J$3*J$4*J$10*J$6^0.5/(2*(PI()*J$7*($B153-J$5)^3)^0.5)*EXP(-((J$6*J$10-J$8*($B153-J$5))^2)/(4*J$6*J$7*($B153-J$5)))*EXP(-J$9*($B153-J$5)))</f>
        <v>1.7639282300328651E-29</v>
      </c>
      <c r="K153">
        <f ca="1">'truth model'!S153*IF($B153&lt;=K$5,0,+K$3*K$4*K$10*K$6^0.5/(2*(PI()*K$7*($B153-K$5)^3)^0.5)*EXP(-((K$6*K$10-K$8*($B153-K$5))^2)/(4*K$6*K$7*($B153-K$5)))*EXP(-K$9*($B153-K$5)))</f>
        <v>3.5735866933925448E-21</v>
      </c>
      <c r="L153">
        <f ca="1">'truth model'!T153*IF($B153&lt;=L$5,0,+L$3*L$4*L$10*L$6^0.5/(2*(PI()*L$7*($B153-L$5)^3)^0.5)*EXP(-((L$6*L$10-L$8*($B153-L$5))^2)/(4*L$6*L$7*($B153-L$5)))*EXP(-L$9*($B153-L$5)))</f>
        <v>5.3396860237043623E-31</v>
      </c>
      <c r="M153">
        <f ca="1">'truth model'!U153*IF($B153&lt;=M$5,0,+M$3*M$4*M$10*M$6^0.5/(2*(PI()*M$7*($B153-M$5)^3)^0.5)*EXP(-((M$6*M$10-M$8*($B153-M$5))^2)/(4*M$6*M$7*($B153-M$5)))*EXP(-M$9*($B153-M$5)))</f>
        <v>9.9963776441077657E-184</v>
      </c>
      <c r="N153">
        <f ca="1">'truth model'!V153*IF($B153&lt;=N$5,0,+N$3*N$4*N$10*N$6^0.5/(2*(PI()*N$7*($B153-N$5)^3)^0.5)*EXP(-((N$6*N$10-N$8*($B153-N$5))^2)/(4*N$6*N$7*($B153-N$5)))*EXP(-N$9*($B153-N$5)))</f>
        <v>9.2860029860467166E-31</v>
      </c>
      <c r="Q153">
        <f t="shared" ca="1" si="23"/>
        <v>5.5223354882915401E-83</v>
      </c>
      <c r="R153">
        <f t="shared" ca="1" si="24"/>
        <v>1.487778709373287E-17</v>
      </c>
      <c r="S153">
        <f t="shared" ca="1" si="25"/>
        <v>8.1117519013376251E-21</v>
      </c>
      <c r="T153">
        <f t="shared" ca="1" si="25"/>
        <v>2.0072312583524457E-26</v>
      </c>
      <c r="U153">
        <f t="shared" ca="1" si="25"/>
        <v>9.3196622799257309E-5</v>
      </c>
      <c r="V153">
        <f t="shared" ca="1" si="25"/>
        <v>1.6842811206432525E-19</v>
      </c>
      <c r="W153">
        <f t="shared" ca="1" si="25"/>
        <v>1.7460094274556974E-10</v>
      </c>
      <c r="X153">
        <f t="shared" ca="1" si="25"/>
        <v>1.3560368571035171E-18</v>
      </c>
      <c r="Y153">
        <f t="shared" ca="1" si="25"/>
        <v>4.5928964485796695E-109</v>
      </c>
      <c r="Z153">
        <f t="shared" ca="1" si="25"/>
        <v>2.0369557925998722E-14</v>
      </c>
      <c r="AA153">
        <f t="shared" si="25"/>
        <v>0</v>
      </c>
      <c r="AD153">
        <f ca="1">MAX(0,Q153-'QuickPlay Score'!$AE$12)</f>
        <v>0</v>
      </c>
      <c r="AE153">
        <f ca="1">MAX(0,R153-'QuickPlay Score'!$AE$12)</f>
        <v>0</v>
      </c>
      <c r="AF153">
        <f ca="1">MAX(0,S153-'QuickPlay Score'!$AE$12)</f>
        <v>0</v>
      </c>
      <c r="AG153">
        <f ca="1">MAX(0,T153-'QuickPlay Score'!$AE$12)</f>
        <v>0</v>
      </c>
      <c r="AH153">
        <f ca="1">MAX(0,U153-'QuickPlay Score'!$AE$12)</f>
        <v>0</v>
      </c>
      <c r="AI153">
        <f ca="1">MAX(0,V153-'QuickPlay Score'!$AE$12)</f>
        <v>0</v>
      </c>
      <c r="AJ153">
        <f ca="1">MAX(0,W153-'QuickPlay Score'!$AE$12)</f>
        <v>0</v>
      </c>
      <c r="AK153">
        <f ca="1">MAX(0,X153-'QuickPlay Score'!$AE$12)</f>
        <v>0</v>
      </c>
      <c r="AL153">
        <f ca="1">MAX(0,Y153-'QuickPlay Score'!$AE$12)</f>
        <v>0</v>
      </c>
      <c r="AM153">
        <f ca="1">MAX(0,Z153-'QuickPlay Score'!$AE$12)</f>
        <v>0</v>
      </c>
    </row>
    <row r="154" spans="2:39" x14ac:dyDescent="0.25">
      <c r="B154">
        <f t="shared" si="26"/>
        <v>4110</v>
      </c>
      <c r="E154">
        <f ca="1">'truth model'!M154*IF($B154&lt;=E$5,0,+E$3*E$4*E$10*E$6^0.5/(2*(PI()*E$7*($B154-E$5)^3)^0.5)*EXP(-((E$6*E$10-E$8*($B154-E$5))^2)/(4*E$6*E$7*($B154-E$5)))*EXP(-E$9*($B154-E$5)))</f>
        <v>6.9769501990190729E-117</v>
      </c>
      <c r="F154">
        <f ca="1">'truth model'!N154*IF($B154&lt;=F$5,0,+F$3*F$4*F$10*F$6^0.5/(2*(PI()*F$7*($B154-F$5)^3)^0.5)*EXP(-((F$6*F$10-F$8*($B154-F$5))^2)/(4*F$6*F$7*($B154-F$5)))*EXP(-F$9*($B154-F$5)))</f>
        <v>1.4385167099017909E-22</v>
      </c>
      <c r="G154">
        <f ca="1">'truth model'!O154*IF($B154&lt;=G$5,0,+G$3*G$4*G$10*G$6^0.5/(2*(PI()*G$7*($B154-G$5)^3)^0.5)*EXP(-((G$6*G$10-G$8*($B154-G$5))^2)/(4*G$6*G$7*($B154-G$5)))*EXP(-G$9*($B154-G$5)))</f>
        <v>1.3533449105187584E-29</v>
      </c>
      <c r="H154">
        <f ca="1">'truth model'!P154*IF($B154&lt;=H$5,0,+H$3*H$4*H$10*H$6^0.5/(2*(PI()*H$7*($B154-H$5)^3)^0.5)*EXP(-((H$6*H$10-H$8*($B154-H$5))^2)/(4*H$6*H$7*($B154-H$5)))*EXP(-H$9*($B154-H$5)))</f>
        <v>2.2909449227684203E-35</v>
      </c>
      <c r="I154">
        <f ca="1">'truth model'!Q154*IF($B154&lt;=I$5,0,+I$3*I$4*I$10*I$6^0.5/(2*(PI()*I$7*($B154-I$5)^3)^0.5)*EXP(-((I$6*I$10-I$8*($B154-I$5))^2)/(4*I$6*I$7*($B154-I$5)))*EXP(-I$9*($B154-I$5)))</f>
        <v>5.3591827969752919E-12</v>
      </c>
      <c r="J154">
        <f ca="1">'truth model'!R154*IF($B154&lt;=J$5,0,+J$3*J$4*J$10*J$6^0.5/(2*(PI()*J$7*($B154-J$5)^3)^0.5)*EXP(-((J$6*J$10-J$8*($B154-J$5))^2)/(4*J$6*J$7*($B154-J$5)))*EXP(-J$9*($B154-J$5)))</f>
        <v>1.0249308810041346E-29</v>
      </c>
      <c r="K154">
        <f ca="1">'truth model'!S154*IF($B154&lt;=K$5,0,+K$3*K$4*K$10*K$6^0.5/(2*(PI()*K$7*($B154-K$5)^3)^0.5)*EXP(-((K$6*K$10-K$8*($B154-K$5))^2)/(4*K$6*K$7*($B154-K$5)))*EXP(-K$9*($B154-K$5)))</f>
        <v>1.8372328975184274E-21</v>
      </c>
      <c r="L154">
        <f ca="1">'truth model'!T154*IF($B154&lt;=L$5,0,+L$3*L$4*L$10*L$6^0.5/(2*(PI()*L$7*($B154-L$5)^3)^0.5)*EXP(-((L$6*L$10-L$8*($B154-L$5))^2)/(4*L$6*L$7*($B154-L$5)))*EXP(-L$9*($B154-L$5)))</f>
        <v>2.9756076222551721E-31</v>
      </c>
      <c r="M154">
        <f ca="1">'truth model'!U154*IF($B154&lt;=M$5,0,+M$3*M$4*M$10*M$6^0.5/(2*(PI()*M$7*($B154-M$5)^3)^0.5)*EXP(-((M$6*M$10-M$8*($B154-M$5))^2)/(4*M$6*M$7*($B154-M$5)))*EXP(-M$9*($B154-M$5)))</f>
        <v>2.8942449189623588E-185</v>
      </c>
      <c r="N154">
        <f ca="1">'truth model'!V154*IF($B154&lt;=N$5,0,+N$3*N$4*N$10*N$6^0.5/(2*(PI()*N$7*($B154-N$5)^3)^0.5)*EXP(-((N$6*N$10-N$8*($B154-N$5))^2)/(4*N$6*N$7*($B154-N$5)))*EXP(-N$9*($B154-N$5)))</f>
        <v>5.7094570721448283E-31</v>
      </c>
      <c r="Q154">
        <f t="shared" ca="1" si="23"/>
        <v>7.5729438766060341E-84</v>
      </c>
      <c r="R154">
        <f t="shared" ca="1" si="24"/>
        <v>1.0720917405651958E-17</v>
      </c>
      <c r="S154">
        <f t="shared" ca="1" si="25"/>
        <v>5.1892271537133441E-21</v>
      </c>
      <c r="T154">
        <f t="shared" ca="1" si="25"/>
        <v>1.1540137393681726E-26</v>
      </c>
      <c r="U154">
        <f t="shared" ca="1" si="25"/>
        <v>8.6298529704830298E-5</v>
      </c>
      <c r="V154">
        <f t="shared" ca="1" si="25"/>
        <v>1.0749607789687293E-19</v>
      </c>
      <c r="W154">
        <f t="shared" ca="1" si="25"/>
        <v>1.2920315442813685E-10</v>
      </c>
      <c r="X154">
        <f t="shared" ca="1" si="25"/>
        <v>8.3767092831891112E-19</v>
      </c>
      <c r="Y154">
        <f t="shared" ca="1" si="25"/>
        <v>2.019074392099237E-110</v>
      </c>
      <c r="Z154">
        <f t="shared" ca="1" si="25"/>
        <v>1.2854148207331196E-14</v>
      </c>
      <c r="AA154">
        <f t="shared" si="25"/>
        <v>0</v>
      </c>
      <c r="AD154">
        <f ca="1">MAX(0,Q154-'QuickPlay Score'!$AE$12)</f>
        <v>0</v>
      </c>
      <c r="AE154">
        <f ca="1">MAX(0,R154-'QuickPlay Score'!$AE$12)</f>
        <v>0</v>
      </c>
      <c r="AF154">
        <f ca="1">MAX(0,S154-'QuickPlay Score'!$AE$12)</f>
        <v>0</v>
      </c>
      <c r="AG154">
        <f ca="1">MAX(0,T154-'QuickPlay Score'!$AE$12)</f>
        <v>0</v>
      </c>
      <c r="AH154">
        <f ca="1">MAX(0,U154-'QuickPlay Score'!$AE$12)</f>
        <v>0</v>
      </c>
      <c r="AI154">
        <f ca="1">MAX(0,V154-'QuickPlay Score'!$AE$12)</f>
        <v>0</v>
      </c>
      <c r="AJ154">
        <f ca="1">MAX(0,W154-'QuickPlay Score'!$AE$12)</f>
        <v>0</v>
      </c>
      <c r="AK154">
        <f ca="1">MAX(0,X154-'QuickPlay Score'!$AE$12)</f>
        <v>0</v>
      </c>
      <c r="AL154">
        <f ca="1">MAX(0,Y154-'QuickPlay Score'!$AE$12)</f>
        <v>0</v>
      </c>
      <c r="AM154">
        <f ca="1">MAX(0,Z154-'QuickPlay Score'!$AE$12)</f>
        <v>0</v>
      </c>
    </row>
    <row r="155" spans="2:39" x14ac:dyDescent="0.25">
      <c r="B155">
        <f t="shared" si="26"/>
        <v>4140</v>
      </c>
      <c r="E155">
        <f ca="1">'truth model'!M155*IF($B155&lt;=E$5,0,+E$3*E$4*E$10*E$6^0.5/(2*(PI()*E$7*($B155-E$5)^3)^0.5)*EXP(-((E$6*E$10-E$8*($B155-E$5))^2)/(4*E$6*E$7*($B155-E$5)))*EXP(-E$9*($B155-E$5)))</f>
        <v>1.18265112382178E-117</v>
      </c>
      <c r="F155">
        <f ca="1">'truth model'!N155*IF($B155&lt;=F$5,0,+F$3*F$4*F$10*F$6^0.5/(2*(PI()*F$7*($B155-F$5)^3)^0.5)*EXP(-((F$6*F$10-F$8*($B155-F$5))^2)/(4*F$6*F$7*($B155-F$5)))*EXP(-F$9*($B155-F$5)))</f>
        <v>8.9929699914783255E-23</v>
      </c>
      <c r="G155">
        <f ca="1">'truth model'!O155*IF($B155&lt;=G$5,0,+G$3*G$4*G$10*G$6^0.5/(2*(PI()*G$7*($B155-G$5)^3)^0.5)*EXP(-((G$6*G$10-G$8*($B155-G$5))^2)/(4*G$6*G$7*($B155-G$5)))*EXP(-G$9*($B155-G$5)))</f>
        <v>8.6759033238479578E-30</v>
      </c>
      <c r="H155">
        <f ca="1">'truth model'!P155*IF($B155&lt;=H$5,0,+H$3*H$4*H$10*H$6^0.5/(2*(PI()*H$7*($B155-H$5)^3)^0.5)*EXP(-((H$6*H$10-H$8*($B155-H$5))^2)/(4*H$6*H$7*($B155-H$5)))*EXP(-H$9*($B155-H$5)))</f>
        <v>1.1956030847426027E-35</v>
      </c>
      <c r="I155">
        <f ca="1">'truth model'!Q155*IF($B155&lt;=I$5,0,+I$3*I$4*I$10*I$6^0.5/(2*(PI()*I$7*($B155-I$5)^3)^0.5)*EXP(-((I$6*I$10-I$8*($B155-I$5))^2)/(4*I$6*I$7*($B155-I$5)))*EXP(-I$9*($B155-I$5)))</f>
        <v>5.4575717211744225E-12</v>
      </c>
      <c r="J155">
        <f ca="1">'truth model'!R155*IF($B155&lt;=J$5,0,+J$3*J$4*J$10*J$6^0.5/(2*(PI()*J$7*($B155-J$5)^3)^0.5)*EXP(-((J$6*J$10-J$8*($B155-J$5))^2)/(4*J$6*J$7*($B155-J$5)))*EXP(-J$9*($B155-J$5)))</f>
        <v>4.5432704340580978E-30</v>
      </c>
      <c r="K155">
        <f ca="1">'truth model'!S155*IF($B155&lt;=K$5,0,+K$3*K$4*K$10*K$6^0.5/(2*(PI()*K$7*($B155-K$5)^3)^0.5)*EXP(-((K$6*K$10-K$8*($B155-K$5))^2)/(4*K$6*K$7*($B155-K$5)))*EXP(-K$9*($B155-K$5)))</f>
        <v>1.1881429140945333E-21</v>
      </c>
      <c r="L155">
        <f ca="1">'truth model'!T155*IF($B155&lt;=L$5,0,+L$3*L$4*L$10*L$6^0.5/(2*(PI()*L$7*($B155-L$5)^3)^0.5)*EXP(-((L$6*L$10-L$8*($B155-L$5))^2)/(4*L$6*L$7*($B155-L$5)))*EXP(-L$9*($B155-L$5)))</f>
        <v>1.6745032817643593E-31</v>
      </c>
      <c r="M155">
        <f ca="1">'truth model'!U155*IF($B155&lt;=M$5,0,+M$3*M$4*M$10*M$6^0.5/(2*(PI()*M$7*($B155-M$5)^3)^0.5)*EXP(-((M$6*M$10-M$8*($B155-M$5))^2)/(4*M$6*M$7*($B155-M$5)))*EXP(-M$9*($B155-M$5)))</f>
        <v>8.1951581590876105E-187</v>
      </c>
      <c r="N155">
        <f ca="1">'truth model'!V155*IF($B155&lt;=N$5,0,+N$3*N$4*N$10*N$6^0.5/(2*(PI()*N$7*($B155-N$5)^3)^0.5)*EXP(-((N$6*N$10-N$8*($B155-N$5))^2)/(4*N$6*N$7*($B155-N$5)))*EXP(-N$9*($B155-N$5)))</f>
        <v>3.1638997882762875E-31</v>
      </c>
      <c r="Q155">
        <f t="shared" ca="1" si="23"/>
        <v>1.0375688028259175E-84</v>
      </c>
      <c r="R155">
        <f t="shared" ca="1" si="24"/>
        <v>7.7234530526852685E-18</v>
      </c>
      <c r="S155">
        <f t="shared" ca="1" si="25"/>
        <v>3.3180419282069776E-21</v>
      </c>
      <c r="T155">
        <f t="shared" ca="1" si="25"/>
        <v>6.6324242393631235E-27</v>
      </c>
      <c r="U155">
        <f t="shared" ca="1" si="25"/>
        <v>7.9781915754576892E-5</v>
      </c>
      <c r="V155">
        <f t="shared" ca="1" si="25"/>
        <v>6.8568265562705354E-20</v>
      </c>
      <c r="W155">
        <f t="shared" ca="1" si="25"/>
        <v>9.5544835275435473E-11</v>
      </c>
      <c r="X155">
        <f t="shared" ca="1" si="25"/>
        <v>5.1716460414056638E-19</v>
      </c>
      <c r="Y155">
        <f t="shared" ca="1" si="25"/>
        <v>8.8456220213592515E-112</v>
      </c>
      <c r="Z155">
        <f t="shared" ca="1" si="25"/>
        <v>8.1030441828764117E-15</v>
      </c>
      <c r="AA155">
        <f t="shared" si="25"/>
        <v>0</v>
      </c>
      <c r="AD155">
        <f ca="1">MAX(0,Q155-'QuickPlay Score'!$AE$12)</f>
        <v>0</v>
      </c>
      <c r="AE155">
        <f ca="1">MAX(0,R155-'QuickPlay Score'!$AE$12)</f>
        <v>0</v>
      </c>
      <c r="AF155">
        <f ca="1">MAX(0,S155-'QuickPlay Score'!$AE$12)</f>
        <v>0</v>
      </c>
      <c r="AG155">
        <f ca="1">MAX(0,T155-'QuickPlay Score'!$AE$12)</f>
        <v>0</v>
      </c>
      <c r="AH155">
        <f ca="1">MAX(0,U155-'QuickPlay Score'!$AE$12)</f>
        <v>0</v>
      </c>
      <c r="AI155">
        <f ca="1">MAX(0,V155-'QuickPlay Score'!$AE$12)</f>
        <v>0</v>
      </c>
      <c r="AJ155">
        <f ca="1">MAX(0,W155-'QuickPlay Score'!$AE$12)</f>
        <v>0</v>
      </c>
      <c r="AK155">
        <f ca="1">MAX(0,X155-'QuickPlay Score'!$AE$12)</f>
        <v>0</v>
      </c>
      <c r="AL155">
        <f ca="1">MAX(0,Y155-'QuickPlay Score'!$AE$12)</f>
        <v>0</v>
      </c>
      <c r="AM155">
        <f ca="1">MAX(0,Z155-'QuickPlay Score'!$AE$12)</f>
        <v>0</v>
      </c>
    </row>
    <row r="156" spans="2:39" x14ac:dyDescent="0.25">
      <c r="B156">
        <f t="shared" si="26"/>
        <v>4170</v>
      </c>
      <c r="E156">
        <f ca="1">'truth model'!M156*IF($B156&lt;=E$5,0,+E$3*E$4*E$10*E$6^0.5/(2*(PI()*E$7*($B156-E$5)^3)^0.5)*EXP(-((E$6*E$10-E$8*($B156-E$5))^2)/(4*E$6*E$7*($B156-E$5)))*EXP(-E$9*($B156-E$5)))</f>
        <v>1.2788956969949572E-118</v>
      </c>
      <c r="F156">
        <f ca="1">'truth model'!N156*IF($B156&lt;=F$5,0,+F$3*F$4*F$10*F$6^0.5/(2*(PI()*F$7*($B156-F$5)^3)^0.5)*EXP(-((F$6*F$10-F$8*($B156-F$5))^2)/(4*F$6*F$7*($B156-F$5)))*EXP(-F$9*($B156-F$5)))</f>
        <v>6.7354233637830306E-23</v>
      </c>
      <c r="G156">
        <f ca="1">'truth model'!O156*IF($B156&lt;=G$5,0,+G$3*G$4*G$10*G$6^0.5/(2*(PI()*G$7*($B156-G$5)^3)^0.5)*EXP(-((G$6*G$10-G$8*($B156-G$5))^2)/(4*G$6*G$7*($B156-G$5)))*EXP(-G$9*($B156-G$5)))</f>
        <v>5.4870542618351488E-30</v>
      </c>
      <c r="H156">
        <f ca="1">'truth model'!P156*IF($B156&lt;=H$5,0,+H$3*H$4*H$10*H$6^0.5/(2*(PI()*H$7*($B156-H$5)^3)^0.5)*EXP(-((H$6*H$10-H$8*($B156-H$5))^2)/(4*H$6*H$7*($B156-H$5)))*EXP(-H$9*($B156-H$5)))</f>
        <v>6.6887461438881664E-36</v>
      </c>
      <c r="I156">
        <f ca="1">'truth model'!Q156*IF($B156&lt;=I$5,0,+I$3*I$4*I$10*I$6^0.5/(2*(PI()*I$7*($B156-I$5)^3)^0.5)*EXP(-((I$6*I$10-I$8*($B156-I$5))^2)/(4*I$6*I$7*($B156-I$5)))*EXP(-I$9*($B156-I$5)))</f>
        <v>3.5825388297097612E-12</v>
      </c>
      <c r="J156">
        <f ca="1">'truth model'!R156*IF($B156&lt;=J$5,0,+J$3*J$4*J$10*J$6^0.5/(2*(PI()*J$7*($B156-J$5)^3)^0.5)*EXP(-((J$6*J$10-J$8*($B156-J$5))^2)/(4*J$6*J$7*($B156-J$5)))*EXP(-J$9*($B156-J$5)))</f>
        <v>3.7375715316137953E-30</v>
      </c>
      <c r="K156">
        <f ca="1">'truth model'!S156*IF($B156&lt;=K$5,0,+K$3*K$4*K$10*K$6^0.5/(2*(PI()*K$7*($B156-K$5)^3)^0.5)*EXP(-((K$6*K$10-K$8*($B156-K$5))^2)/(4*K$6*K$7*($B156-K$5)))*EXP(-K$9*($B156-K$5)))</f>
        <v>1.1769074917997192E-21</v>
      </c>
      <c r="L156">
        <f ca="1">'truth model'!T156*IF($B156&lt;=L$5,0,+L$3*L$4*L$10*L$6^0.5/(2*(PI()*L$7*($B156-L$5)^3)^0.5)*EXP(-((L$6*L$10-L$8*($B156-L$5))^2)/(4*L$6*L$7*($B156-L$5)))*EXP(-L$9*($B156-L$5)))</f>
        <v>1.1214758642890491E-31</v>
      </c>
      <c r="M156">
        <f ca="1">'truth model'!U156*IF($B156&lt;=M$5,0,+M$3*M$4*M$10*M$6^0.5/(2*(PI()*M$7*($B156-M$5)^3)^0.5)*EXP(-((M$6*M$10-M$8*($B156-M$5))^2)/(4*M$6*M$7*($B156-M$5)))*EXP(-M$9*($B156-M$5)))</f>
        <v>4.4295734803096497E-188</v>
      </c>
      <c r="N156">
        <f ca="1">'truth model'!V156*IF($B156&lt;=N$5,0,+N$3*N$4*N$10*N$6^0.5/(2*(PI()*N$7*($B156-N$5)^3)^0.5)*EXP(-((N$6*N$10-N$8*($B156-N$5))^2)/(4*N$6*N$7*($B156-N$5)))*EXP(-N$9*($B156-N$5)))</f>
        <v>1.3356063975233231E-31</v>
      </c>
      <c r="Q156">
        <f t="shared" ca="1" si="23"/>
        <v>1.4203264460831297E-85</v>
      </c>
      <c r="R156">
        <f t="shared" ca="1" si="24"/>
        <v>5.5626253508565897E-18</v>
      </c>
      <c r="S156">
        <f t="shared" ca="1" si="25"/>
        <v>2.1205919433701746E-21</v>
      </c>
      <c r="T156">
        <f t="shared" ca="1" si="25"/>
        <v>3.8105266227228179E-27</v>
      </c>
      <c r="U156">
        <f t="shared" ca="1" si="25"/>
        <v>7.3640912362102663E-5</v>
      </c>
      <c r="V156">
        <f t="shared" ca="1" si="25"/>
        <v>4.3713135176508366E-20</v>
      </c>
      <c r="W156">
        <f t="shared" ca="1" si="25"/>
        <v>7.0608277205600869E-11</v>
      </c>
      <c r="X156">
        <f t="shared" ca="1" si="25"/>
        <v>3.191120935087031E-19</v>
      </c>
      <c r="Y156">
        <f t="shared" ca="1" si="25"/>
        <v>3.8623180325838628E-113</v>
      </c>
      <c r="Z156">
        <f t="shared" ca="1" si="25"/>
        <v>5.1027781070375354E-15</v>
      </c>
      <c r="AA156">
        <f t="shared" si="25"/>
        <v>0</v>
      </c>
      <c r="AD156">
        <f ca="1">MAX(0,Q156-'QuickPlay Score'!$AE$12)</f>
        <v>0</v>
      </c>
      <c r="AE156">
        <f ca="1">MAX(0,R156-'QuickPlay Score'!$AE$12)</f>
        <v>0</v>
      </c>
      <c r="AF156">
        <f ca="1">MAX(0,S156-'QuickPlay Score'!$AE$12)</f>
        <v>0</v>
      </c>
      <c r="AG156">
        <f ca="1">MAX(0,T156-'QuickPlay Score'!$AE$12)</f>
        <v>0</v>
      </c>
      <c r="AH156">
        <f ca="1">MAX(0,U156-'QuickPlay Score'!$AE$12)</f>
        <v>0</v>
      </c>
      <c r="AI156">
        <f ca="1">MAX(0,V156-'QuickPlay Score'!$AE$12)</f>
        <v>0</v>
      </c>
      <c r="AJ156">
        <f ca="1">MAX(0,W156-'QuickPlay Score'!$AE$12)</f>
        <v>0</v>
      </c>
      <c r="AK156">
        <f ca="1">MAX(0,X156-'QuickPlay Score'!$AE$12)</f>
        <v>0</v>
      </c>
      <c r="AL156">
        <f ca="1">MAX(0,Y156-'QuickPlay Score'!$AE$12)</f>
        <v>0</v>
      </c>
      <c r="AM156">
        <f ca="1">MAX(0,Z156-'QuickPlay Score'!$AE$12)</f>
        <v>0</v>
      </c>
    </row>
    <row r="157" spans="2:39" x14ac:dyDescent="0.25">
      <c r="B157">
        <f t="shared" si="26"/>
        <v>4200</v>
      </c>
      <c r="E157">
        <f ca="1">'truth model'!M157*IF($B157&lt;=E$5,0,+E$3*E$4*E$10*E$6^0.5/(2*(PI()*E$7*($B157-E$5)^3)^0.5)*EXP(-((E$6*E$10-E$8*($B157-E$5))^2)/(4*E$6*E$7*($B157-E$5)))*EXP(-E$9*($B157-E$5)))</f>
        <v>2.105443862238126E-119</v>
      </c>
      <c r="F157">
        <f ca="1">'truth model'!N157*IF($B157&lt;=F$5,0,+F$3*F$4*F$10*F$6^0.5/(2*(PI()*F$7*($B157-F$5)^3)^0.5)*EXP(-((F$6*F$10-F$8*($B157-F$5))^2)/(4*F$6*F$7*($B157-F$5)))*EXP(-F$9*($B157-F$5)))</f>
        <v>6.7169132222640108E-23</v>
      </c>
      <c r="G157">
        <f ca="1">'truth model'!O157*IF($B157&lt;=G$5,0,+G$3*G$4*G$10*G$6^0.5/(2*(PI()*G$7*($B157-G$5)^3)^0.5)*EXP(-((G$6*G$10-G$8*($B157-G$5))^2)/(4*G$6*G$7*($B157-G$5)))*EXP(-G$9*($B157-G$5)))</f>
        <v>3.4621316079513695E-30</v>
      </c>
      <c r="H157">
        <f ca="1">'truth model'!P157*IF($B157&lt;=H$5,0,+H$3*H$4*H$10*H$6^0.5/(2*(PI()*H$7*($B157-H$5)^3)^0.5)*EXP(-((H$6*H$10-H$8*($B157-H$5))^2)/(4*H$6*H$7*($B157-H$5)))*EXP(-H$9*($B157-H$5)))</f>
        <v>4.8616459700276082E-36</v>
      </c>
      <c r="I157">
        <f ca="1">'truth model'!Q157*IF($B157&lt;=I$5,0,+I$3*I$4*I$10*I$6^0.5/(2*(PI()*I$7*($B157-I$5)^3)^0.5)*EXP(-((I$6*I$10-I$8*($B157-I$5))^2)/(4*I$6*I$7*($B157-I$5)))*EXP(-I$9*($B157-I$5)))</f>
        <v>3.7278645569443998E-12</v>
      </c>
      <c r="J157">
        <f ca="1">'truth model'!R157*IF($B157&lt;=J$5,0,+J$3*J$4*J$10*J$6^0.5/(2*(PI()*J$7*($B157-J$5)^3)^0.5)*EXP(-((J$6*J$10-J$8*($B157-J$5))^2)/(4*J$6*J$7*($B157-J$5)))*EXP(-J$9*($B157-J$5)))</f>
        <v>2.6279272404701761E-30</v>
      </c>
      <c r="K157">
        <f ca="1">'truth model'!S157*IF($B157&lt;=K$5,0,+K$3*K$4*K$10*K$6^0.5/(2*(PI()*K$7*($B157-K$5)^3)^0.5)*EXP(-((K$6*K$10-K$8*($B157-K$5))^2)/(4*K$6*K$7*($B157-K$5)))*EXP(-K$9*($B157-K$5)))</f>
        <v>9.3381186827498581E-22</v>
      </c>
      <c r="L157">
        <f ca="1">'truth model'!T157*IF($B157&lt;=L$5,0,+L$3*L$4*L$10*L$6^0.5/(2*(PI()*L$7*($B157-L$5)^3)^0.5)*EXP(-((L$6*L$10-L$8*($B157-L$5))^2)/(4*L$6*L$7*($B157-L$5)))*EXP(-L$9*($B157-L$5)))</f>
        <v>4.7678011695021596E-32</v>
      </c>
      <c r="M157">
        <f ca="1">'truth model'!U157*IF($B157&lt;=M$5,0,+M$3*M$4*M$10*M$6^0.5/(2*(PI()*M$7*($B157-M$5)^3)^0.5)*EXP(-((M$6*M$10-M$8*($B157-M$5))^2)/(4*M$6*M$7*($B157-M$5)))*EXP(-M$9*($B157-M$5)))</f>
        <v>1.035518417718001E-189</v>
      </c>
      <c r="N157">
        <f ca="1">'truth model'!V157*IF($B157&lt;=N$5,0,+N$3*N$4*N$10*N$6^0.5/(2*(PI()*N$7*($B157-N$5)^3)^0.5)*EXP(-((N$6*N$10-N$8*($B157-N$5))^2)/(4*N$6*N$7*($B157-N$5)))*EXP(-N$9*($B157-N$5)))</f>
        <v>1.06731388932438E-31</v>
      </c>
      <c r="Q157">
        <f t="shared" ca="1" si="23"/>
        <v>1.942616914177819E-86</v>
      </c>
      <c r="R157">
        <f t="shared" ca="1" si="24"/>
        <v>4.005341518815131E-18</v>
      </c>
      <c r="S157">
        <f t="shared" ca="1" si="25"/>
        <v>1.3546688113457306E-21</v>
      </c>
      <c r="T157">
        <f t="shared" ca="1" si="25"/>
        <v>2.1885305321111397E-27</v>
      </c>
      <c r="U157">
        <f t="shared" ca="1" si="25"/>
        <v>6.7867651928780388E-5</v>
      </c>
      <c r="V157">
        <f t="shared" ca="1" si="25"/>
        <v>2.7852524310196082E-20</v>
      </c>
      <c r="W157">
        <f t="shared" ca="1" si="25"/>
        <v>5.214646182652212E-11</v>
      </c>
      <c r="X157">
        <f t="shared" ca="1" si="25"/>
        <v>1.9679877995431106E-19</v>
      </c>
      <c r="Y157">
        <f t="shared" ca="1" si="25"/>
        <v>1.6809063328497219E-114</v>
      </c>
      <c r="Z157">
        <f t="shared" ca="1" si="25"/>
        <v>3.210175628868456E-15</v>
      </c>
      <c r="AA157">
        <f t="shared" si="25"/>
        <v>0</v>
      </c>
      <c r="AD157">
        <f ca="1">MAX(0,Q157-'QuickPlay Score'!$AE$12)</f>
        <v>0</v>
      </c>
      <c r="AE157">
        <f ca="1">MAX(0,R157-'QuickPlay Score'!$AE$12)</f>
        <v>0</v>
      </c>
      <c r="AF157">
        <f ca="1">MAX(0,S157-'QuickPlay Score'!$AE$12)</f>
        <v>0</v>
      </c>
      <c r="AG157">
        <f ca="1">MAX(0,T157-'QuickPlay Score'!$AE$12)</f>
        <v>0</v>
      </c>
      <c r="AH157">
        <f ca="1">MAX(0,U157-'QuickPlay Score'!$AE$12)</f>
        <v>0</v>
      </c>
      <c r="AI157">
        <f ca="1">MAX(0,V157-'QuickPlay Score'!$AE$12)</f>
        <v>0</v>
      </c>
      <c r="AJ157">
        <f ca="1">MAX(0,W157-'QuickPlay Score'!$AE$12)</f>
        <v>0</v>
      </c>
      <c r="AK157">
        <f ca="1">MAX(0,X157-'QuickPlay Score'!$AE$12)</f>
        <v>0</v>
      </c>
      <c r="AL157">
        <f ca="1">MAX(0,Y157-'QuickPlay Score'!$AE$12)</f>
        <v>0</v>
      </c>
      <c r="AM157">
        <f ca="1">MAX(0,Z157-'QuickPlay Score'!$AE$12)</f>
        <v>0</v>
      </c>
    </row>
    <row r="158" spans="2:39" x14ac:dyDescent="0.25">
      <c r="B158">
        <f t="shared" si="26"/>
        <v>4230</v>
      </c>
      <c r="E158">
        <f ca="1">'truth model'!M158*IF($B158&lt;=E$5,0,+E$3*E$4*E$10*E$6^0.5/(2*(PI()*E$7*($B158-E$5)^3)^0.5)*EXP(-((E$6*E$10-E$8*($B158-E$5))^2)/(4*E$6*E$7*($B158-E$5)))*EXP(-E$9*($B158-E$5)))</f>
        <v>2.6398982067933407E-120</v>
      </c>
      <c r="F158">
        <f ca="1">'truth model'!N158*IF($B158&lt;=F$5,0,+F$3*F$4*F$10*F$6^0.5/(2*(PI()*F$7*($B158-F$5)^3)^0.5)*EXP(-((F$6*F$10-F$8*($B158-F$5))^2)/(4*F$6*F$7*($B158-F$5)))*EXP(-F$9*($B158-F$5)))</f>
        <v>4.0051804915125811E-23</v>
      </c>
      <c r="G158">
        <f ca="1">'truth model'!O158*IF($B158&lt;=G$5,0,+G$3*G$4*G$10*G$6^0.5/(2*(PI()*G$7*($B158-G$5)^3)^0.5)*EXP(-((G$6*G$10-G$8*($B158-G$5))^2)/(4*G$6*G$7*($B158-G$5)))*EXP(-G$9*($B158-G$5)))</f>
        <v>2.0551429853023143E-30</v>
      </c>
      <c r="H158">
        <f ca="1">'truth model'!P158*IF($B158&lt;=H$5,0,+H$3*H$4*H$10*H$6^0.5/(2*(PI()*H$7*($B158-H$5)^3)^0.5)*EXP(-((H$6*H$10-H$8*($B158-H$5))^2)/(4*H$6*H$7*($B158-H$5)))*EXP(-H$9*($B158-H$5)))</f>
        <v>1.8938257402166803E-36</v>
      </c>
      <c r="I158">
        <f ca="1">'truth model'!Q158*IF($B158&lt;=I$5,0,+I$3*I$4*I$10*I$6^0.5/(2*(PI()*I$7*($B158-I$5)^3)^0.5)*EXP(-((I$6*I$10-I$8*($B158-I$5))^2)/(4*I$6*I$7*($B158-I$5)))*EXP(-I$9*($B158-I$5)))</f>
        <v>3.2380509344967488E-12</v>
      </c>
      <c r="J158">
        <f ca="1">'truth model'!R158*IF($B158&lt;=J$5,0,+J$3*J$4*J$10*J$6^0.5/(2*(PI()*J$7*($B158-J$5)^3)^0.5)*EXP(-((J$6*J$10-J$8*($B158-J$5))^2)/(4*J$6*J$7*($B158-J$5)))*EXP(-J$9*($B158-J$5)))</f>
        <v>1.0058998660153139E-30</v>
      </c>
      <c r="K158">
        <f ca="1">'truth model'!S158*IF($B158&lt;=K$5,0,+K$3*K$4*K$10*K$6^0.5/(2*(PI()*K$7*($B158-K$5)^3)^0.5)*EXP(-((K$6*K$10-K$8*($B158-K$5))^2)/(4*K$6*K$7*($B158-K$5)))*EXP(-K$9*($B158-K$5)))</f>
        <v>4.4223072947985051E-22</v>
      </c>
      <c r="L158">
        <f ca="1">'truth model'!T158*IF($B158&lt;=L$5,0,+L$3*L$4*L$10*L$6^0.5/(2*(PI()*L$7*($B158-L$5)^3)^0.5)*EXP(-((L$6*L$10-L$8*($B158-L$5))^2)/(4*L$6*L$7*($B158-L$5)))*EXP(-L$9*($B158-L$5)))</f>
        <v>3.9065829227512209E-32</v>
      </c>
      <c r="M158">
        <f ca="1">'truth model'!U158*IF($B158&lt;=M$5,0,+M$3*M$4*M$10*M$6^0.5/(2*(PI()*M$7*($B158-M$5)^3)^0.5)*EXP(-((M$6*M$10-M$8*($B158-M$5))^2)/(4*M$6*M$7*($B158-M$5)))*EXP(-M$9*($B158-M$5)))</f>
        <v>5.0648861634618646E-191</v>
      </c>
      <c r="N158">
        <f ca="1">'truth model'!V158*IF($B158&lt;=N$5,0,+N$3*N$4*N$10*N$6^0.5/(2*(PI()*N$7*($B158-N$5)^3)^0.5)*EXP(-((N$6*N$10-N$8*($B158-N$5))^2)/(4*N$6*N$7*($B158-N$5)))*EXP(-N$9*($B158-N$5)))</f>
        <v>5.0412845658981251E-32</v>
      </c>
      <c r="Q158">
        <f t="shared" ca="1" si="23"/>
        <v>2.654741564578174E-87</v>
      </c>
      <c r="R158">
        <f t="shared" ca="1" si="24"/>
        <v>2.8833234046637996E-18</v>
      </c>
      <c r="S158">
        <f t="shared" ca="1" si="25"/>
        <v>8.6499688036577067E-22</v>
      </c>
      <c r="T158">
        <f t="shared" ca="1" si="25"/>
        <v>1.2565464388253733E-27</v>
      </c>
      <c r="U158">
        <f t="shared" ca="1" si="25"/>
        <v>6.2452572015569993E-5</v>
      </c>
      <c r="V158">
        <f t="shared" ca="1" si="25"/>
        <v>1.7737253966303049E-20</v>
      </c>
      <c r="W158">
        <f t="shared" ca="1" si="25"/>
        <v>3.8487637117596675E-11</v>
      </c>
      <c r="X158">
        <f t="shared" ca="1" si="25"/>
        <v>1.2130301416702977E-19</v>
      </c>
      <c r="Y158">
        <f t="shared" ca="1" si="25"/>
        <v>7.2919908180508522E-116</v>
      </c>
      <c r="Z158">
        <f t="shared" ca="1" si="25"/>
        <v>2.0175499732490939E-15</v>
      </c>
      <c r="AA158">
        <f t="shared" si="25"/>
        <v>0</v>
      </c>
      <c r="AD158">
        <f ca="1">MAX(0,Q158-'QuickPlay Score'!$AE$12)</f>
        <v>0</v>
      </c>
      <c r="AE158">
        <f ca="1">MAX(0,R158-'QuickPlay Score'!$AE$12)</f>
        <v>0</v>
      </c>
      <c r="AF158">
        <f ca="1">MAX(0,S158-'QuickPlay Score'!$AE$12)</f>
        <v>0</v>
      </c>
      <c r="AG158">
        <f ca="1">MAX(0,T158-'QuickPlay Score'!$AE$12)</f>
        <v>0</v>
      </c>
      <c r="AH158">
        <f ca="1">MAX(0,U158-'QuickPlay Score'!$AE$12)</f>
        <v>0</v>
      </c>
      <c r="AI158">
        <f ca="1">MAX(0,V158-'QuickPlay Score'!$AE$12)</f>
        <v>0</v>
      </c>
      <c r="AJ158">
        <f ca="1">MAX(0,W158-'QuickPlay Score'!$AE$12)</f>
        <v>0</v>
      </c>
      <c r="AK158">
        <f ca="1">MAX(0,X158-'QuickPlay Score'!$AE$12)</f>
        <v>0</v>
      </c>
      <c r="AL158">
        <f ca="1">MAX(0,Y158-'QuickPlay Score'!$AE$12)</f>
        <v>0</v>
      </c>
      <c r="AM158">
        <f ca="1">MAX(0,Z158-'QuickPlay Score'!$AE$12)</f>
        <v>0</v>
      </c>
    </row>
    <row r="159" spans="2:39" x14ac:dyDescent="0.25">
      <c r="B159">
        <f t="shared" si="26"/>
        <v>4260</v>
      </c>
      <c r="E159">
        <f ca="1">'truth model'!M159*IF($B159&lt;=E$5,0,+E$3*E$4*E$10*E$6^0.5/(2*(PI()*E$7*($B159-E$5)^3)^0.5)*EXP(-((E$6*E$10-E$8*($B159-E$5))^2)/(4*E$6*E$7*($B159-E$5)))*EXP(-E$9*($B159-E$5)))</f>
        <v>3.7984018040703978E-121</v>
      </c>
      <c r="F159">
        <f ca="1">'truth model'!N159*IF($B159&lt;=F$5,0,+F$3*F$4*F$10*F$6^0.5/(2*(PI()*F$7*($B159-F$5)^3)^0.5)*EXP(-((F$6*F$10-F$8*($B159-F$5))^2)/(4*F$6*F$7*($B159-F$5)))*EXP(-F$9*($B159-F$5)))</f>
        <v>2.2891421496813198E-23</v>
      </c>
      <c r="G159">
        <f ca="1">'truth model'!O159*IF($B159&lt;=G$5,0,+G$3*G$4*G$10*G$6^0.5/(2*(PI()*G$7*($B159-G$5)^3)^0.5)*EXP(-((G$6*G$10-G$8*($B159-G$5))^2)/(4*G$6*G$7*($B159-G$5)))*EXP(-G$9*($B159-G$5)))</f>
        <v>9.9734615796430615E-31</v>
      </c>
      <c r="H159">
        <f ca="1">'truth model'!P159*IF($B159&lt;=H$5,0,+H$3*H$4*H$10*H$6^0.5/(2*(PI()*H$7*($B159-H$5)^3)^0.5)*EXP(-((H$6*H$10-H$8*($B159-H$5))^2)/(4*H$6*H$7*($B159-H$5)))*EXP(-H$9*($B159-H$5)))</f>
        <v>1.4007828848428046E-36</v>
      </c>
      <c r="I159">
        <f ca="1">'truth model'!Q159*IF($B159&lt;=I$5,0,+I$3*I$4*I$10*I$6^0.5/(2*(PI()*I$7*($B159-I$5)^3)^0.5)*EXP(-((I$6*I$10-I$8*($B159-I$5))^2)/(4*I$6*I$7*($B159-I$5)))*EXP(-I$9*($B159-I$5)))</f>
        <v>2.0770065522270302E-12</v>
      </c>
      <c r="J159">
        <f ca="1">'truth model'!R159*IF($B159&lt;=J$5,0,+J$3*J$4*J$10*J$6^0.5/(2*(PI()*J$7*($B159-J$5)^3)^0.5)*EXP(-((J$6*J$10-J$8*($B159-J$5))^2)/(4*J$6*J$7*($B159-J$5)))*EXP(-J$9*($B159-J$5)))</f>
        <v>6.4277984648948812E-31</v>
      </c>
      <c r="K159">
        <f ca="1">'truth model'!S159*IF($B159&lt;=K$5,0,+K$3*K$4*K$10*K$6^0.5/(2*(PI()*K$7*($B159-K$5)^3)^0.5)*EXP(-((K$6*K$10-K$8*($B159-K$5))^2)/(4*K$6*K$7*($B159-K$5)))*EXP(-K$9*($B159-K$5)))</f>
        <v>3.0685192252248494E-22</v>
      </c>
      <c r="L159">
        <f ca="1">'truth model'!T159*IF($B159&lt;=L$5,0,+L$3*L$4*L$10*L$6^0.5/(2*(PI()*L$7*($B159-L$5)^3)^0.5)*EXP(-((L$6*L$10-L$8*($B159-L$5))^2)/(4*L$6*L$7*($B159-L$5)))*EXP(-L$9*($B159-L$5)))</f>
        <v>2.2969129952585915E-32</v>
      </c>
      <c r="M159">
        <f ca="1">'truth model'!U159*IF($B159&lt;=M$5,0,+M$3*M$4*M$10*M$6^0.5/(2*(PI()*M$7*($B159-M$5)^3)^0.5)*EXP(-((M$6*M$10-M$8*($B159-M$5))^2)/(4*M$6*M$7*($B159-M$5)))*EXP(-M$9*($B159-M$5)))</f>
        <v>1.9416902939364312E-192</v>
      </c>
      <c r="N159">
        <f ca="1">'truth model'!V159*IF($B159&lt;=N$5,0,+N$3*N$4*N$10*N$6^0.5/(2*(PI()*N$7*($B159-N$5)^3)^0.5)*EXP(-((N$6*N$10-N$8*($B159-N$5))^2)/(4*N$6*N$7*($B159-N$5)))*EXP(-N$9*($B159-N$5)))</f>
        <v>3.1062058088107008E-32</v>
      </c>
      <c r="Q159">
        <f t="shared" ca="1" si="23"/>
        <v>3.6249460510284823E-88</v>
      </c>
      <c r="R159">
        <f t="shared" ca="1" si="24"/>
        <v>2.0751226303613831E-18</v>
      </c>
      <c r="S159">
        <f t="shared" ca="1" si="25"/>
        <v>5.5208480518534388E-22</v>
      </c>
      <c r="T159">
        <f t="shared" ca="1" si="25"/>
        <v>7.2121726825195949E-28</v>
      </c>
      <c r="U159">
        <f t="shared" ca="1" si="25"/>
        <v>5.7384700720822503E-5</v>
      </c>
      <c r="V159">
        <f t="shared" ca="1" si="25"/>
        <v>1.1289706868729386E-20</v>
      </c>
      <c r="W159">
        <f t="shared" ca="1" si="25"/>
        <v>2.8389057541876811E-11</v>
      </c>
      <c r="X159">
        <f t="shared" ca="1" si="25"/>
        <v>7.4730185430786786E-20</v>
      </c>
      <c r="Y159">
        <f t="shared" ca="1" si="25"/>
        <v>3.1534519296036564E-117</v>
      </c>
      <c r="Z159">
        <f t="shared" ca="1" si="25"/>
        <v>1.266784336324589E-15</v>
      </c>
      <c r="AA159">
        <f t="shared" si="25"/>
        <v>0</v>
      </c>
      <c r="AD159">
        <f ca="1">MAX(0,Q159-'QuickPlay Score'!$AE$12)</f>
        <v>0</v>
      </c>
      <c r="AE159">
        <f ca="1">MAX(0,R159-'QuickPlay Score'!$AE$12)</f>
        <v>0</v>
      </c>
      <c r="AF159">
        <f ca="1">MAX(0,S159-'QuickPlay Score'!$AE$12)</f>
        <v>0</v>
      </c>
      <c r="AG159">
        <f ca="1">MAX(0,T159-'QuickPlay Score'!$AE$12)</f>
        <v>0</v>
      </c>
      <c r="AH159">
        <f ca="1">MAX(0,U159-'QuickPlay Score'!$AE$12)</f>
        <v>0</v>
      </c>
      <c r="AI159">
        <f ca="1">MAX(0,V159-'QuickPlay Score'!$AE$12)</f>
        <v>0</v>
      </c>
      <c r="AJ159">
        <f ca="1">MAX(0,W159-'QuickPlay Score'!$AE$12)</f>
        <v>0</v>
      </c>
      <c r="AK159">
        <f ca="1">MAX(0,X159-'QuickPlay Score'!$AE$12)</f>
        <v>0</v>
      </c>
      <c r="AL159">
        <f ca="1">MAX(0,Y159-'QuickPlay Score'!$AE$12)</f>
        <v>0</v>
      </c>
      <c r="AM159">
        <f ca="1">MAX(0,Z159-'QuickPlay Score'!$AE$12)</f>
        <v>0</v>
      </c>
    </row>
    <row r="160" spans="2:39" x14ac:dyDescent="0.25">
      <c r="B160">
        <f t="shared" si="26"/>
        <v>4290</v>
      </c>
      <c r="E160">
        <f ca="1">'truth model'!M160*IF($B160&lt;=E$5,0,+E$3*E$4*E$10*E$6^0.5/(2*(PI()*E$7*($B160-E$5)^3)^0.5)*EXP(-((E$6*E$10-E$8*($B160-E$5))^2)/(4*E$6*E$7*($B160-E$5)))*EXP(-E$9*($B160-E$5)))</f>
        <v>4.0292709740297058E-122</v>
      </c>
      <c r="F160">
        <f ca="1">'truth model'!N160*IF($B160&lt;=F$5,0,+F$3*F$4*F$10*F$6^0.5/(2*(PI()*F$7*($B160-F$5)^3)^0.5)*EXP(-((F$6*F$10-F$8*($B160-F$5))^2)/(4*F$6*F$7*($B160-F$5)))*EXP(-F$9*($B160-F$5)))</f>
        <v>1.5016167692401018E-23</v>
      </c>
      <c r="G160">
        <f ca="1">'truth model'!O160*IF($B160&lt;=G$5,0,+G$3*G$4*G$10*G$6^0.5/(2*(PI()*G$7*($B160-G$5)^3)^0.5)*EXP(-((G$6*G$10-G$8*($B160-G$5))^2)/(4*G$6*G$7*($B160-G$5)))*EXP(-G$9*($B160-G$5)))</f>
        <v>8.4194044160441902E-31</v>
      </c>
      <c r="H160">
        <f ca="1">'truth model'!P160*IF($B160&lt;=H$5,0,+H$3*H$4*H$10*H$6^0.5/(2*(PI()*H$7*($B160-H$5)^3)^0.5)*EXP(-((H$6*H$10-H$8*($B160-H$5))^2)/(4*H$6*H$7*($B160-H$5)))*EXP(-H$9*($B160-H$5)))</f>
        <v>8.2685264672279456E-37</v>
      </c>
      <c r="I160">
        <f ca="1">'truth model'!Q160*IF($B160&lt;=I$5,0,+I$3*I$4*I$10*I$6^0.5/(2*(PI()*I$7*($B160-I$5)^3)^0.5)*EXP(-((I$6*I$10-I$8*($B160-I$5))^2)/(4*I$6*I$7*($B160-I$5)))*EXP(-I$9*($B160-I$5)))</f>
        <v>2.3931465268523617E-12</v>
      </c>
      <c r="J160">
        <f ca="1">'truth model'!R160*IF($B160&lt;=J$5,0,+J$3*J$4*J$10*J$6^0.5/(2*(PI()*J$7*($B160-J$5)^3)^0.5)*EXP(-((J$6*J$10-J$8*($B160-J$5))^2)/(4*J$6*J$7*($B160-J$5)))*EXP(-J$9*($B160-J$5)))</f>
        <v>5.6767894900563899E-31</v>
      </c>
      <c r="K160">
        <f ca="1">'truth model'!S160*IF($B160&lt;=K$5,0,+K$3*K$4*K$10*K$6^0.5/(2*(PI()*K$7*($B160-K$5)^3)^0.5)*EXP(-((K$6*K$10-K$8*($B160-K$5))^2)/(4*K$6*K$7*($B160-K$5)))*EXP(-K$9*($B160-K$5)))</f>
        <v>2.8068626626353674E-22</v>
      </c>
      <c r="L160">
        <f ca="1">'truth model'!T160*IF($B160&lt;=L$5,0,+L$3*L$4*L$10*L$6^0.5/(2*(PI()*L$7*($B160-L$5)^3)^0.5)*EXP(-((L$6*L$10-L$8*($B160-L$5))^2)/(4*L$6*L$7*($B160-L$5)))*EXP(-L$9*($B160-L$5)))</f>
        <v>8.9755560866576903E-33</v>
      </c>
      <c r="M160">
        <f ca="1">'truth model'!U160*IF($B160&lt;=M$5,0,+M$3*M$4*M$10*M$6^0.5/(2*(PI()*M$7*($B160-M$5)^3)^0.5)*EXP(-((M$6*M$10-M$8*($B160-M$5))^2)/(4*M$6*M$7*($B160-M$5)))*EXP(-M$9*($B160-M$5)))</f>
        <v>6.5146578573494744E-194</v>
      </c>
      <c r="N160">
        <f ca="1">'truth model'!V160*IF($B160&lt;=N$5,0,+N$3*N$4*N$10*N$6^0.5/(2*(PI()*N$7*($B160-N$5)^3)^0.5)*EXP(-((N$6*N$10-N$8*($B160-N$5))^2)/(4*N$6*N$7*($B160-N$5)))*EXP(-N$9*($B160-N$5)))</f>
        <v>1.6992393493086527E-32</v>
      </c>
      <c r="Q160">
        <f t="shared" ca="1" si="23"/>
        <v>4.9457589572305922E-89</v>
      </c>
      <c r="R160">
        <f t="shared" ca="1" si="24"/>
        <v>1.4931149567465705E-18</v>
      </c>
      <c r="S160">
        <f t="shared" ca="1" si="25"/>
        <v>3.522177355308186E-22</v>
      </c>
      <c r="T160">
        <f t="shared" ca="1" si="25"/>
        <v>4.1382673528267062E-28</v>
      </c>
      <c r="U160">
        <f t="shared" ca="1" si="25"/>
        <v>5.2651921901137387E-5</v>
      </c>
      <c r="V160">
        <f t="shared" ca="1" si="25"/>
        <v>7.1822165474400727E-21</v>
      </c>
      <c r="W160">
        <f t="shared" ca="1" si="25"/>
        <v>2.0927627516870267E-11</v>
      </c>
      <c r="X160">
        <f t="shared" ca="1" si="25"/>
        <v>4.6015153524580246E-20</v>
      </c>
      <c r="Y160">
        <f t="shared" ca="1" si="25"/>
        <v>1.359544194653704E-118</v>
      </c>
      <c r="Z160">
        <f t="shared" ca="1" si="25"/>
        <v>7.9464498966916438E-16</v>
      </c>
      <c r="AA160">
        <f t="shared" si="25"/>
        <v>0</v>
      </c>
      <c r="AD160">
        <f ca="1">MAX(0,Q160-'QuickPlay Score'!$AE$12)</f>
        <v>0</v>
      </c>
      <c r="AE160">
        <f ca="1">MAX(0,R160-'QuickPlay Score'!$AE$12)</f>
        <v>0</v>
      </c>
      <c r="AF160">
        <f ca="1">MAX(0,S160-'QuickPlay Score'!$AE$12)</f>
        <v>0</v>
      </c>
      <c r="AG160">
        <f ca="1">MAX(0,T160-'QuickPlay Score'!$AE$12)</f>
        <v>0</v>
      </c>
      <c r="AH160">
        <f ca="1">MAX(0,U160-'QuickPlay Score'!$AE$12)</f>
        <v>0</v>
      </c>
      <c r="AI160">
        <f ca="1">MAX(0,V160-'QuickPlay Score'!$AE$12)</f>
        <v>0</v>
      </c>
      <c r="AJ160">
        <f ca="1">MAX(0,W160-'QuickPlay Score'!$AE$12)</f>
        <v>0</v>
      </c>
      <c r="AK160">
        <f ca="1">MAX(0,X160-'QuickPlay Score'!$AE$12)</f>
        <v>0</v>
      </c>
      <c r="AL160">
        <f ca="1">MAX(0,Y160-'QuickPlay Score'!$AE$12)</f>
        <v>0</v>
      </c>
      <c r="AM160">
        <f ca="1">MAX(0,Z160-'QuickPlay Score'!$AE$12)</f>
        <v>0</v>
      </c>
    </row>
    <row r="161" spans="2:39" x14ac:dyDescent="0.25">
      <c r="B161">
        <f t="shared" si="26"/>
        <v>4320</v>
      </c>
      <c r="E161">
        <f ca="1">'truth model'!M161*IF($B161&lt;=E$5,0,+E$3*E$4*E$10*E$6^0.5/(2*(PI()*E$7*($B161-E$5)^3)^0.5)*EXP(-((E$6*E$10-E$8*($B161-E$5))^2)/(4*E$6*E$7*($B161-E$5)))*EXP(-E$9*($B161-E$5)))</f>
        <v>4.7553496608965661E-123</v>
      </c>
      <c r="F161">
        <f ca="1">'truth model'!N161*IF($B161&lt;=F$5,0,+F$3*F$4*F$10*F$6^0.5/(2*(PI()*F$7*($B161-F$5)^3)^0.5)*EXP(-((F$6*F$10-F$8*($B161-F$5))^2)/(4*F$6*F$7*($B161-F$5)))*EXP(-F$9*($B161-F$5)))</f>
        <v>1.3441707749584051E-23</v>
      </c>
      <c r="G161">
        <f ca="1">'truth model'!O161*IF($B161&lt;=G$5,0,+G$3*G$4*G$10*G$6^0.5/(2*(PI()*G$7*($B161-G$5)^3)^0.5)*EXP(-((G$6*G$10-G$8*($B161-G$5))^2)/(4*G$6*G$7*($B161-G$5)))*EXP(-G$9*($B161-G$5)))</f>
        <v>6.2328422667452496E-31</v>
      </c>
      <c r="H161">
        <f ca="1">'truth model'!P161*IF($B161&lt;=H$5,0,+H$3*H$4*H$10*H$6^0.5/(2*(PI()*H$7*($B161-H$5)^3)^0.5)*EXP(-((H$6*H$10-H$8*($B161-H$5))^2)/(4*H$6*H$7*($B161-H$5)))*EXP(-H$9*($B161-H$5)))</f>
        <v>3.8263974803536432E-37</v>
      </c>
      <c r="I161">
        <f ca="1">'truth model'!Q161*IF($B161&lt;=I$5,0,+I$3*I$4*I$10*I$6^0.5/(2*(PI()*I$7*($B161-I$5)^3)^0.5)*EXP(-((I$6*I$10-I$8*($B161-I$5))^2)/(4*I$6*I$7*($B161-I$5)))*EXP(-I$9*($B161-I$5)))</f>
        <v>1.8122047641293857E-12</v>
      </c>
      <c r="J161">
        <f ca="1">'truth model'!R161*IF($B161&lt;=J$5,0,+J$3*J$4*J$10*J$6^0.5/(2*(PI()*J$7*($B161-J$5)^3)^0.5)*EXP(-((J$6*J$10-J$8*($B161-J$5))^2)/(4*J$6*J$7*($B161-J$5)))*EXP(-J$9*($B161-J$5)))</f>
        <v>2.3235183596755296E-31</v>
      </c>
      <c r="K161">
        <f ca="1">'truth model'!S161*IF($B161&lt;=K$5,0,+K$3*K$4*K$10*K$6^0.5/(2*(PI()*K$7*($B161-K$5)^3)^0.5)*EXP(-((K$6*K$10-K$8*($B161-K$5))^2)/(4*K$6*K$7*($B161-K$5)))*EXP(-K$9*($B161-K$5)))</f>
        <v>2.003189699802004E-22</v>
      </c>
      <c r="L161">
        <f ca="1">'truth model'!T161*IF($B161&lt;=L$5,0,+L$3*L$4*L$10*L$6^0.5/(2*(PI()*L$7*($B161-L$5)^3)^0.5)*EXP(-((L$6*L$10-L$8*($B161-L$5))^2)/(4*L$6*L$7*($B161-L$5)))*EXP(-L$9*($B161-L$5)))</f>
        <v>6.2237577710980534E-33</v>
      </c>
      <c r="M161">
        <f ca="1">'truth model'!U161*IF($B161&lt;=M$5,0,+M$3*M$4*M$10*M$6^0.5/(2*(PI()*M$7*($B161-M$5)^3)^0.5)*EXP(-((M$6*M$10-M$8*($B161-M$5))^2)/(4*M$6*M$7*($B161-M$5)))*EXP(-M$9*($B161-M$5)))</f>
        <v>1.5650055266236482E-195</v>
      </c>
      <c r="N161">
        <f ca="1">'truth model'!V161*IF($B161&lt;=N$5,0,+N$3*N$4*N$10*N$6^0.5/(2*(PI()*N$7*($B161-N$5)^3)^0.5)*EXP(-((N$6*N$10-N$8*($B161-N$5))^2)/(4*N$6*N$7*($B161-N$5)))*EXP(-N$9*($B161-N$5)))</f>
        <v>1.4551597286700349E-32</v>
      </c>
      <c r="Q161">
        <f t="shared" ca="1" si="23"/>
        <v>6.7425488945973226E-90</v>
      </c>
      <c r="R161">
        <f t="shared" ca="1" si="24"/>
        <v>1.0740986892876126E-18</v>
      </c>
      <c r="S161">
        <f t="shared" ref="S161:AA176" ca="1" si="27">IF($B161&lt;=G$5,0,+G$3*G$4*G$11*G$6^0.5/(2*(PI()*G$7*($B161-G$5)^3)^0.5)*EXP(-((G$6*G$11-G$8*($B161-G$5))^2)/(4*G$6*G$7*($B161-G$5)))*EXP(-G$9*($B161-G$5)))</f>
        <v>2.2461306909950253E-22</v>
      </c>
      <c r="T161">
        <f t="shared" ca="1" si="27"/>
        <v>2.3737717104710288E-28</v>
      </c>
      <c r="U161">
        <f t="shared" ca="1" si="27"/>
        <v>4.824121939105292E-5</v>
      </c>
      <c r="V161">
        <f t="shared" ca="1" si="27"/>
        <v>4.5668717238149464E-21</v>
      </c>
      <c r="W161">
        <f t="shared" ca="1" si="27"/>
        <v>1.541821557670959E-11</v>
      </c>
      <c r="X161">
        <f t="shared" ca="1" si="27"/>
        <v>2.8319850896058682E-20</v>
      </c>
      <c r="Y161">
        <f t="shared" ca="1" si="27"/>
        <v>5.8438105053228209E-120</v>
      </c>
      <c r="Z161">
        <f t="shared" ca="1" si="27"/>
        <v>4.9801753426969634E-16</v>
      </c>
      <c r="AA161">
        <f t="shared" si="27"/>
        <v>0</v>
      </c>
      <c r="AD161">
        <f ca="1">MAX(0,Q161-'QuickPlay Score'!$AE$12)</f>
        <v>0</v>
      </c>
      <c r="AE161">
        <f ca="1">MAX(0,R161-'QuickPlay Score'!$AE$12)</f>
        <v>0</v>
      </c>
      <c r="AF161">
        <f ca="1">MAX(0,S161-'QuickPlay Score'!$AE$12)</f>
        <v>0</v>
      </c>
      <c r="AG161">
        <f ca="1">MAX(0,T161-'QuickPlay Score'!$AE$12)</f>
        <v>0</v>
      </c>
      <c r="AH161">
        <f ca="1">MAX(0,U161-'QuickPlay Score'!$AE$12)</f>
        <v>0</v>
      </c>
      <c r="AI161">
        <f ca="1">MAX(0,V161-'QuickPlay Score'!$AE$12)</f>
        <v>0</v>
      </c>
      <c r="AJ161">
        <f ca="1">MAX(0,W161-'QuickPlay Score'!$AE$12)</f>
        <v>0</v>
      </c>
      <c r="AK161">
        <f ca="1">MAX(0,X161-'QuickPlay Score'!$AE$12)</f>
        <v>0</v>
      </c>
      <c r="AL161">
        <f ca="1">MAX(0,Y161-'QuickPlay Score'!$AE$12)</f>
        <v>0</v>
      </c>
      <c r="AM161">
        <f ca="1">MAX(0,Z161-'QuickPlay Score'!$AE$12)</f>
        <v>0</v>
      </c>
    </row>
    <row r="162" spans="2:39" x14ac:dyDescent="0.25">
      <c r="B162">
        <f t="shared" si="26"/>
        <v>4350</v>
      </c>
      <c r="E162">
        <f ca="1">'truth model'!M162*IF($B162&lt;=E$5,0,+E$3*E$4*E$10*E$6^0.5/(2*(PI()*E$7*($B162-E$5)^3)^0.5)*EXP(-((E$6*E$10-E$8*($B162-E$5))^2)/(4*E$6*E$7*($B162-E$5)))*EXP(-E$9*($B162-E$5)))</f>
        <v>7.2484371155540902E-124</v>
      </c>
      <c r="F162">
        <f ca="1">'truth model'!N162*IF($B162&lt;=F$5,0,+F$3*F$4*F$10*F$6^0.5/(2*(PI()*F$7*($B162-F$5)^3)^0.5)*EXP(-((F$6*F$10-F$8*($B162-F$5))^2)/(4*F$6*F$7*($B162-F$5)))*EXP(-F$9*($B162-F$5)))</f>
        <v>1.1927576894517394E-23</v>
      </c>
      <c r="G162">
        <f ca="1">'truth model'!O162*IF($B162&lt;=G$5,0,+G$3*G$4*G$10*G$6^0.5/(2*(PI()*G$7*($B162-G$5)^3)^0.5)*EXP(-((G$6*G$10-G$8*($B162-G$5))^2)/(4*G$6*G$7*($B162-G$5)))*EXP(-G$9*($B162-G$5)))</f>
        <v>2.7742389475565998E-31</v>
      </c>
      <c r="H162">
        <f ca="1">'truth model'!P162*IF($B162&lt;=H$5,0,+H$3*H$4*H$10*H$6^0.5/(2*(PI()*H$7*($B162-H$5)^3)^0.5)*EXP(-((H$6*H$10-H$8*($B162-H$5))^2)/(4*H$6*H$7*($B162-H$5)))*EXP(-H$9*($B162-H$5)))</f>
        <v>1.9600185436773325E-37</v>
      </c>
      <c r="I162">
        <f ca="1">'truth model'!Q162*IF($B162&lt;=I$5,0,+I$3*I$4*I$10*I$6^0.5/(2*(PI()*I$7*($B162-I$5)^3)^0.5)*EXP(-((I$6*I$10-I$8*($B162-I$5))^2)/(4*I$6*I$7*($B162-I$5)))*EXP(-I$9*($B162-I$5)))</f>
        <v>1.1503877989103356E-12</v>
      </c>
      <c r="J162">
        <f ca="1">'truth model'!R162*IF($B162&lt;=J$5,0,+J$3*J$4*J$10*J$6^0.5/(2*(PI()*J$7*($B162-J$5)^3)^0.5)*EXP(-((J$6*J$10-J$8*($B162-J$5))^2)/(4*J$6*J$7*($B162-J$5)))*EXP(-J$9*($B162-J$5)))</f>
        <v>1.9630339847900693E-31</v>
      </c>
      <c r="K162">
        <f ca="1">'truth model'!S162*IF($B162&lt;=K$5,0,+K$3*K$4*K$10*K$6^0.5/(2*(PI()*K$7*($B162-K$5)^3)^0.5)*EXP(-((K$6*K$10-K$8*($B162-K$5))^2)/(4*K$6*K$7*($B162-K$5)))*EXP(-K$9*($B162-K$5)))</f>
        <v>1.3368067638695185E-22</v>
      </c>
      <c r="L162">
        <f ca="1">'truth model'!T162*IF($B162&lt;=L$5,0,+L$3*L$4*L$10*L$6^0.5/(2*(PI()*L$7*($B162-L$5)^3)^0.5)*EXP(-((L$6*L$10-L$8*($B162-L$5))^2)/(4*L$6*L$7*($B162-L$5)))*EXP(-L$9*($B162-L$5)))</f>
        <v>4.2537395406412776E-33</v>
      </c>
      <c r="M162">
        <f ca="1">'truth model'!U162*IF($B162&lt;=M$5,0,+M$3*M$4*M$10*M$6^0.5/(2*(PI()*M$7*($B162-M$5)^3)^0.5)*EXP(-((M$6*M$10-M$8*($B162-M$5))^2)/(4*M$6*M$7*($B162-M$5)))*EXP(-M$9*($B162-M$5)))</f>
        <v>6.4467991466218992E-197</v>
      </c>
      <c r="N162">
        <f ca="1">'truth model'!V162*IF($B162&lt;=N$5,0,+N$3*N$4*N$10*N$6^0.5/(2*(PI()*N$7*($B162-N$5)^3)^0.5)*EXP(-((N$6*N$10-N$8*($B162-N$5))^2)/(4*N$6*N$7*($B162-N$5)))*EXP(-N$9*($B162-N$5)))</f>
        <v>7.0881742762044367E-33</v>
      </c>
      <c r="Q162">
        <f t="shared" ca="1" si="23"/>
        <v>9.1850698099620289E-91</v>
      </c>
      <c r="R162">
        <f t="shared" ca="1" si="24"/>
        <v>7.7250074981307516E-19</v>
      </c>
      <c r="S162">
        <f t="shared" ca="1" si="27"/>
        <v>1.4317964425136489E-22</v>
      </c>
      <c r="T162">
        <f t="shared" ca="1" si="27"/>
        <v>1.3612263937898084E-28</v>
      </c>
      <c r="U162">
        <f t="shared" ca="1" si="27"/>
        <v>4.4138899830996529E-5</v>
      </c>
      <c r="V162">
        <f t="shared" ca="1" si="27"/>
        <v>2.9024745310389578E-21</v>
      </c>
      <c r="W162">
        <f t="shared" ca="1" si="27"/>
        <v>1.135269466566971E-11</v>
      </c>
      <c r="X162">
        <f t="shared" ca="1" si="27"/>
        <v>1.7420920646240689E-20</v>
      </c>
      <c r="Y162">
        <f t="shared" ca="1" si="27"/>
        <v>2.504508184467115E-121</v>
      </c>
      <c r="Z162">
        <f t="shared" ca="1" si="27"/>
        <v>3.1183569095394439E-16</v>
      </c>
      <c r="AA162">
        <f t="shared" si="27"/>
        <v>0</v>
      </c>
      <c r="AD162">
        <f ca="1">MAX(0,Q162-'QuickPlay Score'!$AE$12)</f>
        <v>0</v>
      </c>
      <c r="AE162">
        <f ca="1">MAX(0,R162-'QuickPlay Score'!$AE$12)</f>
        <v>0</v>
      </c>
      <c r="AF162">
        <f ca="1">MAX(0,S162-'QuickPlay Score'!$AE$12)</f>
        <v>0</v>
      </c>
      <c r="AG162">
        <f ca="1">MAX(0,T162-'QuickPlay Score'!$AE$12)</f>
        <v>0</v>
      </c>
      <c r="AH162">
        <f ca="1">MAX(0,U162-'QuickPlay Score'!$AE$12)</f>
        <v>0</v>
      </c>
      <c r="AI162">
        <f ca="1">MAX(0,V162-'QuickPlay Score'!$AE$12)</f>
        <v>0</v>
      </c>
      <c r="AJ162">
        <f ca="1">MAX(0,W162-'QuickPlay Score'!$AE$12)</f>
        <v>0</v>
      </c>
      <c r="AK162">
        <f ca="1">MAX(0,X162-'QuickPlay Score'!$AE$12)</f>
        <v>0</v>
      </c>
      <c r="AL162">
        <f ca="1">MAX(0,Y162-'QuickPlay Score'!$AE$12)</f>
        <v>0</v>
      </c>
      <c r="AM162">
        <f ca="1">MAX(0,Z162-'QuickPlay Score'!$AE$12)</f>
        <v>0</v>
      </c>
    </row>
    <row r="163" spans="2:39" x14ac:dyDescent="0.25">
      <c r="B163">
        <f t="shared" si="26"/>
        <v>4380</v>
      </c>
      <c r="E163">
        <f ca="1">'truth model'!M163*IF($B163&lt;=E$5,0,+E$3*E$4*E$10*E$6^0.5/(2*(PI()*E$7*($B163-E$5)^3)^0.5)*EXP(-((E$6*E$10-E$8*($B163-E$5))^2)/(4*E$6*E$7*($B163-E$5)))*EXP(-E$9*($B163-E$5)))</f>
        <v>8.7418561027339325E-125</v>
      </c>
      <c r="F163">
        <f ca="1">'truth model'!N163*IF($B163&lt;=F$5,0,+F$3*F$4*F$10*F$6^0.5/(2*(PI()*F$7*($B163-F$5)^3)^0.5)*EXP(-((F$6*F$10-F$8*($B163-F$5))^2)/(4*F$6*F$7*($B163-F$5)))*EXP(-F$9*($B163-F$5)))</f>
        <v>7.2355681656468909E-24</v>
      </c>
      <c r="G163">
        <f ca="1">'truth model'!O163*IF($B163&lt;=G$5,0,+G$3*G$4*G$10*G$6^0.5/(2*(PI()*G$7*($B163-G$5)^3)^0.5)*EXP(-((G$6*G$10-G$8*($B163-G$5))^2)/(4*G$6*G$7*($B163-G$5)))*EXP(-G$9*($B163-G$5)))</f>
        <v>1.7991960959934815E-31</v>
      </c>
      <c r="H163">
        <f ca="1">'truth model'!P163*IF($B163&lt;=H$5,0,+H$3*H$4*H$10*H$6^0.5/(2*(PI()*H$7*($B163-H$5)^3)^0.5)*EXP(-((H$6*H$10-H$8*($B163-H$5))^2)/(4*H$6*H$7*($B163-H$5)))*EXP(-H$9*($B163-H$5)))</f>
        <v>1.5184169372917819E-37</v>
      </c>
      <c r="I163">
        <f ca="1">'truth model'!Q163*IF($B163&lt;=I$5,0,+I$3*I$4*I$10*I$6^0.5/(2*(PI()*I$7*($B163-I$5)^3)^0.5)*EXP(-((I$6*I$10-I$8*($B163-I$5))^2)/(4*I$6*I$7*($B163-I$5)))*EXP(-I$9*($B163-I$5)))</f>
        <v>1.2884565463541742E-12</v>
      </c>
      <c r="J163">
        <f ca="1">'truth model'!R163*IF($B163&lt;=J$5,0,+J$3*J$4*J$10*J$6^0.5/(2*(PI()*J$7*($B163-J$5)^3)^0.5)*EXP(-((J$6*J$10-J$8*($B163-J$5))^2)/(4*J$6*J$7*($B163-J$5)))*EXP(-J$9*($B163-J$5)))</f>
        <v>9.5243948165379077E-32</v>
      </c>
      <c r="K163">
        <f ca="1">'truth model'!S163*IF($B163&lt;=K$5,0,+K$3*K$4*K$10*K$6^0.5/(2*(PI()*K$7*($B163-K$5)^3)^0.5)*EXP(-((K$6*K$10-K$8*($B163-K$5))^2)/(4*K$6*K$7*($B163-K$5)))*EXP(-K$9*($B163-K$5)))</f>
        <v>8.4787039459004367E-23</v>
      </c>
      <c r="L163">
        <f ca="1">'truth model'!T163*IF($B163&lt;=L$5,0,+L$3*L$4*L$10*L$6^0.5/(2*(PI()*L$7*($B163-L$5)^3)^0.5)*EXP(-((L$6*L$10-L$8*($B163-L$5))^2)/(4*L$6*L$7*($B163-L$5)))*EXP(-L$9*($B163-L$5)))</f>
        <v>2.0399187771781195E-33</v>
      </c>
      <c r="M163">
        <f ca="1">'truth model'!U163*IF($B163&lt;=M$5,0,+M$3*M$4*M$10*M$6^0.5/(2*(PI()*M$7*($B163-M$5)^3)^0.5)*EXP(-((M$6*M$10-M$8*($B163-M$5))^2)/(4*M$6*M$7*($B163-M$5)))*EXP(-M$9*($B163-M$5)))</f>
        <v>2.5278289254494598E-198</v>
      </c>
      <c r="N163">
        <f ca="1">'truth model'!V163*IF($B163&lt;=N$5,0,+N$3*N$4*N$10*N$6^0.5/(2*(PI()*N$7*($B163-N$5)^3)^0.5)*EXP(-((N$6*N$10-N$8*($B163-N$5))^2)/(4*N$6*N$7*($B163-N$5)))*EXP(-N$9*($B163-N$5)))</f>
        <v>3.1692594048097018E-33</v>
      </c>
      <c r="Q163">
        <f t="shared" ca="1" si="23"/>
        <v>1.250302917041164E-91</v>
      </c>
      <c r="R163">
        <f t="shared" ca="1" si="24"/>
        <v>5.5546879637712722E-19</v>
      </c>
      <c r="S163">
        <f t="shared" ca="1" si="27"/>
        <v>9.1233419744239332E-23</v>
      </c>
      <c r="T163">
        <f t="shared" ca="1" si="27"/>
        <v>7.8036129556125561E-29</v>
      </c>
      <c r="U163">
        <f t="shared" ca="1" si="27"/>
        <v>4.0330794103020952E-5</v>
      </c>
      <c r="V163">
        <f t="shared" ca="1" si="27"/>
        <v>1.8437921788067312E-21</v>
      </c>
      <c r="W163">
        <f t="shared" ca="1" si="27"/>
        <v>8.3544910732475638E-12</v>
      </c>
      <c r="X163">
        <f t="shared" ca="1" si="27"/>
        <v>1.0711392644040853E-20</v>
      </c>
      <c r="Y163">
        <f t="shared" ca="1" si="27"/>
        <v>1.0702848839556783E-122</v>
      </c>
      <c r="Z163">
        <f t="shared" ca="1" si="27"/>
        <v>1.9508556977422588E-16</v>
      </c>
      <c r="AA163">
        <f t="shared" si="27"/>
        <v>0</v>
      </c>
      <c r="AD163">
        <f ca="1">MAX(0,Q163-'QuickPlay Score'!$AE$12)</f>
        <v>0</v>
      </c>
      <c r="AE163">
        <f ca="1">MAX(0,R163-'QuickPlay Score'!$AE$12)</f>
        <v>0</v>
      </c>
      <c r="AF163">
        <f ca="1">MAX(0,S163-'QuickPlay Score'!$AE$12)</f>
        <v>0</v>
      </c>
      <c r="AG163">
        <f ca="1">MAX(0,T163-'QuickPlay Score'!$AE$12)</f>
        <v>0</v>
      </c>
      <c r="AH163">
        <f ca="1">MAX(0,U163-'QuickPlay Score'!$AE$12)</f>
        <v>0</v>
      </c>
      <c r="AI163">
        <f ca="1">MAX(0,V163-'QuickPlay Score'!$AE$12)</f>
        <v>0</v>
      </c>
      <c r="AJ163">
        <f ca="1">MAX(0,W163-'QuickPlay Score'!$AE$12)</f>
        <v>0</v>
      </c>
      <c r="AK163">
        <f ca="1">MAX(0,X163-'QuickPlay Score'!$AE$12)</f>
        <v>0</v>
      </c>
      <c r="AL163">
        <f ca="1">MAX(0,Y163-'QuickPlay Score'!$AE$12)</f>
        <v>0</v>
      </c>
      <c r="AM163">
        <f ca="1">MAX(0,Z163-'QuickPlay Score'!$AE$12)</f>
        <v>0</v>
      </c>
    </row>
    <row r="164" spans="2:39" x14ac:dyDescent="0.25">
      <c r="B164">
        <f t="shared" si="26"/>
        <v>4410</v>
      </c>
      <c r="E164">
        <f ca="1">'truth model'!M164*IF($B164&lt;=E$5,0,+E$3*E$4*E$10*E$6^0.5/(2*(PI()*E$7*($B164-E$5)^3)^0.5)*EXP(-((E$6*E$10-E$8*($B164-E$5))^2)/(4*E$6*E$7*($B164-E$5)))*EXP(-E$9*($B164-E$5)))</f>
        <v>8.587587134561645E-126</v>
      </c>
      <c r="F164">
        <f ca="1">'truth model'!N164*IF($B164&lt;=F$5,0,+F$3*F$4*F$10*F$6^0.5/(2*(PI()*F$7*($B164-F$5)^3)^0.5)*EXP(-((F$6*F$10-F$8*($B164-F$5))^2)/(4*F$6*F$7*($B164-F$5)))*EXP(-F$9*($B164-F$5)))</f>
        <v>4.7192778940354662E-24</v>
      </c>
      <c r="G164">
        <f ca="1">'truth model'!O164*IF($B164&lt;=G$5,0,+G$3*G$4*G$10*G$6^0.5/(2*(PI()*G$7*($B164-G$5)^3)^0.5)*EXP(-((G$6*G$10-G$8*($B164-G$5))^2)/(4*G$6*G$7*($B164-G$5)))*EXP(-G$9*($B164-G$5)))</f>
        <v>1.0420123742987097E-31</v>
      </c>
      <c r="H164">
        <f ca="1">'truth model'!P164*IF($B164&lt;=H$5,0,+H$3*H$4*H$10*H$6^0.5/(2*(PI()*H$7*($B164-H$5)^3)^0.5)*EXP(-((H$6*H$10-H$8*($B164-H$5))^2)/(4*H$6*H$7*($B164-H$5)))*EXP(-H$9*($B164-H$5)))</f>
        <v>6.5547754659273327E-38</v>
      </c>
      <c r="I164">
        <f ca="1">'truth model'!Q164*IF($B164&lt;=I$5,0,+I$3*I$4*I$10*I$6^0.5/(2*(PI()*I$7*($B164-I$5)^3)^0.5)*EXP(-((I$6*I$10-I$8*($B164-I$5))^2)/(4*I$6*I$7*($B164-I$5)))*EXP(-I$9*($B164-I$5)))</f>
        <v>1.0901552293533136E-12</v>
      </c>
      <c r="J164">
        <f ca="1">'truth model'!R164*IF($B164&lt;=J$5,0,+J$3*J$4*J$10*J$6^0.5/(2*(PI()*J$7*($B164-J$5)^3)^0.5)*EXP(-((J$6*J$10-J$8*($B164-J$5))^2)/(4*J$6*J$7*($B164-J$5)))*EXP(-J$9*($B164-J$5)))</f>
        <v>7.7756897677699157E-32</v>
      </c>
      <c r="K164">
        <f ca="1">'truth model'!S164*IF($B164&lt;=K$5,0,+K$3*K$4*K$10*K$6^0.5/(2*(PI()*K$7*($B164-K$5)^3)^0.5)*EXP(-((K$6*K$10-K$8*($B164-K$5))^2)/(4*K$6*K$7*($B164-K$5)))*EXP(-K$9*($B164-K$5)))</f>
        <v>6.0160374984153568E-23</v>
      </c>
      <c r="L164">
        <f ca="1">'truth model'!T164*IF($B164&lt;=L$5,0,+L$3*L$4*L$10*L$6^0.5/(2*(PI()*L$7*($B164-L$5)^3)^0.5)*EXP(-((L$6*L$10-L$8*($B164-L$5))^2)/(4*L$6*L$7*($B164-L$5)))*EXP(-L$9*($B164-L$5)))</f>
        <v>1.5477058386195797E-33</v>
      </c>
      <c r="M164">
        <f ca="1">'truth model'!U164*IF($B164&lt;=M$5,0,+M$3*M$4*M$10*M$6^0.5/(2*(PI()*M$7*($B164-M$5)^3)^0.5)*EXP(-((M$6*M$10-M$8*($B164-M$5))^2)/(4*M$6*M$7*($B164-M$5)))*EXP(-M$9*($B164-M$5)))</f>
        <v>8.2348879604156175E-200</v>
      </c>
      <c r="N164">
        <f ca="1">'truth model'!V164*IF($B164&lt;=N$5,0,+N$3*N$4*N$10*N$6^0.5/(2*(PI()*N$7*($B164-N$5)^3)^0.5)*EXP(-((N$6*N$10-N$8*($B164-N$5))^2)/(4*N$6*N$7*($B164-N$5)))*EXP(-N$9*($B164-N$5)))</f>
        <v>2.9124408465450017E-33</v>
      </c>
      <c r="Q164">
        <f t="shared" ca="1" si="23"/>
        <v>1.7007069100105613E-92</v>
      </c>
      <c r="R164">
        <f t="shared" ca="1" si="24"/>
        <v>3.9932697312741366E-19</v>
      </c>
      <c r="S164">
        <f t="shared" ca="1" si="27"/>
        <v>5.8110805592410992E-23</v>
      </c>
      <c r="T164">
        <f t="shared" ca="1" si="27"/>
        <v>4.4723716465067555E-29</v>
      </c>
      <c r="U164">
        <f t="shared" ca="1" si="27"/>
        <v>3.6802437703053426E-5</v>
      </c>
      <c r="V164">
        <f t="shared" ca="1" si="27"/>
        <v>1.1707225748482485E-21</v>
      </c>
      <c r="W164">
        <f t="shared" ca="1" si="27"/>
        <v>6.1447264583561581E-12</v>
      </c>
      <c r="X164">
        <f t="shared" ca="1" si="27"/>
        <v>6.5829413308805318E-21</v>
      </c>
      <c r="Y164">
        <f t="shared" ca="1" si="27"/>
        <v>4.5609283330457954E-124</v>
      </c>
      <c r="Z164">
        <f t="shared" ca="1" si="27"/>
        <v>1.2194129682416127E-16</v>
      </c>
      <c r="AA164">
        <f t="shared" si="27"/>
        <v>0</v>
      </c>
      <c r="AD164">
        <f ca="1">MAX(0,Q164-'QuickPlay Score'!$AE$12)</f>
        <v>0</v>
      </c>
      <c r="AE164">
        <f ca="1">MAX(0,R164-'QuickPlay Score'!$AE$12)</f>
        <v>0</v>
      </c>
      <c r="AF164">
        <f ca="1">MAX(0,S164-'QuickPlay Score'!$AE$12)</f>
        <v>0</v>
      </c>
      <c r="AG164">
        <f ca="1">MAX(0,T164-'QuickPlay Score'!$AE$12)</f>
        <v>0</v>
      </c>
      <c r="AH164">
        <f ca="1">MAX(0,U164-'QuickPlay Score'!$AE$12)</f>
        <v>0</v>
      </c>
      <c r="AI164">
        <f ca="1">MAX(0,V164-'QuickPlay Score'!$AE$12)</f>
        <v>0</v>
      </c>
      <c r="AJ164">
        <f ca="1">MAX(0,W164-'QuickPlay Score'!$AE$12)</f>
        <v>0</v>
      </c>
      <c r="AK164">
        <f ca="1">MAX(0,X164-'QuickPlay Score'!$AE$12)</f>
        <v>0</v>
      </c>
      <c r="AL164">
        <f ca="1">MAX(0,Y164-'QuickPlay Score'!$AE$12)</f>
        <v>0</v>
      </c>
      <c r="AM164">
        <f ca="1">MAX(0,Z164-'QuickPlay Score'!$AE$12)</f>
        <v>0</v>
      </c>
    </row>
    <row r="165" spans="2:39" x14ac:dyDescent="0.25">
      <c r="B165">
        <f t="shared" si="26"/>
        <v>4440</v>
      </c>
      <c r="E165">
        <f ca="1">'truth model'!M165*IF($B165&lt;=E$5,0,+E$3*E$4*E$10*E$6^0.5/(2*(PI()*E$7*($B165-E$5)^3)^0.5)*EXP(-((E$6*E$10-E$8*($B165-E$5))^2)/(4*E$6*E$7*($B165-E$5)))*EXP(-E$9*($B165-E$5)))</f>
        <v>1.2666660303489926E-126</v>
      </c>
      <c r="F165">
        <f ca="1">'truth model'!N165*IF($B165&lt;=F$5,0,+F$3*F$4*F$10*F$6^0.5/(2*(PI()*F$7*($B165-F$5)^3)^0.5)*EXP(-((F$6*F$10-F$8*($B165-F$5))^2)/(4*F$6*F$7*($B165-F$5)))*EXP(-F$9*($B165-F$5)))</f>
        <v>3.5932073042717469E-24</v>
      </c>
      <c r="G165">
        <f ca="1">'truth model'!O165*IF($B165&lt;=G$5,0,+G$3*G$4*G$10*G$6^0.5/(2*(PI()*G$7*($B165-G$5)^3)^0.5)*EXP(-((G$6*G$10-G$8*($B165-G$5))^2)/(4*G$6*G$7*($B165-G$5)))*EXP(-G$9*($B165-G$5)))</f>
        <v>8.8852272159664656E-32</v>
      </c>
      <c r="H165">
        <f ca="1">'truth model'!P165*IF($B165&lt;=H$5,0,+H$3*H$4*H$10*H$6^0.5/(2*(PI()*H$7*($B165-H$5)^3)^0.5)*EXP(-((H$6*H$10-H$8*($B165-H$5))^2)/(4*H$6*H$7*($B165-H$5)))*EXP(-H$9*($B165-H$5)))</f>
        <v>3.8275586537932285E-38</v>
      </c>
      <c r="I165">
        <f ca="1">'truth model'!Q165*IF($B165&lt;=I$5,0,+I$3*I$4*I$10*I$6^0.5/(2*(PI()*I$7*($B165-I$5)^3)^0.5)*EXP(-((I$6*I$10-I$8*($B165-I$5))^2)/(4*I$6*I$7*($B165-I$5)))*EXP(-I$9*($B165-I$5)))</f>
        <v>9.267376110604971E-13</v>
      </c>
      <c r="J165">
        <f ca="1">'truth model'!R165*IF($B165&lt;=J$5,0,+J$3*J$4*J$10*J$6^0.5/(2*(PI()*J$7*($B165-J$5)^3)^0.5)*EXP(-((J$6*J$10-J$8*($B165-J$5))^2)/(4*J$6*J$7*($B165-J$5)))*EXP(-J$9*($B165-J$5)))</f>
        <v>5.2006328932174809E-32</v>
      </c>
      <c r="K165">
        <f ca="1">'truth model'!S165*IF($B165&lt;=K$5,0,+K$3*K$4*K$10*K$6^0.5/(2*(PI()*K$7*($B165-K$5)^3)^0.5)*EXP(-((K$6*K$10-K$8*($B165-K$5))^2)/(4*K$6*K$7*($B165-K$5)))*EXP(-K$9*($B165-K$5)))</f>
        <v>4.6942342134475565E-23</v>
      </c>
      <c r="L165">
        <f ca="1">'truth model'!T165*IF($B165&lt;=L$5,0,+L$3*L$4*L$10*L$6^0.5/(2*(PI()*L$7*($B165-L$5)^3)^0.5)*EXP(-((L$6*L$10-L$8*($B165-L$5))^2)/(4*L$6*L$7*($B165-L$5)))*EXP(-L$9*($B165-L$5)))</f>
        <v>9.4513629867768095E-34</v>
      </c>
      <c r="M165">
        <f ca="1">'truth model'!U165*IF($B165&lt;=M$5,0,+M$3*M$4*M$10*M$6^0.5/(2*(PI()*M$7*($B165-M$5)^3)^0.5)*EXP(-((M$6*M$10-M$8*($B165-M$5))^2)/(4*M$6*M$7*($B165-M$5)))*EXP(-M$9*($B165-M$5)))</f>
        <v>2.4446159218913533E-201</v>
      </c>
      <c r="N165">
        <f ca="1">'truth model'!V165*IF($B165&lt;=N$5,0,+N$3*N$4*N$10*N$6^0.5/(2*(PI()*N$7*($B165-N$5)^3)^0.5)*EXP(-((N$6*N$10-N$8*($B165-N$5))^2)/(4*N$6*N$7*($B165-N$5)))*EXP(-N$9*($B165-N$5)))</f>
        <v>1.1285483280224647E-33</v>
      </c>
      <c r="Q165">
        <f t="shared" ca="1" si="23"/>
        <v>2.3117027124961938E-93</v>
      </c>
      <c r="R165">
        <f t="shared" ca="1" si="24"/>
        <v>2.8701723035882741E-19</v>
      </c>
      <c r="S165">
        <f t="shared" ca="1" si="27"/>
        <v>3.6999328727971813E-23</v>
      </c>
      <c r="T165">
        <f t="shared" ca="1" si="27"/>
        <v>2.5624749533223593E-29</v>
      </c>
      <c r="U165">
        <f t="shared" ca="1" si="27"/>
        <v>3.3539230650250911E-5</v>
      </c>
      <c r="V165">
        <f t="shared" ca="1" si="27"/>
        <v>7.430172383636756E-22</v>
      </c>
      <c r="W165">
        <f t="shared" ca="1" si="27"/>
        <v>4.5170176549568434E-12</v>
      </c>
      <c r="X165">
        <f t="shared" ca="1" si="27"/>
        <v>4.0438740585047812E-21</v>
      </c>
      <c r="Y165">
        <f t="shared" ca="1" si="27"/>
        <v>1.938249173506183E-125</v>
      </c>
      <c r="Z165">
        <f t="shared" ca="1" si="27"/>
        <v>7.6157166612659641E-17</v>
      </c>
      <c r="AA165">
        <f t="shared" si="27"/>
        <v>0</v>
      </c>
      <c r="AD165">
        <f ca="1">MAX(0,Q165-'QuickPlay Score'!$AE$12)</f>
        <v>0</v>
      </c>
      <c r="AE165">
        <f ca="1">MAX(0,R165-'QuickPlay Score'!$AE$12)</f>
        <v>0</v>
      </c>
      <c r="AF165">
        <f ca="1">MAX(0,S165-'QuickPlay Score'!$AE$12)</f>
        <v>0</v>
      </c>
      <c r="AG165">
        <f ca="1">MAX(0,T165-'QuickPlay Score'!$AE$12)</f>
        <v>0</v>
      </c>
      <c r="AH165">
        <f ca="1">MAX(0,U165-'QuickPlay Score'!$AE$12)</f>
        <v>0</v>
      </c>
      <c r="AI165">
        <f ca="1">MAX(0,V165-'QuickPlay Score'!$AE$12)</f>
        <v>0</v>
      </c>
      <c r="AJ165">
        <f ca="1">MAX(0,W165-'QuickPlay Score'!$AE$12)</f>
        <v>0</v>
      </c>
      <c r="AK165">
        <f ca="1">MAX(0,X165-'QuickPlay Score'!$AE$12)</f>
        <v>0</v>
      </c>
      <c r="AL165">
        <f ca="1">MAX(0,Y165-'QuickPlay Score'!$AE$12)</f>
        <v>0</v>
      </c>
      <c r="AM165">
        <f ca="1">MAX(0,Z165-'QuickPlay Score'!$AE$12)</f>
        <v>0</v>
      </c>
    </row>
    <row r="166" spans="2:39" x14ac:dyDescent="0.25">
      <c r="B166">
        <f t="shared" si="26"/>
        <v>4470</v>
      </c>
      <c r="E166">
        <f ca="1">'truth model'!M166*IF($B166&lt;=E$5,0,+E$3*E$4*E$10*E$6^0.5/(2*(PI()*E$7*($B166-E$5)^3)^0.5)*EXP(-((E$6*E$10-E$8*($B166-E$5))^2)/(4*E$6*E$7*($B166-E$5)))*EXP(-E$9*($B166-E$5)))</f>
        <v>1.6663620468854628E-127</v>
      </c>
      <c r="F166">
        <f ca="1">'truth model'!N166*IF($B166&lt;=F$5,0,+F$3*F$4*F$10*F$6^0.5/(2*(PI()*F$7*($B166-F$5)^3)^0.5)*EXP(-((F$6*F$10-F$8*($B166-F$5))^2)/(4*F$6*F$7*($B166-F$5)))*EXP(-F$9*($B166-F$5)))</f>
        <v>2.0533543235782876E-24</v>
      </c>
      <c r="G166">
        <f ca="1">'truth model'!O166*IF($B166&lt;=G$5,0,+G$3*G$4*G$10*G$6^0.5/(2*(PI()*G$7*($B166-G$5)^3)^0.5)*EXP(-((G$6*G$10-G$8*($B166-G$5))^2)/(4*G$6*G$7*($B166-G$5)))*EXP(-G$9*($B166-G$5)))</f>
        <v>4.618937079580799E-32</v>
      </c>
      <c r="H166">
        <f ca="1">'truth model'!P166*IF($B166&lt;=H$5,0,+H$3*H$4*H$10*H$6^0.5/(2*(PI()*H$7*($B166-H$5)^3)^0.5)*EXP(-((H$6*H$10-H$8*($B166-H$5))^2)/(4*H$6*H$7*($B166-H$5)))*EXP(-H$9*($B166-H$5)))</f>
        <v>2.1535752740727543E-38</v>
      </c>
      <c r="I166">
        <f ca="1">'truth model'!Q166*IF($B166&lt;=I$5,0,+I$3*I$4*I$10*I$6^0.5/(2*(PI()*I$7*($B166-I$5)^3)^0.5)*EXP(-((I$6*I$10-I$8*($B166-I$5))^2)/(4*I$6*I$7*($B166-I$5)))*EXP(-I$9*($B166-I$5)))</f>
        <v>7.2966785600422844E-13</v>
      </c>
      <c r="J166">
        <f ca="1">'truth model'!R166*IF($B166&lt;=J$5,0,+J$3*J$4*J$10*J$6^0.5/(2*(PI()*J$7*($B166-J$5)^3)^0.5)*EXP(-((J$6*J$10-J$8*($B166-J$5))^2)/(4*J$6*J$7*($B166-J$5)))*EXP(-J$9*($B166-J$5)))</f>
        <v>2.1617105049727063E-32</v>
      </c>
      <c r="K166">
        <f ca="1">'truth model'!S166*IF($B166&lt;=K$5,0,+K$3*K$4*K$10*K$6^0.5/(2*(PI()*K$7*($B166-K$5)^3)^0.5)*EXP(-((K$6*K$10-K$8*($B166-K$5))^2)/(4*K$6*K$7*($B166-K$5)))*EXP(-K$9*($B166-K$5)))</f>
        <v>2.8772433330652125E-23</v>
      </c>
      <c r="L166">
        <f ca="1">'truth model'!T166*IF($B166&lt;=L$5,0,+L$3*L$4*L$10*L$6^0.5/(2*(PI()*L$7*($B166-L$5)^3)^0.5)*EXP(-((L$6*L$10-L$8*($B166-L$5))^2)/(4*L$6*L$7*($B166-L$5)))*EXP(-L$9*($B166-L$5)))</f>
        <v>4.1955309649455821E-34</v>
      </c>
      <c r="M166">
        <f ca="1">'truth model'!U166*IF($B166&lt;=M$5,0,+M$3*M$4*M$10*M$6^0.5/(2*(PI()*M$7*($B166-M$5)^3)^0.5)*EXP(-((M$6*M$10-M$8*($B166-M$5))^2)/(4*M$6*M$7*($B166-M$5)))*EXP(-M$9*($B166-M$5)))</f>
        <v>9.9869009207868799E-203</v>
      </c>
      <c r="N166">
        <f ca="1">'truth model'!V166*IF($B166&lt;=N$5,0,+N$3*N$4*N$10*N$6^0.5/(2*(PI()*N$7*($B166-N$5)^3)^0.5)*EXP(-((N$6*N$10-N$8*($B166-N$5))^2)/(4*N$6*N$7*($B166-N$5)))*EXP(-N$9*($B166-N$5)))</f>
        <v>6.7314060667508343E-34</v>
      </c>
      <c r="Q166">
        <f t="shared" ca="1" si="23"/>
        <v>3.139998196023031E-94</v>
      </c>
      <c r="R166">
        <f t="shared" ca="1" si="24"/>
        <v>2.0625272642422099E-19</v>
      </c>
      <c r="S166">
        <f t="shared" ca="1" si="27"/>
        <v>2.3548781166400159E-23</v>
      </c>
      <c r="T166">
        <f t="shared" ca="1" si="27"/>
        <v>1.4677890623805499E-29</v>
      </c>
      <c r="U166">
        <f t="shared" ca="1" si="27"/>
        <v>3.0526577752756876E-5</v>
      </c>
      <c r="V166">
        <f t="shared" ca="1" si="27"/>
        <v>4.7135805597189975E-22</v>
      </c>
      <c r="W166">
        <f t="shared" ca="1" si="27"/>
        <v>3.3187361091157875E-12</v>
      </c>
      <c r="X166">
        <f t="shared" ca="1" si="27"/>
        <v>2.4830365400844753E-21</v>
      </c>
      <c r="Y166">
        <f t="shared" ca="1" si="27"/>
        <v>8.2147310145806813E-127</v>
      </c>
      <c r="Z166">
        <f t="shared" ca="1" si="27"/>
        <v>4.7523979393436664E-17</v>
      </c>
      <c r="AA166">
        <f t="shared" si="27"/>
        <v>0</v>
      </c>
      <c r="AD166">
        <f ca="1">MAX(0,Q166-'QuickPlay Score'!$AE$12)</f>
        <v>0</v>
      </c>
      <c r="AE166">
        <f ca="1">MAX(0,R166-'QuickPlay Score'!$AE$12)</f>
        <v>0</v>
      </c>
      <c r="AF166">
        <f ca="1">MAX(0,S166-'QuickPlay Score'!$AE$12)</f>
        <v>0</v>
      </c>
      <c r="AG166">
        <f ca="1">MAX(0,T166-'QuickPlay Score'!$AE$12)</f>
        <v>0</v>
      </c>
      <c r="AH166">
        <f ca="1">MAX(0,U166-'QuickPlay Score'!$AE$12)</f>
        <v>0</v>
      </c>
      <c r="AI166">
        <f ca="1">MAX(0,V166-'QuickPlay Score'!$AE$12)</f>
        <v>0</v>
      </c>
      <c r="AJ166">
        <f ca="1">MAX(0,W166-'QuickPlay Score'!$AE$12)</f>
        <v>0</v>
      </c>
      <c r="AK166">
        <f ca="1">MAX(0,X166-'QuickPlay Score'!$AE$12)</f>
        <v>0</v>
      </c>
      <c r="AL166">
        <f ca="1">MAX(0,Y166-'QuickPlay Score'!$AE$12)</f>
        <v>0</v>
      </c>
      <c r="AM166">
        <f ca="1">MAX(0,Z166-'QuickPlay Score'!$AE$12)</f>
        <v>0</v>
      </c>
    </row>
    <row r="167" spans="2:39" x14ac:dyDescent="0.25">
      <c r="B167">
        <f t="shared" si="26"/>
        <v>4500</v>
      </c>
      <c r="E167">
        <f ca="1">'truth model'!M167*IF($B167&lt;=E$5,0,+E$3*E$4*E$10*E$6^0.5/(2*(PI()*E$7*($B167-E$5)^3)^0.5)*EXP(-((E$6*E$10-E$8*($B167-E$5))^2)/(4*E$6*E$7*($B167-E$5)))*EXP(-E$9*($B167-E$5)))</f>
        <v>2.6114019218369248E-128</v>
      </c>
      <c r="F167">
        <f ca="1">'truth model'!N167*IF($B167&lt;=F$5,0,+F$3*F$4*F$10*F$6^0.5/(2*(PI()*F$7*($B167-F$5)^3)^0.5)*EXP(-((F$6*F$10-F$8*($B167-F$5))^2)/(4*F$6*F$7*($B167-F$5)))*EXP(-F$9*($B167-F$5)))</f>
        <v>1.5269427887370344E-24</v>
      </c>
      <c r="G167">
        <f ca="1">'truth model'!O167*IF($B167&lt;=G$5,0,+G$3*G$4*G$10*G$6^0.5/(2*(PI()*G$7*($B167-G$5)^3)^0.5)*EXP(-((G$6*G$10-G$8*($B167-G$5))^2)/(4*G$6*G$7*($B167-G$5)))*EXP(-G$9*($B167-G$5)))</f>
        <v>2.6560222374342556E-32</v>
      </c>
      <c r="H167">
        <f ca="1">'truth model'!P167*IF($B167&lt;=H$5,0,+H$3*H$4*H$10*H$6^0.5/(2*(PI()*H$7*($B167-H$5)^3)^0.5)*EXP(-((H$6*H$10-H$8*($B167-H$5))^2)/(4*H$6*H$7*($B167-H$5)))*EXP(-H$9*($B167-H$5)))</f>
        <v>1.2448454371335855E-38</v>
      </c>
      <c r="I167">
        <f ca="1">'truth model'!Q167*IF($B167&lt;=I$5,0,+I$3*I$4*I$10*I$6^0.5/(2*(PI()*I$7*($B167-I$5)^3)^0.5)*EXP(-((I$6*I$10-I$8*($B167-I$5))^2)/(4*I$6*I$7*($B167-I$5)))*EXP(-I$9*($B167-I$5)))</f>
        <v>5.4930437179859029E-13</v>
      </c>
      <c r="J167">
        <f ca="1">'truth model'!R167*IF($B167&lt;=J$5,0,+J$3*J$4*J$10*J$6^0.5/(2*(PI()*J$7*($B167-J$5)^3)^0.5)*EXP(-((J$6*J$10-J$8*($B167-J$5))^2)/(4*J$6*J$7*($B167-J$5)))*EXP(-J$9*($B167-J$5)))</f>
        <v>1.3241397511593073E-32</v>
      </c>
      <c r="K167">
        <f ca="1">'truth model'!S167*IF($B167&lt;=K$5,0,+K$3*K$4*K$10*K$6^0.5/(2*(PI()*K$7*($B167-K$5)^3)^0.5)*EXP(-((K$6*K$10-K$8*($B167-K$5))^2)/(4*K$6*K$7*($B167-K$5)))*EXP(-K$9*($B167-K$5)))</f>
        <v>2.4128658842456047E-23</v>
      </c>
      <c r="L167">
        <f ca="1">'truth model'!T167*IF($B167&lt;=L$5,0,+L$3*L$4*L$10*L$6^0.5/(2*(PI()*L$7*($B167-L$5)^3)^0.5)*EXP(-((L$6*L$10-L$8*($B167-L$5))^2)/(4*L$6*L$7*($B167-L$5)))*EXP(-L$9*($B167-L$5)))</f>
        <v>3.7698091139215307E-34</v>
      </c>
      <c r="M167">
        <f ca="1">'truth model'!U167*IF($B167&lt;=M$5,0,+M$3*M$4*M$10*M$6^0.5/(2*(PI()*M$7*($B167-M$5)^3)^0.5)*EXP(-((M$6*M$10-M$8*($B167-M$5))^2)/(4*M$6*M$7*($B167-M$5)))*EXP(-M$9*($B167-M$5)))</f>
        <v>4.2025701118452235E-204</v>
      </c>
      <c r="N167">
        <f ca="1">'truth model'!V167*IF($B167&lt;=N$5,0,+N$3*N$4*N$10*N$6^0.5/(2*(PI()*N$7*($B167-N$5)^3)^0.5)*EXP(-((N$6*N$10-N$8*($B167-N$5))^2)/(4*N$6*N$7*($B167-N$5)))*EXP(-N$9*($B167-N$5)))</f>
        <v>5.8930248548627615E-34</v>
      </c>
      <c r="Q167">
        <f t="shared" ca="1" si="23"/>
        <v>4.262144557650021E-95</v>
      </c>
      <c r="R167">
        <f t="shared" ca="1" si="24"/>
        <v>1.4818554277907675E-19</v>
      </c>
      <c r="S167">
        <f t="shared" ca="1" si="27"/>
        <v>1.4982496854257248E-23</v>
      </c>
      <c r="T167">
        <f t="shared" ca="1" si="27"/>
        <v>8.4052872173948714E-30</v>
      </c>
      <c r="U167">
        <f t="shared" ca="1" si="27"/>
        <v>2.7750010219307673E-5</v>
      </c>
      <c r="V167">
        <f t="shared" ca="1" si="27"/>
        <v>2.9889199319344929E-22</v>
      </c>
      <c r="W167">
        <f t="shared" ca="1" si="27"/>
        <v>2.4370825094599943E-12</v>
      </c>
      <c r="X167">
        <f t="shared" ca="1" si="27"/>
        <v>1.5239846505015872E-21</v>
      </c>
      <c r="Y167">
        <f t="shared" ca="1" si="27"/>
        <v>3.4723913363007806E-128</v>
      </c>
      <c r="Z167">
        <f t="shared" ca="1" si="27"/>
        <v>2.963223468178782E-17</v>
      </c>
      <c r="AA167">
        <f t="shared" si="27"/>
        <v>0</v>
      </c>
      <c r="AD167">
        <f ca="1">MAX(0,Q167-'QuickPlay Score'!$AE$12)</f>
        <v>0</v>
      </c>
      <c r="AE167">
        <f ca="1">MAX(0,R167-'QuickPlay Score'!$AE$12)</f>
        <v>0</v>
      </c>
      <c r="AF167">
        <f ca="1">MAX(0,S167-'QuickPlay Score'!$AE$12)</f>
        <v>0</v>
      </c>
      <c r="AG167">
        <f ca="1">MAX(0,T167-'QuickPlay Score'!$AE$12)</f>
        <v>0</v>
      </c>
      <c r="AH167">
        <f ca="1">MAX(0,U167-'QuickPlay Score'!$AE$12)</f>
        <v>0</v>
      </c>
      <c r="AI167">
        <f ca="1">MAX(0,V167-'QuickPlay Score'!$AE$12)</f>
        <v>0</v>
      </c>
      <c r="AJ167">
        <f ca="1">MAX(0,W167-'QuickPlay Score'!$AE$12)</f>
        <v>0</v>
      </c>
      <c r="AK167">
        <f ca="1">MAX(0,X167-'QuickPlay Score'!$AE$12)</f>
        <v>0</v>
      </c>
      <c r="AL167">
        <f ca="1">MAX(0,Y167-'QuickPlay Score'!$AE$12)</f>
        <v>0</v>
      </c>
      <c r="AM167">
        <f ca="1">MAX(0,Z167-'QuickPlay Score'!$AE$12)</f>
        <v>0</v>
      </c>
    </row>
    <row r="168" spans="2:39" x14ac:dyDescent="0.25">
      <c r="B168">
        <f t="shared" si="26"/>
        <v>4530</v>
      </c>
      <c r="E168">
        <f ca="1">'truth model'!M168*IF($B168&lt;=E$5,0,+E$3*E$4*E$10*E$6^0.5/(2*(PI()*E$7*($B168-E$5)^3)^0.5)*EXP(-((E$6*E$10-E$8*($B168-E$5))^2)/(4*E$6*E$7*($B168-E$5)))*EXP(-E$9*($B168-E$5)))</f>
        <v>2.467898516574072E-129</v>
      </c>
      <c r="F168">
        <f ca="1">'truth model'!N168*IF($B168&lt;=F$5,0,+F$3*F$4*F$10*F$6^0.5/(2*(PI()*F$7*($B168-F$5)^3)^0.5)*EXP(-((F$6*F$10-F$8*($B168-F$5))^2)/(4*F$6*F$7*($B168-F$5)))*EXP(-F$9*($B168-F$5)))</f>
        <v>1.216448616729814E-24</v>
      </c>
      <c r="G168">
        <f ca="1">'truth model'!O168*IF($B168&lt;=G$5,0,+G$3*G$4*G$10*G$6^0.5/(2*(PI()*G$7*($B168-G$5)^3)^0.5)*EXP(-((G$6*G$10-G$8*($B168-G$5))^2)/(4*G$6*G$7*($B168-G$5)))*EXP(-G$9*($B168-G$5)))</f>
        <v>2.1053711984273595E-32</v>
      </c>
      <c r="H168">
        <f ca="1">'truth model'!P168*IF($B168&lt;=H$5,0,+H$3*H$4*H$10*H$6^0.5/(2*(PI()*H$7*($B168-H$5)^3)^0.5)*EXP(-((H$6*H$10-H$8*($B168-H$5))^2)/(4*H$6*H$7*($B168-H$5)))*EXP(-H$9*($B168-H$5)))</f>
        <v>8.3707844390016019E-39</v>
      </c>
      <c r="I168">
        <f ca="1">'truth model'!Q168*IF($B168&lt;=I$5,0,+I$3*I$4*I$10*I$6^0.5/(2*(PI()*I$7*($B168-I$5)^3)^0.5)*EXP(-((I$6*I$10-I$8*($B168-I$5))^2)/(4*I$6*I$7*($B168-I$5)))*EXP(-I$9*($B168-I$5)))</f>
        <v>3.6937064194117707E-13</v>
      </c>
      <c r="J168">
        <f ca="1">'truth model'!R168*IF($B168&lt;=J$5,0,+J$3*J$4*J$10*J$6^0.5/(2*(PI()*J$7*($B168-J$5)^3)^0.5)*EXP(-((J$6*J$10-J$8*($B168-J$5))^2)/(4*J$6*J$7*($B168-J$5)))*EXP(-J$9*($B168-J$5)))</f>
        <v>8.814689539940333E-33</v>
      </c>
      <c r="K168">
        <f ca="1">'truth model'!S168*IF($B168&lt;=K$5,0,+K$3*K$4*K$10*K$6^0.5/(2*(PI()*K$7*($B168-K$5)^3)^0.5)*EXP(-((K$6*K$10-K$8*($B168-K$5))^2)/(4*K$6*K$7*($B168-K$5)))*EXP(-K$9*($B168-K$5)))</f>
        <v>1.2792655034901609E-23</v>
      </c>
      <c r="L168">
        <f ca="1">'truth model'!T168*IF($B168&lt;=L$5,0,+L$3*L$4*L$10*L$6^0.5/(2*(PI()*L$7*($B168-L$5)^3)^0.5)*EXP(-((L$6*L$10-L$8*($B168-L$5))^2)/(4*L$6*L$7*($B168-L$5)))*EXP(-L$9*($B168-L$5)))</f>
        <v>1.9918157938914956E-34</v>
      </c>
      <c r="M168">
        <f ca="1">'truth model'!U168*IF($B168&lt;=M$5,0,+M$3*M$4*M$10*M$6^0.5/(2*(PI()*M$7*($B168-M$5)^3)^0.5)*EXP(-((M$6*M$10-M$8*($B168-M$5))^2)/(4*M$6*M$7*($B168-M$5)))*EXP(-M$9*($B168-M$5)))</f>
        <v>1.4051152465459046E-205</v>
      </c>
      <c r="N168">
        <f ca="1">'truth model'!V168*IF($B168&lt;=N$5,0,+N$3*N$4*N$10*N$6^0.5/(2*(PI()*N$7*($B168-N$5)^3)^0.5)*EXP(-((N$6*N$10-N$8*($B168-N$5))^2)/(4*N$6*N$7*($B168-N$5)))*EXP(-N$9*($B168-N$5)))</f>
        <v>2.7067305229688596E-34</v>
      </c>
      <c r="Q168">
        <f t="shared" ca="1" si="23"/>
        <v>5.7814208836094109E-96</v>
      </c>
      <c r="R168">
        <f t="shared" ca="1" si="24"/>
        <v>1.0644574992692124E-19</v>
      </c>
      <c r="S168">
        <f t="shared" ca="1" si="27"/>
        <v>9.5289393308884503E-24</v>
      </c>
      <c r="T168">
        <f t="shared" ca="1" si="27"/>
        <v>4.8120364432303145E-30</v>
      </c>
      <c r="U168">
        <f t="shared" ca="1" si="27"/>
        <v>2.5195289732573432E-5</v>
      </c>
      <c r="V168">
        <f t="shared" ca="1" si="27"/>
        <v>1.8944928535320106E-22</v>
      </c>
      <c r="W168">
        <f t="shared" ca="1" si="27"/>
        <v>1.7887476248309729E-12</v>
      </c>
      <c r="X168">
        <f t="shared" ca="1" si="27"/>
        <v>9.3496228885692274E-22</v>
      </c>
      <c r="Y168">
        <f t="shared" ca="1" si="27"/>
        <v>1.463993320456717E-129</v>
      </c>
      <c r="Z168">
        <f t="shared" ca="1" si="27"/>
        <v>1.8461752329622439E-17</v>
      </c>
      <c r="AA168">
        <f t="shared" si="27"/>
        <v>0</v>
      </c>
      <c r="AD168">
        <f ca="1">MAX(0,Q168-'QuickPlay Score'!$AE$12)</f>
        <v>0</v>
      </c>
      <c r="AE168">
        <f ca="1">MAX(0,R168-'QuickPlay Score'!$AE$12)</f>
        <v>0</v>
      </c>
      <c r="AF168">
        <f ca="1">MAX(0,S168-'QuickPlay Score'!$AE$12)</f>
        <v>0</v>
      </c>
      <c r="AG168">
        <f ca="1">MAX(0,T168-'QuickPlay Score'!$AE$12)</f>
        <v>0</v>
      </c>
      <c r="AH168">
        <f ca="1">MAX(0,U168-'QuickPlay Score'!$AE$12)</f>
        <v>0</v>
      </c>
      <c r="AI168">
        <f ca="1">MAX(0,V168-'QuickPlay Score'!$AE$12)</f>
        <v>0</v>
      </c>
      <c r="AJ168">
        <f ca="1">MAX(0,W168-'QuickPlay Score'!$AE$12)</f>
        <v>0</v>
      </c>
      <c r="AK168">
        <f ca="1">MAX(0,X168-'QuickPlay Score'!$AE$12)</f>
        <v>0</v>
      </c>
      <c r="AL168">
        <f ca="1">MAX(0,Y168-'QuickPlay Score'!$AE$12)</f>
        <v>0</v>
      </c>
      <c r="AM168">
        <f ca="1">MAX(0,Z168-'QuickPlay Score'!$AE$12)</f>
        <v>0</v>
      </c>
    </row>
    <row r="169" spans="2:39" x14ac:dyDescent="0.25">
      <c r="B169">
        <f t="shared" si="26"/>
        <v>4560</v>
      </c>
      <c r="E169">
        <f ca="1">'truth model'!M169*IF($B169&lt;=E$5,0,+E$3*E$4*E$10*E$6^0.5/(2*(PI()*E$7*($B169-E$5)^3)^0.5)*EXP(-((E$6*E$10-E$8*($B169-E$5))^2)/(4*E$6*E$7*($B169-E$5)))*EXP(-E$9*($B169-E$5)))</f>
        <v>3.9627453521251282E-130</v>
      </c>
      <c r="F169">
        <f ca="1">'truth model'!N169*IF($B169&lt;=F$5,0,+F$3*F$4*F$10*F$6^0.5/(2*(PI()*F$7*($B169-F$5)^3)^0.5)*EXP(-((F$6*F$10-F$8*($B169-F$5))^2)/(4*F$6*F$7*($B169-F$5)))*EXP(-F$9*($B169-F$5)))</f>
        <v>7.6431888590045795E-25</v>
      </c>
      <c r="G169">
        <f ca="1">'truth model'!O169*IF($B169&lt;=G$5,0,+G$3*G$4*G$10*G$6^0.5/(2*(PI()*G$7*($B169-G$5)^3)^0.5)*EXP(-((G$6*G$10-G$8*($B169-G$5))^2)/(4*G$6*G$7*($B169-G$5)))*EXP(-G$9*($B169-G$5)))</f>
        <v>1.1319978188319704E-32</v>
      </c>
      <c r="H169">
        <f ca="1">'truth model'!P169*IF($B169&lt;=H$5,0,+H$3*H$4*H$10*H$6^0.5/(2*(PI()*H$7*($B169-H$5)^3)^0.5)*EXP(-((H$6*H$10-H$8*($B169-H$5))^2)/(4*H$6*H$7*($B169-H$5)))*EXP(-H$9*($B169-H$5)))</f>
        <v>4.4393531258268951E-39</v>
      </c>
      <c r="I169">
        <f ca="1">'truth model'!Q169*IF($B169&lt;=I$5,0,+I$3*I$4*I$10*I$6^0.5/(2*(PI()*I$7*($B169-I$5)^3)^0.5)*EXP(-((I$6*I$10-I$8*($B169-I$5))^2)/(4*I$6*I$7*($B169-I$5)))*EXP(-I$9*($B169-I$5)))</f>
        <v>3.8406599821002499E-13</v>
      </c>
      <c r="J169">
        <f ca="1">'truth model'!R169*IF($B169&lt;=J$5,0,+J$3*J$4*J$10*J$6^0.5/(2*(PI()*J$7*($B169-J$5)^3)^0.5)*EXP(-((J$6*J$10-J$8*($B169-J$5))^2)/(4*J$6*J$7*($B169-J$5)))*EXP(-J$9*($B169-J$5)))</f>
        <v>5.7311980912442863E-33</v>
      </c>
      <c r="K169">
        <f ca="1">'truth model'!S169*IF($B169&lt;=K$5,0,+K$3*K$4*K$10*K$6^0.5/(2*(PI()*K$7*($B169-K$5)^3)^0.5)*EXP(-((K$6*K$10-K$8*($B169-K$5))^2)/(4*K$6*K$7*($B169-K$5)))*EXP(-K$9*($B169-K$5)))</f>
        <v>1.0670722707611112E-23</v>
      </c>
      <c r="L169">
        <f ca="1">'truth model'!T169*IF($B169&lt;=L$5,0,+L$3*L$4*L$10*L$6^0.5/(2*(PI()*L$7*($B169-L$5)^3)^0.5)*EXP(-((L$6*L$10-L$8*($B169-L$5))^2)/(4*L$6*L$7*($B169-L$5)))*EXP(-L$9*($B169-L$5)))</f>
        <v>1.0519537480494707E-34</v>
      </c>
      <c r="M169">
        <f ca="1">'truth model'!U169*IF($B169&lt;=M$5,0,+M$3*M$4*M$10*M$6^0.5/(2*(PI()*M$7*($B169-M$5)^3)^0.5)*EXP(-((M$6*M$10-M$8*($B169-M$5))^2)/(4*M$6*M$7*($B169-M$5)))*EXP(-M$9*($B169-M$5)))</f>
        <v>4.1531162149816712E-207</v>
      </c>
      <c r="N169">
        <f ca="1">'truth model'!V169*IF($B169&lt;=N$5,0,+N$3*N$4*N$10*N$6^0.5/(2*(PI()*N$7*($B169-N$5)^3)^0.5)*EXP(-((N$6*N$10-N$8*($B169-N$5))^2)/(4*N$6*N$7*($B169-N$5)))*EXP(-N$9*($B169-N$5)))</f>
        <v>1.6089346312339831E-34</v>
      </c>
      <c r="Q169">
        <f t="shared" ca="1" si="23"/>
        <v>7.8370882095498292E-97</v>
      </c>
      <c r="R169">
        <f t="shared" ca="1" si="24"/>
        <v>7.644851621717968E-20</v>
      </c>
      <c r="S169">
        <f t="shared" ca="1" si="27"/>
        <v>6.0583292499250206E-24</v>
      </c>
      <c r="T169">
        <f t="shared" ca="1" si="27"/>
        <v>2.7541980669009725E-30</v>
      </c>
      <c r="U169">
        <f t="shared" ca="1" si="27"/>
        <v>2.2848496187752516E-5</v>
      </c>
      <c r="V169">
        <f t="shared" ca="1" si="27"/>
        <v>1.200303114784741E-22</v>
      </c>
      <c r="W169">
        <f t="shared" ca="1" si="27"/>
        <v>1.3122417391795439E-12</v>
      </c>
      <c r="X169">
        <f t="shared" ca="1" si="27"/>
        <v>5.7336018254692783E-22</v>
      </c>
      <c r="Y169">
        <f t="shared" ca="1" si="27"/>
        <v>6.1566936330409768E-131</v>
      </c>
      <c r="Z169">
        <f t="shared" ca="1" si="27"/>
        <v>1.1493319304462782E-17</v>
      </c>
      <c r="AA169">
        <f t="shared" si="27"/>
        <v>0</v>
      </c>
      <c r="AD169">
        <f ca="1">MAX(0,Q169-'QuickPlay Score'!$AE$12)</f>
        <v>0</v>
      </c>
      <c r="AE169">
        <f ca="1">MAX(0,R169-'QuickPlay Score'!$AE$12)</f>
        <v>0</v>
      </c>
      <c r="AF169">
        <f ca="1">MAX(0,S169-'QuickPlay Score'!$AE$12)</f>
        <v>0</v>
      </c>
      <c r="AG169">
        <f ca="1">MAX(0,T169-'QuickPlay Score'!$AE$12)</f>
        <v>0</v>
      </c>
      <c r="AH169">
        <f ca="1">MAX(0,U169-'QuickPlay Score'!$AE$12)</f>
        <v>0</v>
      </c>
      <c r="AI169">
        <f ca="1">MAX(0,V169-'QuickPlay Score'!$AE$12)</f>
        <v>0</v>
      </c>
      <c r="AJ169">
        <f ca="1">MAX(0,W169-'QuickPlay Score'!$AE$12)</f>
        <v>0</v>
      </c>
      <c r="AK169">
        <f ca="1">MAX(0,X169-'QuickPlay Score'!$AE$12)</f>
        <v>0</v>
      </c>
      <c r="AL169">
        <f ca="1">MAX(0,Y169-'QuickPlay Score'!$AE$12)</f>
        <v>0</v>
      </c>
      <c r="AM169">
        <f ca="1">MAX(0,Z169-'QuickPlay Score'!$AE$12)</f>
        <v>0</v>
      </c>
    </row>
    <row r="170" spans="2:39" x14ac:dyDescent="0.25">
      <c r="B170">
        <f t="shared" si="26"/>
        <v>4590</v>
      </c>
      <c r="E170">
        <f ca="1">'truth model'!M170*IF($B170&lt;=E$5,0,+E$3*E$4*E$10*E$6^0.5/(2*(PI()*E$7*($B170-E$5)^3)^0.5)*EXP(-((E$6*E$10-E$8*($B170-E$5))^2)/(4*E$6*E$7*($B170-E$5)))*EXP(-E$9*($B170-E$5)))</f>
        <v>5.2488720946822596E-131</v>
      </c>
      <c r="F170">
        <f ca="1">'truth model'!N170*IF($B170&lt;=F$5,0,+F$3*F$4*F$10*F$6^0.5/(2*(PI()*F$7*($B170-F$5)^3)^0.5)*EXP(-((F$6*F$10-F$8*($B170-F$5))^2)/(4*F$6*F$7*($B170-F$5)))*EXP(-F$9*($B170-F$5)))</f>
        <v>6.8811198203116855E-25</v>
      </c>
      <c r="G170">
        <f ca="1">'truth model'!O170*IF($B170&lt;=G$5,0,+G$3*G$4*G$10*G$6^0.5/(2*(PI()*G$7*($B170-G$5)^3)^0.5)*EXP(-((G$6*G$10-G$8*($B170-G$5))^2)/(4*G$6*G$7*($B170-G$5)))*EXP(-G$9*($B170-G$5)))</f>
        <v>6.8096375134124896E-33</v>
      </c>
      <c r="H170">
        <f ca="1">'truth model'!P170*IF($B170&lt;=H$5,0,+H$3*H$4*H$10*H$6^0.5/(2*(PI()*H$7*($B170-H$5)^3)^0.5)*EXP(-((H$6*H$10-H$8*($B170-H$5))^2)/(4*H$6*H$7*($B170-H$5)))*EXP(-H$9*($B170-H$5)))</f>
        <v>2.5592923325691635E-39</v>
      </c>
      <c r="I170">
        <f ca="1">'truth model'!Q170*IF($B170&lt;=I$5,0,+I$3*I$4*I$10*I$6^0.5/(2*(PI()*I$7*($B170-I$5)^3)^0.5)*EXP(-((I$6*I$10-I$8*($B170-I$5))^2)/(4*I$6*I$7*($B170-I$5)))*EXP(-I$9*($B170-I$5)))</f>
        <v>2.7391283191260364E-13</v>
      </c>
      <c r="J170">
        <f ca="1">'truth model'!R170*IF($B170&lt;=J$5,0,+J$3*J$4*J$10*J$6^0.5/(2*(PI()*J$7*($B170-J$5)^3)^0.5)*EXP(-((J$6*J$10-J$8*($B170-J$5))^2)/(4*J$6*J$7*($B170-J$5)))*EXP(-J$9*($B170-J$5)))</f>
        <v>4.0687040750696908E-33</v>
      </c>
      <c r="K170">
        <f ca="1">'truth model'!S170*IF($B170&lt;=K$5,0,+K$3*K$4*K$10*K$6^0.5/(2*(PI()*K$7*($B170-K$5)^3)^0.5)*EXP(-((K$6*K$10-K$8*($B170-K$5))^2)/(4*K$6*K$7*($B170-K$5)))*EXP(-K$9*($B170-K$5)))</f>
        <v>8.3122660767141735E-24</v>
      </c>
      <c r="L170">
        <f ca="1">'truth model'!T170*IF($B170&lt;=L$5,0,+L$3*L$4*L$10*L$6^0.5/(2*(PI()*L$7*($B170-L$5)^3)^0.5)*EXP(-((L$6*L$10-L$8*($B170-L$5))^2)/(4*L$6*L$7*($B170-L$5)))*EXP(-L$9*($B170-L$5)))</f>
        <v>6.3495109613618095E-35</v>
      </c>
      <c r="M170">
        <f ca="1">'truth model'!U170*IF($B170&lt;=M$5,0,+M$3*M$4*M$10*M$6^0.5/(2*(PI()*M$7*($B170-M$5)^3)^0.5)*EXP(-((M$6*M$10-M$8*($B170-M$5))^2)/(4*M$6*M$7*($B170-M$5)))*EXP(-M$9*($B170-M$5)))</f>
        <v>1.1893362869519034E-208</v>
      </c>
      <c r="N170">
        <f ca="1">'truth model'!V170*IF($B170&lt;=N$5,0,+N$3*N$4*N$10*N$6^0.5/(2*(PI()*N$7*($B170-N$5)^3)^0.5)*EXP(-((N$6*N$10-N$8*($B170-N$5))^2)/(4*N$6*N$7*($B170-N$5)))*EXP(-N$9*($B170-N$5)))</f>
        <v>1.0387728068162892E-34</v>
      </c>
      <c r="Q170">
        <f t="shared" ca="1" si="23"/>
        <v>1.0616822485431456E-97</v>
      </c>
      <c r="R170">
        <f t="shared" ca="1" si="24"/>
        <v>5.4894631774878136E-20</v>
      </c>
      <c r="S170">
        <f t="shared" ca="1" si="27"/>
        <v>3.8504578354079308E-24</v>
      </c>
      <c r="T170">
        <f t="shared" ca="1" si="27"/>
        <v>1.5759910522284176E-30</v>
      </c>
      <c r="U170">
        <f t="shared" ca="1" si="27"/>
        <v>2.069610035363882E-5</v>
      </c>
      <c r="V170">
        <f t="shared" ca="1" si="27"/>
        <v>7.6017220730973598E-23</v>
      </c>
      <c r="W170">
        <f t="shared" ca="1" si="27"/>
        <v>9.6220820072345221E-13</v>
      </c>
      <c r="X170">
        <f t="shared" ca="1" si="27"/>
        <v>3.5146712347166033E-22</v>
      </c>
      <c r="Y170">
        <f t="shared" ca="1" si="27"/>
        <v>2.5827138656467202E-132</v>
      </c>
      <c r="Z170">
        <f t="shared" ca="1" si="27"/>
        <v>7.1497193170121161E-18</v>
      </c>
      <c r="AA170">
        <f t="shared" si="27"/>
        <v>0</v>
      </c>
      <c r="AD170">
        <f ca="1">MAX(0,Q170-'QuickPlay Score'!$AE$12)</f>
        <v>0</v>
      </c>
      <c r="AE170">
        <f ca="1">MAX(0,R170-'QuickPlay Score'!$AE$12)</f>
        <v>0</v>
      </c>
      <c r="AF170">
        <f ca="1">MAX(0,S170-'QuickPlay Score'!$AE$12)</f>
        <v>0</v>
      </c>
      <c r="AG170">
        <f ca="1">MAX(0,T170-'QuickPlay Score'!$AE$12)</f>
        <v>0</v>
      </c>
      <c r="AH170">
        <f ca="1">MAX(0,U170-'QuickPlay Score'!$AE$12)</f>
        <v>0</v>
      </c>
      <c r="AI170">
        <f ca="1">MAX(0,V170-'QuickPlay Score'!$AE$12)</f>
        <v>0</v>
      </c>
      <c r="AJ170">
        <f ca="1">MAX(0,W170-'QuickPlay Score'!$AE$12)</f>
        <v>0</v>
      </c>
      <c r="AK170">
        <f ca="1">MAX(0,X170-'QuickPlay Score'!$AE$12)</f>
        <v>0</v>
      </c>
      <c r="AL170">
        <f ca="1">MAX(0,Y170-'QuickPlay Score'!$AE$12)</f>
        <v>0</v>
      </c>
      <c r="AM170">
        <f ca="1">MAX(0,Z170-'QuickPlay Score'!$AE$12)</f>
        <v>0</v>
      </c>
    </row>
    <row r="171" spans="2:39" x14ac:dyDescent="0.25">
      <c r="B171">
        <f t="shared" si="26"/>
        <v>4620</v>
      </c>
      <c r="E171">
        <f ca="1">'truth model'!M171*IF($B171&lt;=E$5,0,+E$3*E$4*E$10*E$6^0.5/(2*(PI()*E$7*($B171-E$5)^3)^0.5)*EXP(-((E$6*E$10-E$8*($B171-E$5))^2)/(4*E$6*E$7*($B171-E$5)))*EXP(-E$9*($B171-E$5)))</f>
        <v>6.3788747286403579E-132</v>
      </c>
      <c r="F171">
        <f ca="1">'truth model'!N171*IF($B171&lt;=F$5,0,+F$3*F$4*F$10*F$6^0.5/(2*(PI()*F$7*($B171-F$5)^3)^0.5)*EXP(-((F$6*F$10-F$8*($B171-F$5))^2)/(4*F$6*F$7*($B171-F$5)))*EXP(-F$9*($B171-F$5)))</f>
        <v>4.9426067742900856E-25</v>
      </c>
      <c r="G171">
        <f ca="1">'truth model'!O171*IF($B171&lt;=G$5,0,+G$3*G$4*G$10*G$6^0.5/(2*(PI()*G$7*($B171-G$5)^3)^0.5)*EXP(-((G$6*G$10-G$8*($B171-G$5))^2)/(4*G$6*G$7*($B171-G$5)))*EXP(-G$9*($B171-G$5)))</f>
        <v>4.1010171694075772E-33</v>
      </c>
      <c r="H171">
        <f ca="1">'truth model'!P171*IF($B171&lt;=H$5,0,+H$3*H$4*H$10*H$6^0.5/(2*(PI()*H$7*($B171-H$5)^3)^0.5)*EXP(-((H$6*H$10-H$8*($B171-H$5))^2)/(4*H$6*H$7*($B171-H$5)))*EXP(-H$9*($B171-H$5)))</f>
        <v>1.4578648099369753E-39</v>
      </c>
      <c r="I171">
        <f ca="1">'truth model'!Q171*IF($B171&lt;=I$5,0,+I$3*I$4*I$10*I$6^0.5/(2*(PI()*I$7*($B171-I$5)^3)^0.5)*EXP(-((I$6*I$10-I$8*($B171-I$5))^2)/(4*I$6*I$7*($B171-I$5)))*EXP(-I$9*($B171-I$5)))</f>
        <v>2.0205091103603398E-13</v>
      </c>
      <c r="J171">
        <f ca="1">'truth model'!R171*IF($B171&lt;=J$5,0,+J$3*J$4*J$10*J$6^0.5/(2*(PI()*J$7*($B171-J$5)^3)^0.5)*EXP(-((J$6*J$10-J$8*($B171-J$5))^2)/(4*J$6*J$7*($B171-J$5)))*EXP(-J$9*($B171-J$5)))</f>
        <v>2.6168841782818279E-33</v>
      </c>
      <c r="K171">
        <f ca="1">'truth model'!S171*IF($B171&lt;=K$5,0,+K$3*K$4*K$10*K$6^0.5/(2*(PI()*K$7*($B171-K$5)^3)^0.5)*EXP(-((K$6*K$10-K$8*($B171-K$5))^2)/(4*K$6*K$7*($B171-K$5)))*EXP(-K$9*($B171-K$5)))</f>
        <v>6.0410224795584641E-24</v>
      </c>
      <c r="L171">
        <f ca="1">'truth model'!T171*IF($B171&lt;=L$5,0,+L$3*L$4*L$10*L$6^0.5/(2*(PI()*L$7*($B171-L$5)^3)^0.5)*EXP(-((L$6*L$10-L$8*($B171-L$5))^2)/(4*L$6*L$7*($B171-L$5)))*EXP(-L$9*($B171-L$5)))</f>
        <v>4.5087926801296927E-35</v>
      </c>
      <c r="M171">
        <f ca="1">'truth model'!U171*IF($B171&lt;=M$5,0,+M$3*M$4*M$10*M$6^0.5/(2*(PI()*M$7*($B171-M$5)^3)^0.5)*EXP(-((M$6*M$10-M$8*($B171-M$5))^2)/(4*M$6*M$7*($B171-M$5)))*EXP(-M$9*($B171-M$5)))</f>
        <v>6.0039775591662958E-210</v>
      </c>
      <c r="N171">
        <f ca="1">'truth model'!V171*IF($B171&lt;=N$5,0,+N$3*N$4*N$10*N$6^0.5/(2*(PI()*N$7*($B171-N$5)^3)^0.5)*EXP(-((N$6*N$10-N$8*($B171-N$5))^2)/(4*N$6*N$7*($B171-N$5)))*EXP(-N$9*($B171-N$5)))</f>
        <v>5.6535256251090623E-35</v>
      </c>
      <c r="Q171">
        <f t="shared" ca="1" si="23"/>
        <v>1.4373410397203443E-98</v>
      </c>
      <c r="R171">
        <f t="shared" ca="1" si="24"/>
        <v>3.9410555684988568E-20</v>
      </c>
      <c r="S171">
        <f t="shared" ca="1" si="27"/>
        <v>2.4463929636875971E-24</v>
      </c>
      <c r="T171">
        <f t="shared" ca="1" si="27"/>
        <v>9.015856300805624E-31</v>
      </c>
      <c r="U171">
        <f t="shared" ca="1" si="27"/>
        <v>1.872502273785069E-5</v>
      </c>
      <c r="V171">
        <f t="shared" ca="1" si="27"/>
        <v>4.8123793081652148E-23</v>
      </c>
      <c r="W171">
        <f t="shared" ca="1" si="27"/>
        <v>7.0521096583132879E-13</v>
      </c>
      <c r="X171">
        <f t="shared" ca="1" si="27"/>
        <v>2.1536212603221507E-22</v>
      </c>
      <c r="Y171">
        <f t="shared" ca="1" si="27"/>
        <v>1.0808042442513396E-133</v>
      </c>
      <c r="Z171">
        <f t="shared" ca="1" si="27"/>
        <v>4.4443702032523904E-18</v>
      </c>
      <c r="AA171">
        <f t="shared" si="27"/>
        <v>0</v>
      </c>
      <c r="AD171">
        <f ca="1">MAX(0,Q171-'QuickPlay Score'!$AE$12)</f>
        <v>0</v>
      </c>
      <c r="AE171">
        <f ca="1">MAX(0,R171-'QuickPlay Score'!$AE$12)</f>
        <v>0</v>
      </c>
      <c r="AF171">
        <f ca="1">MAX(0,S171-'QuickPlay Score'!$AE$12)</f>
        <v>0</v>
      </c>
      <c r="AG171">
        <f ca="1">MAX(0,T171-'QuickPlay Score'!$AE$12)</f>
        <v>0</v>
      </c>
      <c r="AH171">
        <f ca="1">MAX(0,U171-'QuickPlay Score'!$AE$12)</f>
        <v>0</v>
      </c>
      <c r="AI171">
        <f ca="1">MAX(0,V171-'QuickPlay Score'!$AE$12)</f>
        <v>0</v>
      </c>
      <c r="AJ171">
        <f ca="1">MAX(0,W171-'QuickPlay Score'!$AE$12)</f>
        <v>0</v>
      </c>
      <c r="AK171">
        <f ca="1">MAX(0,X171-'QuickPlay Score'!$AE$12)</f>
        <v>0</v>
      </c>
      <c r="AL171">
        <f ca="1">MAX(0,Y171-'QuickPlay Score'!$AE$12)</f>
        <v>0</v>
      </c>
      <c r="AM171">
        <f ca="1">MAX(0,Z171-'QuickPlay Score'!$AE$12)</f>
        <v>0</v>
      </c>
    </row>
    <row r="172" spans="2:39" x14ac:dyDescent="0.25">
      <c r="B172">
        <f t="shared" si="26"/>
        <v>4650</v>
      </c>
      <c r="E172">
        <f ca="1">'truth model'!M172*IF($B172&lt;=E$5,0,+E$3*E$4*E$10*E$6^0.5/(2*(PI()*E$7*($B172-E$5)^3)^0.5)*EXP(-((E$6*E$10-E$8*($B172-E$5))^2)/(4*E$6*E$7*($B172-E$5)))*EXP(-E$9*($B172-E$5)))</f>
        <v>7.6138345804863075E-133</v>
      </c>
      <c r="F172">
        <f ca="1">'truth model'!N172*IF($B172&lt;=F$5,0,+F$3*F$4*F$10*F$6^0.5/(2*(PI()*F$7*($B172-F$5)^3)^0.5)*EXP(-((F$6*F$10-F$8*($B172-F$5))^2)/(4*F$6*F$7*($B172-F$5)))*EXP(-F$9*($B172-F$5)))</f>
        <v>2.5647880548487016E-25</v>
      </c>
      <c r="G172">
        <f ca="1">'truth model'!O172*IF($B172&lt;=G$5,0,+G$3*G$4*G$10*G$6^0.5/(2*(PI()*G$7*($B172-G$5)^3)^0.5)*EXP(-((G$6*G$10-G$8*($B172-G$5))^2)/(4*G$6*G$7*($B172-G$5)))*EXP(-G$9*($B172-G$5)))</f>
        <v>2.216784492152028E-33</v>
      </c>
      <c r="H172">
        <f ca="1">'truth model'!P172*IF($B172&lt;=H$5,0,+H$3*H$4*H$10*H$6^0.5/(2*(PI()*H$7*($B172-H$5)^3)^0.5)*EXP(-((H$6*H$10-H$8*($B172-H$5))^2)/(4*H$6*H$7*($B172-H$5)))*EXP(-H$9*($B172-H$5)))</f>
        <v>5.3308413117183045E-40</v>
      </c>
      <c r="I172">
        <f ca="1">'truth model'!Q172*IF($B172&lt;=I$5,0,+I$3*I$4*I$10*I$6^0.5/(2*(PI()*I$7*($B172-I$5)^3)^0.5)*EXP(-((I$6*I$10-I$8*($B172-I$5))^2)/(4*I$6*I$7*($B172-I$5)))*EXP(-I$9*($B172-I$5)))</f>
        <v>1.9000563560794784E-13</v>
      </c>
      <c r="J172">
        <f ca="1">'truth model'!R172*IF($B172&lt;=J$5,0,+J$3*J$4*J$10*J$6^0.5/(2*(PI()*J$7*($B172-J$5)^3)^0.5)*EXP(-((J$6*J$10-J$8*($B172-J$5))^2)/(4*J$6*J$7*($B172-J$5)))*EXP(-J$9*($B172-J$5)))</f>
        <v>1.0838135511096623E-33</v>
      </c>
      <c r="K172">
        <f ca="1">'truth model'!S172*IF($B172&lt;=K$5,0,+K$3*K$4*K$10*K$6^0.5/(2*(PI()*K$7*($B172-K$5)^3)^0.5)*EXP(-((K$6*K$10-K$8*($B172-K$5))^2)/(4*K$6*K$7*($B172-K$5)))*EXP(-K$9*($B172-K$5)))</f>
        <v>3.639490289127255E-24</v>
      </c>
      <c r="L172">
        <f ca="1">'truth model'!T172*IF($B172&lt;=L$5,0,+L$3*L$4*L$10*L$6^0.5/(2*(PI()*L$7*($B172-L$5)^3)^0.5)*EXP(-((L$6*L$10-L$8*($B172-L$5))^2)/(4*L$6*L$7*($B172-L$5)))*EXP(-L$9*($B172-L$5)))</f>
        <v>2.5412267970334916E-35</v>
      </c>
      <c r="M172">
        <f ca="1">'truth model'!U172*IF($B172&lt;=M$5,0,+M$3*M$4*M$10*M$6^0.5/(2*(PI()*M$7*($B172-M$5)^3)^0.5)*EXP(-((M$6*M$10-M$8*($B172-M$5))^2)/(4*M$6*M$7*($B172-M$5)))*EXP(-M$9*($B172-M$5)))</f>
        <v>1.4301680802539408E-211</v>
      </c>
      <c r="N172">
        <f ca="1">'truth model'!V172*IF($B172&lt;=N$5,0,+N$3*N$4*N$10*N$6^0.5/(2*(PI()*N$7*($B172-N$5)^3)^0.5)*EXP(-((N$6*N$10-N$8*($B172-N$5))^2)/(4*N$6*N$7*($B172-N$5)))*EXP(-N$9*($B172-N$5)))</f>
        <v>3.9263564446063219E-35</v>
      </c>
      <c r="Q172">
        <f t="shared" ca="1" si="23"/>
        <v>1.9447159049456393E-99</v>
      </c>
      <c r="R172">
        <f t="shared" ca="1" si="24"/>
        <v>2.8289081258362581E-20</v>
      </c>
      <c r="S172">
        <f t="shared" ca="1" si="27"/>
        <v>1.5538084699432996E-24</v>
      </c>
      <c r="T172">
        <f t="shared" ca="1" si="27"/>
        <v>5.1565251981719714E-31</v>
      </c>
      <c r="U172">
        <f t="shared" ca="1" si="27"/>
        <v>1.692267993763385E-5</v>
      </c>
      <c r="V172">
        <f t="shared" ca="1" si="27"/>
        <v>3.0453564987840853E-23</v>
      </c>
      <c r="W172">
        <f t="shared" ca="1" si="27"/>
        <v>5.166163009291113E-13</v>
      </c>
      <c r="X172">
        <f t="shared" ca="1" si="27"/>
        <v>1.3191221171839014E-22</v>
      </c>
      <c r="Y172">
        <f t="shared" ca="1" si="27"/>
        <v>4.5121227201834333E-135</v>
      </c>
      <c r="Z172">
        <f t="shared" ca="1" si="27"/>
        <v>2.7606779185042346E-18</v>
      </c>
      <c r="AA172">
        <f t="shared" si="27"/>
        <v>0</v>
      </c>
      <c r="AD172">
        <f ca="1">MAX(0,Q172-'QuickPlay Score'!$AE$12)</f>
        <v>0</v>
      </c>
      <c r="AE172">
        <f ca="1">MAX(0,R172-'QuickPlay Score'!$AE$12)</f>
        <v>0</v>
      </c>
      <c r="AF172">
        <f ca="1">MAX(0,S172-'QuickPlay Score'!$AE$12)</f>
        <v>0</v>
      </c>
      <c r="AG172">
        <f ca="1">MAX(0,T172-'QuickPlay Score'!$AE$12)</f>
        <v>0</v>
      </c>
      <c r="AH172">
        <f ca="1">MAX(0,U172-'QuickPlay Score'!$AE$12)</f>
        <v>0</v>
      </c>
      <c r="AI172">
        <f ca="1">MAX(0,V172-'QuickPlay Score'!$AE$12)</f>
        <v>0</v>
      </c>
      <c r="AJ172">
        <f ca="1">MAX(0,W172-'QuickPlay Score'!$AE$12)</f>
        <v>0</v>
      </c>
      <c r="AK172">
        <f ca="1">MAX(0,X172-'QuickPlay Score'!$AE$12)</f>
        <v>0</v>
      </c>
      <c r="AL172">
        <f ca="1">MAX(0,Y172-'QuickPlay Score'!$AE$12)</f>
        <v>0</v>
      </c>
      <c r="AM172">
        <f ca="1">MAX(0,Z172-'QuickPlay Score'!$AE$12)</f>
        <v>0</v>
      </c>
    </row>
    <row r="173" spans="2:39" x14ac:dyDescent="0.25">
      <c r="B173">
        <f t="shared" si="26"/>
        <v>4680</v>
      </c>
      <c r="E173">
        <f ca="1">'truth model'!M173*IF($B173&lt;=E$5,0,+E$3*E$4*E$10*E$6^0.5/(2*(PI()*E$7*($B173-E$5)^3)^0.5)*EXP(-((E$6*E$10-E$8*($B173-E$5))^2)/(4*E$6*E$7*($B173-E$5)))*EXP(-E$9*($B173-E$5)))</f>
        <v>1.2786198745515159E-133</v>
      </c>
      <c r="F173">
        <f ca="1">'truth model'!N173*IF($B173&lt;=F$5,0,+F$3*F$4*F$10*F$6^0.5/(2*(PI()*F$7*($B173-F$5)^3)^0.5)*EXP(-((F$6*F$10-F$8*($B173-F$5))^2)/(4*F$6*F$7*($B173-F$5)))*EXP(-F$9*($B173-F$5)))</f>
        <v>2.4046481150544349E-25</v>
      </c>
      <c r="G173">
        <f ca="1">'truth model'!O173*IF($B173&lt;=G$5,0,+G$3*G$4*G$10*G$6^0.5/(2*(PI()*G$7*($B173-G$5)^3)^0.5)*EXP(-((G$6*G$10-G$8*($B173-G$5))^2)/(4*G$6*G$7*($B173-G$5)))*EXP(-G$9*($B173-G$5)))</f>
        <v>1.3935687348894044E-33</v>
      </c>
      <c r="H173">
        <f ca="1">'truth model'!P173*IF($B173&lt;=H$5,0,+H$3*H$4*H$10*H$6^0.5/(2*(PI()*H$7*($B173-H$5)^3)^0.5)*EXP(-((H$6*H$10-H$8*($B173-H$5))^2)/(4*H$6*H$7*($B173-H$5)))*EXP(-H$9*($B173-H$5)))</f>
        <v>4.6966229669241633E-40</v>
      </c>
      <c r="I173">
        <f ca="1">'truth model'!Q173*IF($B173&lt;=I$5,0,+I$3*I$4*I$10*I$6^0.5/(2*(PI()*I$7*($B173-I$5)^3)^0.5)*EXP(-((I$6*I$10-I$8*($B173-I$5))^2)/(4*I$6*I$7*($B173-I$5)))*EXP(-I$9*($B173-I$5)))</f>
        <v>1.9552427778274782E-13</v>
      </c>
      <c r="J173">
        <f ca="1">'truth model'!R173*IF($B173&lt;=J$5,0,+J$3*J$4*J$10*J$6^0.5/(2*(PI()*J$7*($B173-J$5)^3)^0.5)*EXP(-((J$6*J$10-J$8*($B173-J$5))^2)/(4*J$6*J$7*($B173-J$5)))*EXP(-J$9*($B173-J$5)))</f>
        <v>9.6955915763855661E-34</v>
      </c>
      <c r="K173">
        <f ca="1">'truth model'!S173*IF($B173&lt;=K$5,0,+K$3*K$4*K$10*K$6^0.5/(2*(PI()*K$7*($B173-K$5)^3)^0.5)*EXP(-((K$6*K$10-K$8*($B173-K$5))^2)/(4*K$6*K$7*($B173-K$5)))*EXP(-K$9*($B173-K$5)))</f>
        <v>3.2649409709447052E-24</v>
      </c>
      <c r="L173">
        <f ca="1">'truth model'!T173*IF($B173&lt;=L$5,0,+L$3*L$4*L$10*L$6^0.5/(2*(PI()*L$7*($B173-L$5)^3)^0.5)*EXP(-((L$6*L$10-L$8*($B173-L$5))^2)/(4*L$6*L$7*($B173-L$5)))*EXP(-L$9*($B173-L$5)))</f>
        <v>1.2236878571292052E-35</v>
      </c>
      <c r="M173">
        <f ca="1">'truth model'!U173*IF($B173&lt;=M$5,0,+M$3*M$4*M$10*M$6^0.5/(2*(PI()*M$7*($B173-M$5)^3)^0.5)*EXP(-((M$6*M$10-M$8*($B173-M$5))^2)/(4*M$6*M$7*($B173-M$5)))*EXP(-M$9*($B173-M$5)))</f>
        <v>6.0815964446131511E-213</v>
      </c>
      <c r="N173">
        <f ca="1">'truth model'!V173*IF($B173&lt;=N$5,0,+N$3*N$4*N$10*N$6^0.5/(2*(PI()*N$7*($B173-N$5)^3)^0.5)*EXP(-((N$6*N$10-N$8*($B173-N$5))^2)/(4*N$6*N$7*($B173-N$5)))*EXP(-N$9*($B173-N$5)))</f>
        <v>2.0198081358032192E-35</v>
      </c>
      <c r="Q173">
        <f t="shared" ca="1" si="23"/>
        <v>2.6295961050574893E-100</v>
      </c>
      <c r="R173">
        <f t="shared" ca="1" si="24"/>
        <v>2.0302542039219275E-20</v>
      </c>
      <c r="S173">
        <f t="shared" ca="1" si="27"/>
        <v>9.865728442245432E-25</v>
      </c>
      <c r="T173">
        <f t="shared" ca="1" si="27"/>
        <v>2.9485360995930498E-31</v>
      </c>
      <c r="U173">
        <f t="shared" ca="1" si="27"/>
        <v>1.5277019736810672E-5</v>
      </c>
      <c r="V173">
        <f t="shared" ca="1" si="27"/>
        <v>1.9264173158198938E-23</v>
      </c>
      <c r="W173">
        <f t="shared" ca="1" si="27"/>
        <v>3.7828605811347857E-13</v>
      </c>
      <c r="X173">
        <f t="shared" ca="1" si="27"/>
        <v>8.0767237750889425E-23</v>
      </c>
      <c r="Y173">
        <f t="shared" ca="1" si="27"/>
        <v>1.879310070659882E-136</v>
      </c>
      <c r="Z173">
        <f t="shared" ca="1" si="27"/>
        <v>1.7136097570492473E-18</v>
      </c>
      <c r="AA173">
        <f t="shared" si="27"/>
        <v>0</v>
      </c>
      <c r="AD173">
        <f ca="1">MAX(0,Q173-'QuickPlay Score'!$AE$12)</f>
        <v>0</v>
      </c>
      <c r="AE173">
        <f ca="1">MAX(0,R173-'QuickPlay Score'!$AE$12)</f>
        <v>0</v>
      </c>
      <c r="AF173">
        <f ca="1">MAX(0,S173-'QuickPlay Score'!$AE$12)</f>
        <v>0</v>
      </c>
      <c r="AG173">
        <f ca="1">MAX(0,T173-'QuickPlay Score'!$AE$12)</f>
        <v>0</v>
      </c>
      <c r="AH173">
        <f ca="1">MAX(0,U173-'QuickPlay Score'!$AE$12)</f>
        <v>0</v>
      </c>
      <c r="AI173">
        <f ca="1">MAX(0,V173-'QuickPlay Score'!$AE$12)</f>
        <v>0</v>
      </c>
      <c r="AJ173">
        <f ca="1">MAX(0,W173-'QuickPlay Score'!$AE$12)</f>
        <v>0</v>
      </c>
      <c r="AK173">
        <f ca="1">MAX(0,X173-'QuickPlay Score'!$AE$12)</f>
        <v>0</v>
      </c>
      <c r="AL173">
        <f ca="1">MAX(0,Y173-'QuickPlay Score'!$AE$12)</f>
        <v>0</v>
      </c>
      <c r="AM173">
        <f ca="1">MAX(0,Z173-'QuickPlay Score'!$AE$12)</f>
        <v>0</v>
      </c>
    </row>
    <row r="174" spans="2:39" x14ac:dyDescent="0.25">
      <c r="B174">
        <f t="shared" si="26"/>
        <v>4710</v>
      </c>
      <c r="E174">
        <f ca="1">'truth model'!M174*IF($B174&lt;=E$5,0,+E$3*E$4*E$10*E$6^0.5/(2*(PI()*E$7*($B174-E$5)^3)^0.5)*EXP(-((E$6*E$10-E$8*($B174-E$5))^2)/(4*E$6*E$7*($B174-E$5)))*EXP(-E$9*($B174-E$5)))</f>
        <v>1.0767747235292683E-134</v>
      </c>
      <c r="F174">
        <f ca="1">'truth model'!N174*IF($B174&lt;=F$5,0,+F$3*F$4*F$10*F$6^0.5/(2*(PI()*F$7*($B174-F$5)^3)^0.5)*EXP(-((F$6*F$10-F$8*($B174-F$5))^2)/(4*F$6*F$7*($B174-F$5)))*EXP(-F$9*($B174-F$5)))</f>
        <v>1.3390748826978442E-25</v>
      </c>
      <c r="G174">
        <f ca="1">'truth model'!O174*IF($B174&lt;=G$5,0,+G$3*G$4*G$10*G$6^0.5/(2*(PI()*G$7*($B174-G$5)^3)^0.5)*EXP(-((G$6*G$10-G$8*($B174-G$5))^2)/(4*G$6*G$7*($B174-G$5)))*EXP(-G$9*($B174-G$5)))</f>
        <v>1.0258388198957E-33</v>
      </c>
      <c r="H174">
        <f ca="1">'truth model'!P174*IF($B174&lt;=H$5,0,+H$3*H$4*H$10*H$6^0.5/(2*(PI()*H$7*($B174-H$5)^3)^0.5)*EXP(-((H$6*H$10-H$8*($B174-H$5))^2)/(4*H$6*H$7*($B174-H$5)))*EXP(-H$9*($B174-H$5)))</f>
        <v>1.854672331901954E-40</v>
      </c>
      <c r="I174">
        <f ca="1">'truth model'!Q174*IF($B174&lt;=I$5,0,+I$3*I$4*I$10*I$6^0.5/(2*(PI()*I$7*($B174-I$5)^3)^0.5)*EXP(-((I$6*I$10-I$8*($B174-I$5))^2)/(4*I$6*I$7*($B174-I$5)))*EXP(-I$9*($B174-I$5)))</f>
        <v>1.7009345103206928E-13</v>
      </c>
      <c r="J174">
        <f ca="1">'truth model'!R174*IF($B174&lt;=J$5,0,+J$3*J$4*J$10*J$6^0.5/(2*(PI()*J$7*($B174-J$5)^3)^0.5)*EXP(-((J$6*J$10-J$8*($B174-J$5))^2)/(4*J$6*J$7*($B174-J$5)))*EXP(-J$9*($B174-J$5)))</f>
        <v>6.208962988244701E-34</v>
      </c>
      <c r="K174">
        <f ca="1">'truth model'!S174*IF($B174&lt;=K$5,0,+K$3*K$4*K$10*K$6^0.5/(2*(PI()*K$7*($B174-K$5)^3)^0.5)*EXP(-((K$6*K$10-K$8*($B174-K$5))^2)/(4*K$6*K$7*($B174-K$5)))*EXP(-K$9*($B174-K$5)))</f>
        <v>2.0174227094475852E-24</v>
      </c>
      <c r="L174">
        <f ca="1">'truth model'!T174*IF($B174&lt;=L$5,0,+L$3*L$4*L$10*L$6^0.5/(2*(PI()*L$7*($B174-L$5)^3)^0.5)*EXP(-((L$6*L$10-L$8*($B174-L$5))^2)/(4*L$6*L$7*($B174-L$5)))*EXP(-L$9*($B174-L$5)))</f>
        <v>6.86185365701546E-36</v>
      </c>
      <c r="M174">
        <f ca="1">'truth model'!U174*IF($B174&lt;=M$5,0,+M$3*M$4*M$10*M$6^0.5/(2*(PI()*M$7*($B174-M$5)^3)^0.5)*EXP(-((M$6*M$10-M$8*($B174-M$5))^2)/(4*M$6*M$7*($B174-M$5)))*EXP(-M$9*($B174-M$5)))</f>
        <v>1.6433329787196758E-214</v>
      </c>
      <c r="N174">
        <f ca="1">'truth model'!V174*IF($B174&lt;=N$5,0,+N$3*N$4*N$10*N$6^0.5/(2*(PI()*N$7*($B174-N$5)^3)^0.5)*EXP(-((N$6*N$10-N$8*($B174-N$5))^2)/(4*N$6*N$7*($B174-N$5)))*EXP(-N$9*($B174-N$5)))</f>
        <v>1.378716971583022E-35</v>
      </c>
      <c r="Q174">
        <f t="shared" ca="1" si="23"/>
        <v>3.5535611854945571E-101</v>
      </c>
      <c r="R174">
        <f t="shared" ca="1" si="24"/>
        <v>1.4568301668407389E-20</v>
      </c>
      <c r="S174">
        <f t="shared" ca="1" si="27"/>
        <v>6.2621597917957217E-25</v>
      </c>
      <c r="T174">
        <f t="shared" ca="1" si="27"/>
        <v>1.6856098022327711E-31</v>
      </c>
      <c r="U174">
        <f t="shared" ca="1" si="27"/>
        <v>1.3776546171906746E-5</v>
      </c>
      <c r="V174">
        <f t="shared" ca="1" si="27"/>
        <v>1.2181477749521205E-23</v>
      </c>
      <c r="W174">
        <f t="shared" ca="1" si="27"/>
        <v>2.7687246831606382E-13</v>
      </c>
      <c r="X174">
        <f t="shared" ca="1" si="27"/>
        <v>4.9433735260965571E-23</v>
      </c>
      <c r="Y174">
        <f t="shared" ca="1" si="27"/>
        <v>7.8094361775549531E-138</v>
      </c>
      <c r="Z174">
        <f t="shared" ca="1" si="27"/>
        <v>1.0629308295971011E-18</v>
      </c>
      <c r="AA174">
        <f t="shared" si="27"/>
        <v>0</v>
      </c>
      <c r="AD174">
        <f ca="1">MAX(0,Q174-'QuickPlay Score'!$AE$12)</f>
        <v>0</v>
      </c>
      <c r="AE174">
        <f ca="1">MAX(0,R174-'QuickPlay Score'!$AE$12)</f>
        <v>0</v>
      </c>
      <c r="AF174">
        <f ca="1">MAX(0,S174-'QuickPlay Score'!$AE$12)</f>
        <v>0</v>
      </c>
      <c r="AG174">
        <f ca="1">MAX(0,T174-'QuickPlay Score'!$AE$12)</f>
        <v>0</v>
      </c>
      <c r="AH174">
        <f ca="1">MAX(0,U174-'QuickPlay Score'!$AE$12)</f>
        <v>0</v>
      </c>
      <c r="AI174">
        <f ca="1">MAX(0,V174-'QuickPlay Score'!$AE$12)</f>
        <v>0</v>
      </c>
      <c r="AJ174">
        <f ca="1">MAX(0,W174-'QuickPlay Score'!$AE$12)</f>
        <v>0</v>
      </c>
      <c r="AK174">
        <f ca="1">MAX(0,X174-'QuickPlay Score'!$AE$12)</f>
        <v>0</v>
      </c>
      <c r="AL174">
        <f ca="1">MAX(0,Y174-'QuickPlay Score'!$AE$12)</f>
        <v>0</v>
      </c>
      <c r="AM174">
        <f ca="1">MAX(0,Z174-'QuickPlay Score'!$AE$12)</f>
        <v>0</v>
      </c>
    </row>
    <row r="175" spans="2:39" x14ac:dyDescent="0.25">
      <c r="B175">
        <f t="shared" si="26"/>
        <v>4740</v>
      </c>
      <c r="E175">
        <f ca="1">'truth model'!M175*IF($B175&lt;=E$5,0,+E$3*E$4*E$10*E$6^0.5/(2*(PI()*E$7*($B175-E$5)^3)^0.5)*EXP(-((E$6*E$10-E$8*($B175-E$5))^2)/(4*E$6*E$7*($B175-E$5)))*EXP(-E$9*($B175-E$5)))</f>
        <v>1.3315903337946698E-135</v>
      </c>
      <c r="F175">
        <f ca="1">'truth model'!N175*IF($B175&lt;=F$5,0,+F$3*F$4*F$10*F$6^0.5/(2*(PI()*F$7*($B175-F$5)^3)^0.5)*EXP(-((F$6*F$10-F$8*($B175-F$5))^2)/(4*F$6*F$7*($B175-F$5)))*EXP(-F$9*($B175-F$5)))</f>
        <v>1.1351512868287971E-25</v>
      </c>
      <c r="G175">
        <f ca="1">'truth model'!O175*IF($B175&lt;=G$5,0,+G$3*G$4*G$10*G$6^0.5/(2*(PI()*G$7*($B175-G$5)^3)^0.5)*EXP(-((G$6*G$10-G$8*($B175-G$5))^2)/(4*G$6*G$7*($B175-G$5)))*EXP(-G$9*($B175-G$5)))</f>
        <v>5.7524499527693542E-34</v>
      </c>
      <c r="H175">
        <f ca="1">'truth model'!P175*IF($B175&lt;=H$5,0,+H$3*H$4*H$10*H$6^0.5/(2*(PI()*H$7*($B175-H$5)^3)^0.5)*EXP(-((H$6*H$10-H$8*($B175-H$5))^2)/(4*H$6*H$7*($B175-H$5)))*EXP(-H$9*($B175-H$5)))</f>
        <v>9.3466843226643894E-41</v>
      </c>
      <c r="I175">
        <f ca="1">'truth model'!Q175*IF($B175&lt;=I$5,0,+I$3*I$4*I$10*I$6^0.5/(2*(PI()*I$7*($B175-I$5)^3)^0.5)*EXP(-((I$6*I$10-I$8*($B175-I$5))^2)/(4*I$6*I$7*($B175-I$5)))*EXP(-I$9*($B175-I$5)))</f>
        <v>9.299748609803329E-14</v>
      </c>
      <c r="J175">
        <f ca="1">'truth model'!R175*IF($B175&lt;=J$5,0,+J$3*J$4*J$10*J$6^0.5/(2*(PI()*J$7*($B175-J$5)^3)^0.5)*EXP(-((J$6*J$10-J$8*($B175-J$5))^2)/(4*J$6*J$7*($B175-J$5)))*EXP(-J$9*($B175-J$5)))</f>
        <v>3.587246633231772E-34</v>
      </c>
      <c r="K175">
        <f ca="1">'truth model'!S175*IF($B175&lt;=K$5,0,+K$3*K$4*K$10*K$6^0.5/(2*(PI()*K$7*($B175-K$5)^3)^0.5)*EXP(-((K$6*K$10-K$8*($B175-K$5))^2)/(4*K$6*K$7*($B175-K$5)))*EXP(-K$9*($B175-K$5)))</f>
        <v>1.6796826755914957E-24</v>
      </c>
      <c r="L175">
        <f ca="1">'truth model'!T175*IF($B175&lt;=L$5,0,+L$3*L$4*L$10*L$6^0.5/(2*(PI()*L$7*($B175-L$5)^3)^0.5)*EXP(-((L$6*L$10-L$8*($B175-L$5))^2)/(4*L$6*L$7*($B175-L$5)))*EXP(-L$9*($B175-L$5)))</f>
        <v>5.4100176083961724E-36</v>
      </c>
      <c r="M175">
        <f ca="1">'truth model'!U175*IF($B175&lt;=M$5,0,+M$3*M$4*M$10*M$6^0.5/(2*(PI()*M$7*($B175-M$5)^3)^0.5)*EXP(-((M$6*M$10-M$8*($B175-M$5))^2)/(4*M$6*M$7*($B175-M$5)))*EXP(-M$9*($B175-M$5)))</f>
        <v>7.8079507877953022E-216</v>
      </c>
      <c r="N175">
        <f ca="1">'truth model'!V175*IF($B175&lt;=N$5,0,+N$3*N$4*N$10*N$6^0.5/(2*(PI()*N$7*($B175-N$5)^3)^0.5)*EXP(-((N$6*N$10-N$8*($B175-N$5))^2)/(4*N$6*N$7*($B175-N$5)))*EXP(-N$9*($B175-N$5)))</f>
        <v>5.3446377730280956E-36</v>
      </c>
      <c r="Q175">
        <f t="shared" ca="1" si="23"/>
        <v>4.7993851322839337E-102</v>
      </c>
      <c r="R175">
        <f t="shared" ca="1" si="24"/>
        <v>1.0451917242120278E-20</v>
      </c>
      <c r="S175">
        <f t="shared" ca="1" si="27"/>
        <v>3.9736103639303631E-25</v>
      </c>
      <c r="T175">
        <f t="shared" ca="1" si="27"/>
        <v>9.6340974493944421E-32</v>
      </c>
      <c r="U175">
        <f t="shared" ca="1" si="27"/>
        <v>1.2410335739746834E-5</v>
      </c>
      <c r="V175">
        <f t="shared" ca="1" si="27"/>
        <v>7.6999921553213018E-24</v>
      </c>
      <c r="W175">
        <f t="shared" ca="1" si="27"/>
        <v>2.0255843616958563E-13</v>
      </c>
      <c r="X175">
        <f t="shared" ca="1" si="27"/>
        <v>3.0244953143720963E-23</v>
      </c>
      <c r="Y175">
        <f t="shared" ca="1" si="27"/>
        <v>3.2379051628212957E-139</v>
      </c>
      <c r="Z175">
        <f t="shared" ca="1" si="27"/>
        <v>6.5887197053279336E-19</v>
      </c>
      <c r="AA175">
        <f t="shared" si="27"/>
        <v>0</v>
      </c>
      <c r="AD175">
        <f ca="1">MAX(0,Q175-'QuickPlay Score'!$AE$12)</f>
        <v>0</v>
      </c>
      <c r="AE175">
        <f ca="1">MAX(0,R175-'QuickPlay Score'!$AE$12)</f>
        <v>0</v>
      </c>
      <c r="AF175">
        <f ca="1">MAX(0,S175-'QuickPlay Score'!$AE$12)</f>
        <v>0</v>
      </c>
      <c r="AG175">
        <f ca="1">MAX(0,T175-'QuickPlay Score'!$AE$12)</f>
        <v>0</v>
      </c>
      <c r="AH175">
        <f ca="1">MAX(0,U175-'QuickPlay Score'!$AE$12)</f>
        <v>0</v>
      </c>
      <c r="AI175">
        <f ca="1">MAX(0,V175-'QuickPlay Score'!$AE$12)</f>
        <v>0</v>
      </c>
      <c r="AJ175">
        <f ca="1">MAX(0,W175-'QuickPlay Score'!$AE$12)</f>
        <v>0</v>
      </c>
      <c r="AK175">
        <f ca="1">MAX(0,X175-'QuickPlay Score'!$AE$12)</f>
        <v>0</v>
      </c>
      <c r="AL175">
        <f ca="1">MAX(0,Y175-'QuickPlay Score'!$AE$12)</f>
        <v>0</v>
      </c>
      <c r="AM175">
        <f ca="1">MAX(0,Z175-'QuickPlay Score'!$AE$12)</f>
        <v>0</v>
      </c>
    </row>
    <row r="176" spans="2:39" x14ac:dyDescent="0.25">
      <c r="B176">
        <f t="shared" si="26"/>
        <v>4770</v>
      </c>
      <c r="E176">
        <f ca="1">'truth model'!M176*IF($B176&lt;=E$5,0,+E$3*E$4*E$10*E$6^0.5/(2*(PI()*E$7*($B176-E$5)^3)^0.5)*EXP(-((E$6*E$10-E$8*($B176-E$5))^2)/(4*E$6*E$7*($B176-E$5)))*EXP(-E$9*($B176-E$5)))</f>
        <v>2.548048527216577E-136</v>
      </c>
      <c r="F176">
        <f ca="1">'truth model'!N176*IF($B176&lt;=F$5,0,+F$3*F$4*F$10*F$6^0.5/(2*(PI()*F$7*($B176-F$5)^3)^0.5)*EXP(-((F$6*F$10-F$8*($B176-F$5))^2)/(4*F$6*F$7*($B176-F$5)))*EXP(-F$9*($B176-F$5)))</f>
        <v>7.9014970878754199E-26</v>
      </c>
      <c r="G176">
        <f ca="1">'truth model'!O176*IF($B176&lt;=G$5,0,+G$3*G$4*G$10*G$6^0.5/(2*(PI()*G$7*($B176-G$5)^3)^0.5)*EXP(-((G$6*G$10-G$8*($B176-G$5))^2)/(4*G$6*G$7*($B176-G$5)))*EXP(-G$9*($B176-G$5)))</f>
        <v>4.3912107493533896E-34</v>
      </c>
      <c r="H176">
        <f ca="1">'truth model'!P176*IF($B176&lt;=H$5,0,+H$3*H$4*H$10*H$6^0.5/(2*(PI()*H$7*($B176-H$5)^3)^0.5)*EXP(-((H$6*H$10-H$8*($B176-H$5))^2)/(4*H$6*H$7*($B176-H$5)))*EXP(-H$9*($B176-H$5)))</f>
        <v>8.1000278570192555E-41</v>
      </c>
      <c r="I176">
        <f ca="1">'truth model'!Q176*IF($B176&lt;=I$5,0,+I$3*I$4*I$10*I$6^0.5/(2*(PI()*I$7*($B176-I$5)^3)^0.5)*EXP(-((I$6*I$10-I$8*($B176-I$5))^2)/(4*I$6*I$7*($B176-I$5)))*EXP(-I$9*($B176-I$5)))</f>
        <v>7.4779102344750639E-14</v>
      </c>
      <c r="J176">
        <f ca="1">'truth model'!R176*IF($B176&lt;=J$5,0,+J$3*J$4*J$10*J$6^0.5/(2*(PI()*J$7*($B176-J$5)^3)^0.5)*EXP(-((J$6*J$10-J$8*($B176-J$5))^2)/(4*J$6*J$7*($B176-J$5)))*EXP(-J$9*($B176-J$5)))</f>
        <v>1.5169933043227621E-34</v>
      </c>
      <c r="K176">
        <f ca="1">'truth model'!S176*IF($B176&lt;=K$5,0,+K$3*K$4*K$10*K$6^0.5/(2*(PI()*K$7*($B176-K$5)^3)^0.5)*EXP(-((K$6*K$10-K$8*($B176-K$5))^2)/(4*K$6*K$7*($B176-K$5)))*EXP(-K$9*($B176-K$5)))</f>
        <v>1.0981905678289158E-24</v>
      </c>
      <c r="L176">
        <f ca="1">'truth model'!T176*IF($B176&lt;=L$5,0,+L$3*L$4*L$10*L$6^0.5/(2*(PI()*L$7*($B176-L$5)^3)^0.5)*EXP(-((L$6*L$10-L$8*($B176-L$5))^2)/(4*L$6*L$7*($B176-L$5)))*EXP(-L$9*($B176-L$5)))</f>
        <v>3.1037480410036614E-36</v>
      </c>
      <c r="M176">
        <f ca="1">'truth model'!U176*IF($B176&lt;=M$5,0,+M$3*M$4*M$10*M$6^0.5/(2*(PI()*M$7*($B176-M$5)^3)^0.5)*EXP(-((M$6*M$10-M$8*($B176-M$5))^2)/(4*M$6*M$7*($B176-M$5)))*EXP(-M$9*($B176-M$5)))</f>
        <v>2.5845972008833741E-217</v>
      </c>
      <c r="N176">
        <f ca="1">'truth model'!V176*IF($B176&lt;=N$5,0,+N$3*N$4*N$10*N$6^0.5/(2*(PI()*N$7*($B176-N$5)^3)^0.5)*EXP(-((N$6*N$10-N$8*($B176-N$5))^2)/(4*N$6*N$7*($B176-N$5)))*EXP(-N$9*($B176-N$5)))</f>
        <v>3.0831081685146814E-36</v>
      </c>
      <c r="Q176">
        <f t="shared" ca="1" si="23"/>
        <v>6.4782769641986029E-103</v>
      </c>
      <c r="R176">
        <f t="shared" ca="1" si="24"/>
        <v>7.4974414214822922E-21</v>
      </c>
      <c r="S176">
        <f t="shared" ca="1" si="27"/>
        <v>2.5206660729672068E-25</v>
      </c>
      <c r="T176">
        <f t="shared" ca="1" si="27"/>
        <v>5.505166362802082E-32</v>
      </c>
      <c r="U176">
        <f t="shared" ca="1" si="27"/>
        <v>1.1168045858018601E-5</v>
      </c>
      <c r="V176">
        <f t="shared" ca="1" si="27"/>
        <v>4.8654670825729241E-24</v>
      </c>
      <c r="W176">
        <f t="shared" ca="1" si="27"/>
        <v>1.4812755023859132E-13</v>
      </c>
      <c r="X176">
        <f t="shared" ca="1" si="27"/>
        <v>1.8498091815841917E-23</v>
      </c>
      <c r="Y176">
        <f t="shared" ca="1" si="27"/>
        <v>1.3395248495813967E-140</v>
      </c>
      <c r="Z176">
        <f t="shared" ca="1" si="27"/>
        <v>4.0813694860806446E-19</v>
      </c>
      <c r="AA176">
        <f t="shared" si="27"/>
        <v>0</v>
      </c>
      <c r="AD176">
        <f ca="1">MAX(0,Q176-'QuickPlay Score'!$AE$12)</f>
        <v>0</v>
      </c>
      <c r="AE176">
        <f ca="1">MAX(0,R176-'QuickPlay Score'!$AE$12)</f>
        <v>0</v>
      </c>
      <c r="AF176">
        <f ca="1">MAX(0,S176-'QuickPlay Score'!$AE$12)</f>
        <v>0</v>
      </c>
      <c r="AG176">
        <f ca="1">MAX(0,T176-'QuickPlay Score'!$AE$12)</f>
        <v>0</v>
      </c>
      <c r="AH176">
        <f ca="1">MAX(0,U176-'QuickPlay Score'!$AE$12)</f>
        <v>0</v>
      </c>
      <c r="AI176">
        <f ca="1">MAX(0,V176-'QuickPlay Score'!$AE$12)</f>
        <v>0</v>
      </c>
      <c r="AJ176">
        <f ca="1">MAX(0,W176-'QuickPlay Score'!$AE$12)</f>
        <v>0</v>
      </c>
      <c r="AK176">
        <f ca="1">MAX(0,X176-'QuickPlay Score'!$AE$12)</f>
        <v>0</v>
      </c>
      <c r="AL176">
        <f ca="1">MAX(0,Y176-'QuickPlay Score'!$AE$12)</f>
        <v>0</v>
      </c>
      <c r="AM176">
        <f ca="1">MAX(0,Z176-'QuickPlay Score'!$AE$12)</f>
        <v>0</v>
      </c>
    </row>
    <row r="177" spans="2:39" x14ac:dyDescent="0.25">
      <c r="B177">
        <f t="shared" si="26"/>
        <v>4800</v>
      </c>
      <c r="E177">
        <f ca="1">'truth model'!M177*IF($B177&lt;=E$5,0,+E$3*E$4*E$10*E$6^0.5/(2*(PI()*E$7*($B177-E$5)^3)^0.5)*EXP(-((E$6*E$10-E$8*($B177-E$5))^2)/(4*E$6*E$7*($B177-E$5)))*EXP(-E$9*($B177-E$5)))</f>
        <v>3.6118705048002636E-137</v>
      </c>
      <c r="F177">
        <f ca="1">'truth model'!N177*IF($B177&lt;=F$5,0,+F$3*F$4*F$10*F$6^0.5/(2*(PI()*F$7*($B177-F$5)^3)^0.5)*EXP(-((F$6*F$10-F$8*($B177-F$5))^2)/(4*F$6*F$7*($B177-F$5)))*EXP(-F$9*($B177-F$5)))</f>
        <v>4.6045170059522408E-26</v>
      </c>
      <c r="G177">
        <f ca="1">'truth model'!O177*IF($B177&lt;=G$5,0,+G$3*G$4*G$10*G$6^0.5/(2*(PI()*G$7*($B177-G$5)^3)^0.5)*EXP(-((G$6*G$10-G$8*($B177-G$5))^2)/(4*G$6*G$7*($B177-G$5)))*EXP(-G$9*($B177-G$5)))</f>
        <v>1.8188363068626199E-34</v>
      </c>
      <c r="H177">
        <f ca="1">'truth model'!P177*IF($B177&lt;=H$5,0,+H$3*H$4*H$10*H$6^0.5/(2*(PI()*H$7*($B177-H$5)^3)^0.5)*EXP(-((H$6*H$10-H$8*($B177-H$5))^2)/(4*H$6*H$7*($B177-H$5)))*EXP(-H$9*($B177-H$5)))</f>
        <v>3.494878064544932E-41</v>
      </c>
      <c r="I177">
        <f ca="1">'truth model'!Q177*IF($B177&lt;=I$5,0,+I$3*I$4*I$10*I$6^0.5/(2*(PI()*I$7*($B177-I$5)^3)^0.5)*EXP(-((I$6*I$10-I$8*($B177-I$5))^2)/(4*I$6*I$7*($B177-I$5)))*EXP(-I$9*($B177-I$5)))</f>
        <v>7.2208585207717387E-14</v>
      </c>
      <c r="J177">
        <f ca="1">'truth model'!R177*IF($B177&lt;=J$5,0,+J$3*J$4*J$10*J$6^0.5/(2*(PI()*J$7*($B177-J$5)^3)^0.5)*EXP(-((J$6*J$10-J$8*($B177-J$5))^2)/(4*J$6*J$7*($B177-J$5)))*EXP(-J$9*($B177-J$5)))</f>
        <v>1.416333185373581E-34</v>
      </c>
      <c r="K177">
        <f ca="1">'truth model'!S177*IF($B177&lt;=K$5,0,+K$3*K$4*K$10*K$6^0.5/(2*(PI()*K$7*($B177-K$5)^3)^0.5)*EXP(-((K$6*K$10-K$8*($B177-K$5))^2)/(4*K$6*K$7*($B177-K$5)))*EXP(-K$9*($B177-K$5)))</f>
        <v>8.7049264767739728E-25</v>
      </c>
      <c r="L177">
        <f ca="1">'truth model'!T177*IF($B177&lt;=L$5,0,+L$3*L$4*L$10*L$6^0.5/(2*(PI()*L$7*($B177-L$5)^3)^0.5)*EXP(-((L$6*L$10-L$8*($B177-L$5))^2)/(4*L$6*L$7*($B177-L$5)))*EXP(-L$9*($B177-L$5)))</f>
        <v>1.813957011388644E-36</v>
      </c>
      <c r="M177">
        <f ca="1">'truth model'!U177*IF($B177&lt;=M$5,0,+M$3*M$4*M$10*M$6^0.5/(2*(PI()*M$7*($B177-M$5)^3)^0.5)*EXP(-((M$6*M$10-M$8*($B177-M$5))^2)/(4*M$6*M$7*($B177-M$5)))*EXP(-M$9*($B177-M$5)))</f>
        <v>8.5150538415712509E-219</v>
      </c>
      <c r="N177">
        <f ca="1">'truth model'!V177*IF($B177&lt;=N$5,0,+N$3*N$4*N$10*N$6^0.5/(2*(PI()*N$7*($B177-N$5)^3)^0.5)*EXP(-((N$6*N$10-N$8*($B177-N$5))^2)/(4*N$6*N$7*($B177-N$5)))*EXP(-N$9*($B177-N$5)))</f>
        <v>2.187331638266437E-36</v>
      </c>
      <c r="Q177">
        <f t="shared" ca="1" si="23"/>
        <v>8.7395776598722852E-104</v>
      </c>
      <c r="R177">
        <f t="shared" ca="1" si="24"/>
        <v>5.3772693885483347E-21</v>
      </c>
      <c r="S177">
        <f t="shared" ref="S177:AA192" ca="1" si="28">IF($B177&lt;=G$5,0,+G$3*G$4*G$11*G$6^0.5/(2*(PI()*G$7*($B177-G$5)^3)^0.5)*EXP(-((G$6*G$11-G$8*($B177-G$5))^2)/(4*G$6*G$7*($B177-G$5)))*EXP(-G$9*($B177-G$5)))</f>
        <v>1.5985158150077708E-25</v>
      </c>
      <c r="T177">
        <f t="shared" ca="1" si="28"/>
        <v>3.1451203595725073E-32</v>
      </c>
      <c r="U177">
        <f t="shared" ca="1" si="28"/>
        <v>1.0039916622229243E-5</v>
      </c>
      <c r="V177">
        <f t="shared" ca="1" si="28"/>
        <v>3.0733067163019032E-24</v>
      </c>
      <c r="W177">
        <f t="shared" ca="1" si="28"/>
        <v>1.0827794479340308E-13</v>
      </c>
      <c r="X177">
        <f t="shared" ca="1" si="28"/>
        <v>1.1309635845119166E-23</v>
      </c>
      <c r="Y177">
        <f t="shared" ca="1" si="28"/>
        <v>5.5296563804589112E-142</v>
      </c>
      <c r="Z177">
        <f t="shared" ca="1" si="28"/>
        <v>2.5265354373697477E-19</v>
      </c>
      <c r="AA177">
        <f t="shared" si="28"/>
        <v>0</v>
      </c>
      <c r="AD177">
        <f ca="1">MAX(0,Q177-'QuickPlay Score'!$AE$12)</f>
        <v>0</v>
      </c>
      <c r="AE177">
        <f ca="1">MAX(0,R177-'QuickPlay Score'!$AE$12)</f>
        <v>0</v>
      </c>
      <c r="AF177">
        <f ca="1">MAX(0,S177-'QuickPlay Score'!$AE$12)</f>
        <v>0</v>
      </c>
      <c r="AG177">
        <f ca="1">MAX(0,T177-'QuickPlay Score'!$AE$12)</f>
        <v>0</v>
      </c>
      <c r="AH177">
        <f ca="1">MAX(0,U177-'QuickPlay Score'!$AE$12)</f>
        <v>0</v>
      </c>
      <c r="AI177">
        <f ca="1">MAX(0,V177-'QuickPlay Score'!$AE$12)</f>
        <v>0</v>
      </c>
      <c r="AJ177">
        <f ca="1">MAX(0,W177-'QuickPlay Score'!$AE$12)</f>
        <v>0</v>
      </c>
      <c r="AK177">
        <f ca="1">MAX(0,X177-'QuickPlay Score'!$AE$12)</f>
        <v>0</v>
      </c>
      <c r="AL177">
        <f ca="1">MAX(0,Y177-'QuickPlay Score'!$AE$12)</f>
        <v>0</v>
      </c>
      <c r="AM177">
        <f ca="1">MAX(0,Z177-'QuickPlay Score'!$AE$12)</f>
        <v>0</v>
      </c>
    </row>
    <row r="178" spans="2:39" x14ac:dyDescent="0.25">
      <c r="B178">
        <f t="shared" si="26"/>
        <v>4830</v>
      </c>
      <c r="E178">
        <f ca="1">'truth model'!M178*IF($B178&lt;=E$5,0,+E$3*E$4*E$10*E$6^0.5/(2*(PI()*E$7*($B178-E$5)^3)^0.5)*EXP(-((E$6*E$10-E$8*($B178-E$5))^2)/(4*E$6*E$7*($B178-E$5)))*EXP(-E$9*($B178-E$5)))</f>
        <v>4.410321775333132E-138</v>
      </c>
      <c r="F178">
        <f ca="1">'truth model'!N178*IF($B178&lt;=F$5,0,+F$3*F$4*F$10*F$6^0.5/(2*(PI()*F$7*($B178-F$5)^3)^0.5)*EXP(-((F$6*F$10-F$8*($B178-F$5))^2)/(4*F$6*F$7*($B178-F$5)))*EXP(-F$9*($B178-F$5)))</f>
        <v>3.2063651741326409E-26</v>
      </c>
      <c r="G178">
        <f ca="1">'truth model'!O178*IF($B178&lt;=G$5,0,+G$3*G$4*G$10*G$6^0.5/(2*(PI()*G$7*($B178-G$5)^3)^0.5)*EXP(-((G$6*G$10-G$8*($B178-G$5))^2)/(4*G$6*G$7*($B178-G$5)))*EXP(-G$9*($B178-G$5)))</f>
        <v>1.5221706770683431E-34</v>
      </c>
      <c r="H178">
        <f ca="1">'truth model'!P178*IF($B178&lt;=H$5,0,+H$3*H$4*H$10*H$6^0.5/(2*(PI()*H$7*($B178-H$5)^3)^0.5)*EXP(-((H$6*H$10-H$8*($B178-H$5))^2)/(4*H$6*H$7*($B178-H$5)))*EXP(-H$9*($B178-H$5)))</f>
        <v>2.4003428980657208E-41</v>
      </c>
      <c r="I178">
        <f ca="1">'truth model'!Q178*IF($B178&lt;=I$5,0,+I$3*I$4*I$10*I$6^0.5/(2*(PI()*I$7*($B178-I$5)^3)^0.5)*EXP(-((I$6*I$10-I$8*($B178-I$5))^2)/(4*I$6*I$7*($B178-I$5)))*EXP(-I$9*($B178-I$5)))</f>
        <v>7.5552605339240515E-14</v>
      </c>
      <c r="J178">
        <f ca="1">'truth model'!R178*IF($B178&lt;=J$5,0,+J$3*J$4*J$10*J$6^0.5/(2*(PI()*J$7*($B178-J$5)^3)^0.5)*EXP(-((J$6*J$10-J$8*($B178-J$5))^2)/(4*J$6*J$7*($B178-J$5)))*EXP(-J$9*($B178-J$5)))</f>
        <v>5.4829175735207513E-35</v>
      </c>
      <c r="K178">
        <f ca="1">'truth model'!S178*IF($B178&lt;=K$5,0,+K$3*K$4*K$10*K$6^0.5/(2*(PI()*K$7*($B178-K$5)^3)^0.5)*EXP(-((K$6*K$10-K$8*($B178-K$5))^2)/(4*K$6*K$7*($B178-K$5)))*EXP(-K$9*($B178-K$5)))</f>
        <v>4.6199989056449519E-25</v>
      </c>
      <c r="L178">
        <f ca="1">'truth model'!T178*IF($B178&lt;=L$5,0,+L$3*L$4*L$10*L$6^0.5/(2*(PI()*L$7*($B178-L$5)^3)^0.5)*EXP(-((L$6*L$10-L$8*($B178-L$5))^2)/(4*L$6*L$7*($B178-L$5)))*EXP(-L$9*($B178-L$5)))</f>
        <v>8.057010631640951E-37</v>
      </c>
      <c r="M178">
        <f ca="1">'truth model'!U178*IF($B178&lt;=M$5,0,+M$3*M$4*M$10*M$6^0.5/(2*(PI()*M$7*($B178-M$5)^3)^0.5)*EXP(-((M$6*M$10-M$8*($B178-M$5))^2)/(4*M$6*M$7*($B178-M$5)))*EXP(-M$9*($B178-M$5)))</f>
        <v>3.3174008388755737E-220</v>
      </c>
      <c r="N178">
        <f ca="1">'truth model'!V178*IF($B178&lt;=N$5,0,+N$3*N$4*N$10*N$6^0.5/(2*(PI()*N$7*($B178-N$5)^3)^0.5)*EXP(-((N$6*N$10-N$8*($B178-N$5))^2)/(4*N$6*N$7*($B178-N$5)))*EXP(-N$9*($B178-N$5)))</f>
        <v>1.3356899871877562E-36</v>
      </c>
      <c r="Q178">
        <f t="shared" ca="1" si="23"/>
        <v>1.1783741258868592E-104</v>
      </c>
      <c r="R178">
        <f t="shared" ca="1" si="24"/>
        <v>3.8560581284854889E-21</v>
      </c>
      <c r="S178">
        <f t="shared" ca="1" si="28"/>
        <v>1.0134276670004687E-25</v>
      </c>
      <c r="T178">
        <f t="shared" ca="1" si="28"/>
        <v>1.7964429638957509E-32</v>
      </c>
      <c r="U178">
        <f t="shared" ca="1" si="28"/>
        <v>9.0167668295526268E-6</v>
      </c>
      <c r="V178">
        <f t="shared" ca="1" si="28"/>
        <v>1.9406064046912478E-24</v>
      </c>
      <c r="W178">
        <f t="shared" ca="1" si="28"/>
        <v>7.9116386911578344E-14</v>
      </c>
      <c r="X178">
        <f t="shared" ca="1" si="28"/>
        <v>6.9122757640381088E-24</v>
      </c>
      <c r="Y178">
        <f t="shared" ca="1" si="28"/>
        <v>2.2778455622038061E-143</v>
      </c>
      <c r="Z178">
        <f t="shared" ca="1" si="28"/>
        <v>1.563021942149194E-19</v>
      </c>
      <c r="AA178">
        <f t="shared" si="28"/>
        <v>0</v>
      </c>
      <c r="AD178">
        <f ca="1">MAX(0,Q178-'QuickPlay Score'!$AE$12)</f>
        <v>0</v>
      </c>
      <c r="AE178">
        <f ca="1">MAX(0,R178-'QuickPlay Score'!$AE$12)</f>
        <v>0</v>
      </c>
      <c r="AF178">
        <f ca="1">MAX(0,S178-'QuickPlay Score'!$AE$12)</f>
        <v>0</v>
      </c>
      <c r="AG178">
        <f ca="1">MAX(0,T178-'QuickPlay Score'!$AE$12)</f>
        <v>0</v>
      </c>
      <c r="AH178">
        <f ca="1">MAX(0,U178-'QuickPlay Score'!$AE$12)</f>
        <v>0</v>
      </c>
      <c r="AI178">
        <f ca="1">MAX(0,V178-'QuickPlay Score'!$AE$12)</f>
        <v>0</v>
      </c>
      <c r="AJ178">
        <f ca="1">MAX(0,W178-'QuickPlay Score'!$AE$12)</f>
        <v>0</v>
      </c>
      <c r="AK178">
        <f ca="1">MAX(0,X178-'QuickPlay Score'!$AE$12)</f>
        <v>0</v>
      </c>
      <c r="AL178">
        <f ca="1">MAX(0,Y178-'QuickPlay Score'!$AE$12)</f>
        <v>0</v>
      </c>
      <c r="AM178">
        <f ca="1">MAX(0,Z178-'QuickPlay Score'!$AE$12)</f>
        <v>0</v>
      </c>
    </row>
    <row r="179" spans="2:39" x14ac:dyDescent="0.25">
      <c r="B179">
        <f t="shared" si="26"/>
        <v>4860</v>
      </c>
      <c r="E179">
        <f ca="1">'truth model'!M179*IF($B179&lt;=E$5,0,+E$3*E$4*E$10*E$6^0.5/(2*(PI()*E$7*($B179-E$5)^3)^0.5)*EXP(-((E$6*E$10-E$8*($B179-E$5))^2)/(4*E$6*E$7*($B179-E$5)))*EXP(-E$9*($B179-E$5)))</f>
        <v>5.5052057824995286E-139</v>
      </c>
      <c r="F179">
        <f ca="1">'truth model'!N179*IF($B179&lt;=F$5,0,+F$3*F$4*F$10*F$6^0.5/(2*(PI()*F$7*($B179-F$5)^3)^0.5)*EXP(-((F$6*F$10-F$8*($B179-F$5))^2)/(4*F$6*F$7*($B179-F$5)))*EXP(-F$9*($B179-F$5)))</f>
        <v>3.0262965517101317E-26</v>
      </c>
      <c r="G179">
        <f ca="1">'truth model'!O179*IF($B179&lt;=G$5,0,+G$3*G$4*G$10*G$6^0.5/(2*(PI()*G$7*($B179-G$5)^3)^0.5)*EXP(-((G$6*G$10-G$8*($B179-G$5))^2)/(4*G$6*G$7*($B179-G$5)))*EXP(-G$9*($B179-G$5)))</f>
        <v>8.4996149177810016E-35</v>
      </c>
      <c r="H179">
        <f ca="1">'truth model'!P179*IF($B179&lt;=H$5,0,+H$3*H$4*H$10*H$6^0.5/(2*(PI()*H$7*($B179-H$5)^3)^0.5)*EXP(-((H$6*H$10-H$8*($B179-H$5))^2)/(4*H$6*H$7*($B179-H$5)))*EXP(-H$9*($B179-H$5)))</f>
        <v>1.3175939436998418E-41</v>
      </c>
      <c r="I179">
        <f ca="1">'truth model'!Q179*IF($B179&lt;=I$5,0,+I$3*I$4*I$10*I$6^0.5/(2*(PI()*I$7*($B179-I$5)^3)^0.5)*EXP(-((I$6*I$10-I$8*($B179-I$5))^2)/(4*I$6*I$7*($B179-I$5)))*EXP(-I$9*($B179-I$5)))</f>
        <v>5.1785211613861154E-14</v>
      </c>
      <c r="J179">
        <f ca="1">'truth model'!R179*IF($B179&lt;=J$5,0,+J$3*J$4*J$10*J$6^0.5/(2*(PI()*J$7*($B179-J$5)^3)^0.5)*EXP(-((J$6*J$10-J$8*($B179-J$5))^2)/(4*J$6*J$7*($B179-J$5)))*EXP(-J$9*($B179-J$5)))</f>
        <v>5.0217900160585422E-35</v>
      </c>
      <c r="K179">
        <f ca="1">'truth model'!S179*IF($B179&lt;=K$5,0,+K$3*K$4*K$10*K$6^0.5/(2*(PI()*K$7*($B179-K$5)^3)^0.5)*EXP(-((K$6*K$10-K$8*($B179-K$5))^2)/(4*K$6*K$7*($B179-K$5)))*EXP(-K$9*($B179-K$5)))</f>
        <v>3.3953684740929001E-25</v>
      </c>
      <c r="L179">
        <f ca="1">'truth model'!T179*IF($B179&lt;=L$5,0,+L$3*L$4*L$10*L$6^0.5/(2*(PI()*L$7*($B179-L$5)^3)^0.5)*EXP(-((L$6*L$10-L$8*($B179-L$5))^2)/(4*L$6*L$7*($B179-L$5)))*EXP(-L$9*($B179-L$5)))</f>
        <v>5.6032849735492387E-37</v>
      </c>
      <c r="M179">
        <f ca="1">'truth model'!U179*IF($B179&lt;=M$5,0,+M$3*M$4*M$10*M$6^0.5/(2*(PI()*M$7*($B179-M$5)^3)^0.5)*EXP(-((M$6*M$10-M$8*($B179-M$5))^2)/(4*M$6*M$7*($B179-M$5)))*EXP(-M$9*($B179-M$5)))</f>
        <v>9.8075858752601605E-222</v>
      </c>
      <c r="N179">
        <f ca="1">'truth model'!V179*IF($B179&lt;=N$5,0,+N$3*N$4*N$10*N$6^0.5/(2*(PI()*N$7*($B179-N$5)^3)^0.5)*EXP(-((N$6*N$10-N$8*($B179-N$5))^2)/(4*N$6*N$7*($B179-N$5)))*EXP(-N$9*($B179-N$5)))</f>
        <v>7.5841929873217718E-37</v>
      </c>
      <c r="Q179">
        <f t="shared" ca="1" si="23"/>
        <v>1.5879705257484315E-105</v>
      </c>
      <c r="R179">
        <f t="shared" ca="1" si="24"/>
        <v>2.7647753378192715E-21</v>
      </c>
      <c r="S179">
        <f t="shared" ca="1" si="28"/>
        <v>6.4231093901509518E-26</v>
      </c>
      <c r="T179">
        <f t="shared" ca="1" si="28"/>
        <v>1.0258900496173569E-32</v>
      </c>
      <c r="U179">
        <f t="shared" ca="1" si="28"/>
        <v>8.0899851643602444E-6</v>
      </c>
      <c r="V179">
        <f t="shared" ca="1" si="28"/>
        <v>1.2249608348927002E-24</v>
      </c>
      <c r="W179">
        <f t="shared" ca="1" si="28"/>
        <v>5.7785475628007925E-14</v>
      </c>
      <c r="X179">
        <f t="shared" ca="1" si="28"/>
        <v>4.2232541979025788E-24</v>
      </c>
      <c r="Y179">
        <f t="shared" ca="1" si="28"/>
        <v>9.3636840733287747E-145</v>
      </c>
      <c r="Z179">
        <f t="shared" ca="1" si="28"/>
        <v>9.6634101288741328E-20</v>
      </c>
      <c r="AA179">
        <f t="shared" si="28"/>
        <v>0</v>
      </c>
      <c r="AD179">
        <f ca="1">MAX(0,Q179-'QuickPlay Score'!$AE$12)</f>
        <v>0</v>
      </c>
      <c r="AE179">
        <f ca="1">MAX(0,R179-'QuickPlay Score'!$AE$12)</f>
        <v>0</v>
      </c>
      <c r="AF179">
        <f ca="1">MAX(0,S179-'QuickPlay Score'!$AE$12)</f>
        <v>0</v>
      </c>
      <c r="AG179">
        <f ca="1">MAX(0,T179-'QuickPlay Score'!$AE$12)</f>
        <v>0</v>
      </c>
      <c r="AH179">
        <f ca="1">MAX(0,U179-'QuickPlay Score'!$AE$12)</f>
        <v>0</v>
      </c>
      <c r="AI179">
        <f ca="1">MAX(0,V179-'QuickPlay Score'!$AE$12)</f>
        <v>0</v>
      </c>
      <c r="AJ179">
        <f ca="1">MAX(0,W179-'QuickPlay Score'!$AE$12)</f>
        <v>0</v>
      </c>
      <c r="AK179">
        <f ca="1">MAX(0,X179-'QuickPlay Score'!$AE$12)</f>
        <v>0</v>
      </c>
      <c r="AL179">
        <f ca="1">MAX(0,Y179-'QuickPlay Score'!$AE$12)</f>
        <v>0</v>
      </c>
      <c r="AM179">
        <f ca="1">MAX(0,Z179-'QuickPlay Score'!$AE$12)</f>
        <v>0</v>
      </c>
    </row>
    <row r="180" spans="2:39" x14ac:dyDescent="0.25">
      <c r="B180">
        <f t="shared" si="26"/>
        <v>4890</v>
      </c>
      <c r="E180">
        <f ca="1">'truth model'!M180*IF($B180&lt;=E$5,0,+E$3*E$4*E$10*E$6^0.5/(2*(PI()*E$7*($B180-E$5)^3)^0.5)*EXP(-((E$6*E$10-E$8*($B180-E$5))^2)/(4*E$6*E$7*($B180-E$5)))*EXP(-E$9*($B180-E$5)))</f>
        <v>6.6650730053380234E-140</v>
      </c>
      <c r="F180">
        <f ca="1">'truth model'!N180*IF($B180&lt;=F$5,0,+F$3*F$4*F$10*F$6^0.5/(2*(PI()*F$7*($B180-F$5)^3)^0.5)*EXP(-((F$6*F$10-F$8*($B180-F$5))^2)/(4*F$6*F$7*($B180-F$5)))*EXP(-F$9*($B180-F$5)))</f>
        <v>2.1965705937389903E-26</v>
      </c>
      <c r="G180">
        <f ca="1">'truth model'!O180*IF($B180&lt;=G$5,0,+G$3*G$4*G$10*G$6^0.5/(2*(PI()*G$7*($B180-G$5)^3)^0.5)*EXP(-((G$6*G$10-G$8*($B180-G$5))^2)/(4*G$6*G$7*($B180-G$5)))*EXP(-G$9*($B180-G$5)))</f>
        <v>5.9976705994690563E-35</v>
      </c>
      <c r="H180">
        <f ca="1">'truth model'!P180*IF($B180&lt;=H$5,0,+H$3*H$4*H$10*H$6^0.5/(2*(PI()*H$7*($B180-H$5)^3)^0.5)*EXP(-((H$6*H$10-H$8*($B180-H$5))^2)/(4*H$6*H$7*($B180-H$5)))*EXP(-H$9*($B180-H$5)))</f>
        <v>7.4562049946920373E-42</v>
      </c>
      <c r="I180">
        <f ca="1">'truth model'!Q180*IF($B180&lt;=I$5,0,+I$3*I$4*I$10*I$6^0.5/(2*(PI()*I$7*($B180-I$5)^3)^0.5)*EXP(-((I$6*I$10-I$8*($B180-I$5))^2)/(4*I$6*I$7*($B180-I$5)))*EXP(-I$9*($B180-I$5)))</f>
        <v>3.9612796111692622E-14</v>
      </c>
      <c r="J180">
        <f ca="1">'truth model'!R180*IF($B180&lt;=J$5,0,+J$3*J$4*J$10*J$6^0.5/(2*(PI()*J$7*($B180-J$5)^3)^0.5)*EXP(-((J$6*J$10-J$8*($B180-J$5))^2)/(4*J$6*J$7*($B180-J$5)))*EXP(-J$9*($B180-J$5)))</f>
        <v>3.0529632928017462E-35</v>
      </c>
      <c r="K180">
        <f ca="1">'truth model'!S180*IF($B180&lt;=K$5,0,+K$3*K$4*K$10*K$6^0.5/(2*(PI()*K$7*($B180-K$5)^3)^0.5)*EXP(-((K$6*K$10-K$8*($B180-K$5))^2)/(4*K$6*K$7*($B180-K$5)))*EXP(-K$9*($B180-K$5)))</f>
        <v>2.0448930674129029E-25</v>
      </c>
      <c r="L180">
        <f ca="1">'truth model'!T180*IF($B180&lt;=L$5,0,+L$3*L$4*L$10*L$6^0.5/(2*(PI()*L$7*($B180-L$5)^3)^0.5)*EXP(-((L$6*L$10-L$8*($B180-L$5))^2)/(4*L$6*L$7*($B180-L$5)))*EXP(-L$9*($B180-L$5)))</f>
        <v>3.6149527243984721E-37</v>
      </c>
      <c r="M180">
        <f ca="1">'truth model'!U180*IF($B180&lt;=M$5,0,+M$3*M$4*M$10*M$6^0.5/(2*(PI()*M$7*($B180-M$5)^3)^0.5)*EXP(-((M$6*M$10-M$8*($B180-M$5))^2)/(4*M$6*M$7*($B180-M$5)))*EXP(-M$9*($B180-M$5)))</f>
        <v>3.3737001732949863E-223</v>
      </c>
      <c r="N180">
        <f ca="1">'truth model'!V180*IF($B180&lt;=N$5,0,+N$3*N$4*N$10*N$6^0.5/(2*(PI()*N$7*($B180-N$5)^3)^0.5)*EXP(-((N$6*N$10-N$8*($B180-N$5))^2)/(4*N$6*N$7*($B180-N$5)))*EXP(-N$9*($B180-N$5)))</f>
        <v>4.118083856793554E-37</v>
      </c>
      <c r="Q180">
        <f t="shared" ca="1" si="23"/>
        <v>2.1388125038849124E-106</v>
      </c>
      <c r="R180">
        <f t="shared" ca="1" si="24"/>
        <v>1.982038162798198E-21</v>
      </c>
      <c r="S180">
        <f t="shared" ca="1" si="28"/>
        <v>4.0698378081719056E-26</v>
      </c>
      <c r="T180">
        <f t="shared" ca="1" si="28"/>
        <v>5.8573510598765292E-33</v>
      </c>
      <c r="U180">
        <f t="shared" ca="1" si="28"/>
        <v>7.2515173635127687E-6</v>
      </c>
      <c r="V180">
        <f t="shared" ca="1" si="28"/>
        <v>7.7297074233938975E-25</v>
      </c>
      <c r="W180">
        <f t="shared" ca="1" si="28"/>
        <v>4.2189092120703835E-14</v>
      </c>
      <c r="X180">
        <f t="shared" ca="1" si="28"/>
        <v>2.5794673334492043E-24</v>
      </c>
      <c r="Y180">
        <f t="shared" ca="1" si="28"/>
        <v>3.8413397189224902E-146</v>
      </c>
      <c r="Z180">
        <f t="shared" ca="1" si="28"/>
        <v>5.9707202505846811E-20</v>
      </c>
      <c r="AA180">
        <f t="shared" si="28"/>
        <v>0</v>
      </c>
      <c r="AD180">
        <f ca="1">MAX(0,Q180-'QuickPlay Score'!$AE$12)</f>
        <v>0</v>
      </c>
      <c r="AE180">
        <f ca="1">MAX(0,R180-'QuickPlay Score'!$AE$12)</f>
        <v>0</v>
      </c>
      <c r="AF180">
        <f ca="1">MAX(0,S180-'QuickPlay Score'!$AE$12)</f>
        <v>0</v>
      </c>
      <c r="AG180">
        <f ca="1">MAX(0,T180-'QuickPlay Score'!$AE$12)</f>
        <v>0</v>
      </c>
      <c r="AH180">
        <f ca="1">MAX(0,U180-'QuickPlay Score'!$AE$12)</f>
        <v>0</v>
      </c>
      <c r="AI180">
        <f ca="1">MAX(0,V180-'QuickPlay Score'!$AE$12)</f>
        <v>0</v>
      </c>
      <c r="AJ180">
        <f ca="1">MAX(0,W180-'QuickPlay Score'!$AE$12)</f>
        <v>0</v>
      </c>
      <c r="AK180">
        <f ca="1">MAX(0,X180-'QuickPlay Score'!$AE$12)</f>
        <v>0</v>
      </c>
      <c r="AL180">
        <f ca="1">MAX(0,Y180-'QuickPlay Score'!$AE$12)</f>
        <v>0</v>
      </c>
      <c r="AM180">
        <f ca="1">MAX(0,Z180-'QuickPlay Score'!$AE$12)</f>
        <v>0</v>
      </c>
    </row>
    <row r="181" spans="2:39" x14ac:dyDescent="0.25">
      <c r="B181">
        <f t="shared" si="26"/>
        <v>4920</v>
      </c>
      <c r="E181">
        <f ca="1">'truth model'!M181*IF($B181&lt;=E$5,0,+E$3*E$4*E$10*E$6^0.5/(2*(PI()*E$7*($B181-E$5)^3)^0.5)*EXP(-((E$6*E$10-E$8*($B181-E$5))^2)/(4*E$6*E$7*($B181-E$5)))*EXP(-E$9*($B181-E$5)))</f>
        <v>7.6984585474453344E-141</v>
      </c>
      <c r="F181">
        <f ca="1">'truth model'!N181*IF($B181&lt;=F$5,0,+F$3*F$4*F$10*F$6^0.5/(2*(PI()*F$7*($B181-F$5)^3)^0.5)*EXP(-((F$6*F$10-F$8*($B181-F$5))^2)/(4*F$6*F$7*($B181-F$5)))*EXP(-F$9*($B181-F$5)))</f>
        <v>1.1439378691374386E-26</v>
      </c>
      <c r="G181">
        <f ca="1">'truth model'!O181*IF($B181&lt;=G$5,0,+G$3*G$4*G$10*G$6^0.5/(2*(PI()*G$7*($B181-G$5)^3)^0.5)*EXP(-((G$6*G$10-G$8*($B181-G$5))^2)/(4*G$6*G$7*($B181-G$5)))*EXP(-G$9*($B181-G$5)))</f>
        <v>2.6866935082862262E-35</v>
      </c>
      <c r="H181">
        <f ca="1">'truth model'!P181*IF($B181&lt;=H$5,0,+H$3*H$4*H$10*H$6^0.5/(2*(PI()*H$7*($B181-H$5)^3)^0.5)*EXP(-((H$6*H$10-H$8*($B181-H$5))^2)/(4*H$6*H$7*($B181-H$5)))*EXP(-H$9*($B181-H$5)))</f>
        <v>2.8829982746189039E-42</v>
      </c>
      <c r="I181">
        <f ca="1">'truth model'!Q181*IF($B181&lt;=I$5,0,+I$3*I$4*I$10*I$6^0.5/(2*(PI()*I$7*($B181-I$5)^3)^0.5)*EXP(-((I$6*I$10-I$8*($B181-I$5))^2)/(4*I$6*I$7*($B181-I$5)))*EXP(-I$9*($B181-I$5)))</f>
        <v>3.5927709207488272E-14</v>
      </c>
      <c r="J181">
        <f ca="1">'truth model'!R181*IF($B181&lt;=J$5,0,+J$3*J$4*J$10*J$6^0.5/(2*(PI()*J$7*($B181-J$5)^3)^0.5)*EXP(-((J$6*J$10-J$8*($B181-J$5))^2)/(4*J$6*J$7*($B181-J$5)))*EXP(-J$9*($B181-J$5)))</f>
        <v>1.2898001840507973E-35</v>
      </c>
      <c r="K181">
        <f ca="1">'truth model'!S181*IF($B181&lt;=K$5,0,+K$3*K$4*K$10*K$6^0.5/(2*(PI()*K$7*($B181-K$5)^3)^0.5)*EXP(-((K$6*K$10-K$8*($B181-K$5))^2)/(4*K$6*K$7*($B181-K$5)))*EXP(-K$9*($B181-K$5)))</f>
        <v>1.3277040829229473E-25</v>
      </c>
      <c r="L181">
        <f ca="1">'truth model'!T181*IF($B181&lt;=L$5,0,+L$3*L$4*L$10*L$6^0.5/(2*(PI()*L$7*($B181-L$5)^3)^0.5)*EXP(-((L$6*L$10-L$8*($B181-L$5))^2)/(4*L$6*L$7*($B181-L$5)))*EXP(-L$9*($B181-L$5)))</f>
        <v>1.7259728331229332E-37</v>
      </c>
      <c r="M181">
        <f ca="1">'truth model'!U181*IF($B181&lt;=M$5,0,+M$3*M$4*M$10*M$6^0.5/(2*(PI()*M$7*($B181-M$5)^3)^0.5)*EXP(-((M$6*M$10-M$8*($B181-M$5))^2)/(4*M$6*M$7*($B181-M$5)))*EXP(-M$9*($B181-M$5)))</f>
        <v>1.6769383357852465E-224</v>
      </c>
      <c r="N181">
        <f ca="1">'truth model'!V181*IF($B181&lt;=N$5,0,+N$3*N$4*N$10*N$6^0.5/(2*(PI()*N$7*($B181-N$5)^3)^0.5)*EXP(-((N$6*N$10-N$8*($B181-N$5))^2)/(4*N$6*N$7*($B181-N$5)))*EXP(-N$9*($B181-N$5)))</f>
        <v>2.8657500871940588E-37</v>
      </c>
      <c r="Q181">
        <f t="shared" ca="1" si="23"/>
        <v>2.8792439614291162E-107</v>
      </c>
      <c r="R181">
        <f t="shared" ca="1" si="24"/>
        <v>1.4206968759959838E-21</v>
      </c>
      <c r="S181">
        <f t="shared" ca="1" si="28"/>
        <v>2.5780451708173947E-26</v>
      </c>
      <c r="T181">
        <f t="shared" ca="1" si="28"/>
        <v>3.3436170168608503E-33</v>
      </c>
      <c r="U181">
        <f t="shared" ca="1" si="28"/>
        <v>6.4938501032212676E-6</v>
      </c>
      <c r="V181">
        <f t="shared" ca="1" si="28"/>
        <v>4.8759906509120204E-25</v>
      </c>
      <c r="W181">
        <f t="shared" ca="1" si="28"/>
        <v>3.0790323841042122E-14</v>
      </c>
      <c r="X181">
        <f t="shared" ca="1" si="28"/>
        <v>1.5749701329062815E-24</v>
      </c>
      <c r="Y181">
        <f t="shared" ca="1" si="28"/>
        <v>1.5727108472254551E-147</v>
      </c>
      <c r="Z181">
        <f t="shared" ca="1" si="28"/>
        <v>3.6868816123582809E-20</v>
      </c>
      <c r="AA181">
        <f t="shared" si="28"/>
        <v>0</v>
      </c>
      <c r="AD181">
        <f ca="1">MAX(0,Q181-'QuickPlay Score'!$AE$12)</f>
        <v>0</v>
      </c>
      <c r="AE181">
        <f ca="1">MAX(0,R181-'QuickPlay Score'!$AE$12)</f>
        <v>0</v>
      </c>
      <c r="AF181">
        <f ca="1">MAX(0,S181-'QuickPlay Score'!$AE$12)</f>
        <v>0</v>
      </c>
      <c r="AG181">
        <f ca="1">MAX(0,T181-'QuickPlay Score'!$AE$12)</f>
        <v>0</v>
      </c>
      <c r="AH181">
        <f ca="1">MAX(0,U181-'QuickPlay Score'!$AE$12)</f>
        <v>0</v>
      </c>
      <c r="AI181">
        <f ca="1">MAX(0,V181-'QuickPlay Score'!$AE$12)</f>
        <v>0</v>
      </c>
      <c r="AJ181">
        <f ca="1">MAX(0,W181-'QuickPlay Score'!$AE$12)</f>
        <v>0</v>
      </c>
      <c r="AK181">
        <f ca="1">MAX(0,X181-'QuickPlay Score'!$AE$12)</f>
        <v>0</v>
      </c>
      <c r="AL181">
        <f ca="1">MAX(0,Y181-'QuickPlay Score'!$AE$12)</f>
        <v>0</v>
      </c>
      <c r="AM181">
        <f ca="1">MAX(0,Z181-'QuickPlay Score'!$AE$12)</f>
        <v>0</v>
      </c>
    </row>
    <row r="182" spans="2:39" x14ac:dyDescent="0.25">
      <c r="B182">
        <f t="shared" si="26"/>
        <v>4950</v>
      </c>
      <c r="E182">
        <f ca="1">'truth model'!M182*IF($B182&lt;=E$5,0,+E$3*E$4*E$10*E$6^0.5/(2*(PI()*E$7*($B182-E$5)^3)^0.5)*EXP(-((E$6*E$10-E$8*($B182-E$5))^2)/(4*E$6*E$7*($B182-E$5)))*EXP(-E$9*($B182-E$5)))</f>
        <v>1.1707029250369803E-141</v>
      </c>
      <c r="F182">
        <f ca="1">'truth model'!N182*IF($B182&lt;=F$5,0,+F$3*F$4*F$10*F$6^0.5/(2*(PI()*F$7*($B182-F$5)^3)^0.5)*EXP(-((F$6*F$10-F$8*($B182-F$5))^2)/(4*F$6*F$7*($B182-F$5)))*EXP(-F$9*($B182-F$5)))</f>
        <v>9.1361802228092365E-27</v>
      </c>
      <c r="G182">
        <f ca="1">'truth model'!O182*IF($B182&lt;=G$5,0,+G$3*G$4*G$10*G$6^0.5/(2*(PI()*G$7*($B182-G$5)^3)^0.5)*EXP(-((G$6*G$10-G$8*($B182-G$5))^2)/(4*G$6*G$7*($B182-G$5)))*EXP(-G$9*($B182-G$5)))</f>
        <v>1.9869425483949663E-35</v>
      </c>
      <c r="H182">
        <f ca="1">'truth model'!P182*IF($B182&lt;=H$5,0,+H$3*H$4*H$10*H$6^0.5/(2*(PI()*H$7*($B182-H$5)^3)^0.5)*EXP(-((H$6*H$10-H$8*($B182-H$5))^2)/(4*H$6*H$7*($B182-H$5)))*EXP(-H$9*($B182-H$5)))</f>
        <v>1.9572289424298527E-42</v>
      </c>
      <c r="I182">
        <f ca="1">'truth model'!Q182*IF($B182&lt;=I$5,0,+I$3*I$4*I$10*I$6^0.5/(2*(PI()*I$7*($B182-I$5)^3)^0.5)*EXP(-((I$6*I$10-I$8*($B182-I$5))^2)/(4*I$6*I$7*($B182-I$5)))*EXP(-I$9*($B182-I$5)))</f>
        <v>3.6908646618895732E-14</v>
      </c>
      <c r="J182">
        <f ca="1">'truth model'!R182*IF($B182&lt;=J$5,0,+J$3*J$4*J$10*J$6^0.5/(2*(PI()*J$7*($B182-J$5)^3)^0.5)*EXP(-((J$6*J$10-J$8*($B182-J$5))^2)/(4*J$6*J$7*($B182-J$5)))*EXP(-J$9*($B182-J$5)))</f>
        <v>1.166843777479728E-35</v>
      </c>
      <c r="K182">
        <f ca="1">'truth model'!S182*IF($B182&lt;=K$5,0,+K$3*K$4*K$10*K$6^0.5/(2*(PI()*K$7*($B182-K$5)^3)^0.5)*EXP(-((K$6*K$10-K$8*($B182-K$5))^2)/(4*K$6*K$7*($B182-K$5)))*EXP(-K$9*($B182-K$5)))</f>
        <v>1.430070023466411E-25</v>
      </c>
      <c r="L182">
        <f ca="1">'truth model'!T182*IF($B182&lt;=L$5,0,+L$3*L$4*L$10*L$6^0.5/(2*(PI()*L$7*($B182-L$5)^3)^0.5)*EXP(-((L$6*L$10-L$8*($B182-L$5))^2)/(4*L$6*L$7*($B182-L$5)))*EXP(-L$9*($B182-L$5)))</f>
        <v>1.2674357130358409E-37</v>
      </c>
      <c r="M182">
        <f ca="1">'truth model'!U182*IF($B182&lt;=M$5,0,+M$3*M$4*M$10*M$6^0.5/(2*(PI()*M$7*($B182-M$5)^3)^0.5)*EXP(-((M$6*M$10-M$8*($B182-M$5))^2)/(4*M$6*M$7*($B182-M$5)))*EXP(-M$9*($B182-M$5)))</f>
        <v>5.630992505791345E-226</v>
      </c>
      <c r="N182">
        <f ca="1">'truth model'!V182*IF($B182&lt;=N$5,0,+N$3*N$4*N$10*N$6^0.5/(2*(PI()*N$7*($B182-N$5)^3)^0.5)*EXP(-((N$6*N$10-N$8*($B182-N$5))^2)/(4*N$6*N$7*($B182-N$5)))*EXP(-N$9*($B182-N$5)))</f>
        <v>1.6109997328124752E-37</v>
      </c>
      <c r="Q182">
        <f t="shared" ca="1" si="23"/>
        <v>3.8740392067248093E-108</v>
      </c>
      <c r="R182">
        <f t="shared" ca="1" si="24"/>
        <v>1.0181913613405785E-21</v>
      </c>
      <c r="S182">
        <f t="shared" ca="1" si="28"/>
        <v>1.632630605064371E-26</v>
      </c>
      <c r="T182">
        <f t="shared" ca="1" si="28"/>
        <v>1.9083075688901544E-33</v>
      </c>
      <c r="U182">
        <f t="shared" ca="1" si="28"/>
        <v>5.8099922746624179E-6</v>
      </c>
      <c r="V182">
        <f t="shared" ca="1" si="28"/>
        <v>3.0748533184984749E-25</v>
      </c>
      <c r="W182">
        <f t="shared" ca="1" si="28"/>
        <v>2.2462815325554683E-14</v>
      </c>
      <c r="X182">
        <f t="shared" ca="1" si="28"/>
        <v>9.6133965545410314E-25</v>
      </c>
      <c r="Y182">
        <f t="shared" ca="1" si="28"/>
        <v>6.4263081413669341E-149</v>
      </c>
      <c r="Z182">
        <f t="shared" ca="1" si="28"/>
        <v>2.2752696412861412E-20</v>
      </c>
      <c r="AA182">
        <f t="shared" si="28"/>
        <v>0</v>
      </c>
      <c r="AD182">
        <f ca="1">MAX(0,Q182-'QuickPlay Score'!$AE$12)</f>
        <v>0</v>
      </c>
      <c r="AE182">
        <f ca="1">MAX(0,R182-'QuickPlay Score'!$AE$12)</f>
        <v>0</v>
      </c>
      <c r="AF182">
        <f ca="1">MAX(0,S182-'QuickPlay Score'!$AE$12)</f>
        <v>0</v>
      </c>
      <c r="AG182">
        <f ca="1">MAX(0,T182-'QuickPlay Score'!$AE$12)</f>
        <v>0</v>
      </c>
      <c r="AH182">
        <f ca="1">MAX(0,U182-'QuickPlay Score'!$AE$12)</f>
        <v>0</v>
      </c>
      <c r="AI182">
        <f ca="1">MAX(0,V182-'QuickPlay Score'!$AE$12)</f>
        <v>0</v>
      </c>
      <c r="AJ182">
        <f ca="1">MAX(0,W182-'QuickPlay Score'!$AE$12)</f>
        <v>0</v>
      </c>
      <c r="AK182">
        <f ca="1">MAX(0,X182-'QuickPlay Score'!$AE$12)</f>
        <v>0</v>
      </c>
      <c r="AL182">
        <f ca="1">MAX(0,Y182-'QuickPlay Score'!$AE$12)</f>
        <v>0</v>
      </c>
      <c r="AM182">
        <f ca="1">MAX(0,Z182-'QuickPlay Score'!$AE$12)</f>
        <v>0</v>
      </c>
    </row>
    <row r="183" spans="2:39" x14ac:dyDescent="0.25">
      <c r="B183">
        <f t="shared" si="26"/>
        <v>4980</v>
      </c>
      <c r="E183">
        <f ca="1">'truth model'!M183*IF($B183&lt;=E$5,0,+E$3*E$4*E$10*E$6^0.5/(2*(PI()*E$7*($B183-E$5)^3)^0.5)*EXP(-((E$6*E$10-E$8*($B183-E$5))^2)/(4*E$6*E$7*($B183-E$5)))*EXP(-E$9*($B183-E$5)))</f>
        <v>1.0168882975189214E-142</v>
      </c>
      <c r="F183">
        <f ca="1">'truth model'!N183*IF($B183&lt;=F$5,0,+F$3*F$4*F$10*F$6^0.5/(2*(PI()*F$7*($B183-F$5)^3)^0.5)*EXP(-((F$6*F$10-F$8*($B183-F$5))^2)/(4*F$6*F$7*($B183-F$5)))*EXP(-F$9*($B183-F$5)))</f>
        <v>5.6315852855756211E-27</v>
      </c>
      <c r="G183">
        <f ca="1">'truth model'!O183*IF($B183&lt;=G$5,0,+G$3*G$4*G$10*G$6^0.5/(2*(PI()*G$7*($B183-G$5)^3)^0.5)*EXP(-((G$6*G$10-G$8*($B183-G$5))^2)/(4*G$6*G$7*($B183-G$5)))*EXP(-G$9*($B183-G$5)))</f>
        <v>1.2760159794555312E-35</v>
      </c>
      <c r="H183">
        <f ca="1">'truth model'!P183*IF($B183&lt;=H$5,0,+H$3*H$4*H$10*H$6^0.5/(2*(PI()*H$7*($B183-H$5)^3)^0.5)*EXP(-((H$6*H$10-H$8*($B183-H$5))^2)/(4*H$6*H$7*($B183-H$5)))*EXP(-H$9*($B183-H$5)))</f>
        <v>1.2975713244059448E-42</v>
      </c>
      <c r="I183">
        <f ca="1">'truth model'!Q183*IF($B183&lt;=I$5,0,+I$3*I$4*I$10*I$6^0.5/(2*(PI()*I$7*($B183-I$5)^3)^0.5)*EXP(-((I$6*I$10-I$8*($B183-I$5))^2)/(4*I$6*I$7*($B183-I$5)))*EXP(-I$9*($B183-I$5)))</f>
        <v>2.5769706779098814E-14</v>
      </c>
      <c r="J183">
        <f ca="1">'truth model'!R183*IF($B183&lt;=J$5,0,+J$3*J$4*J$10*J$6^0.5/(2*(PI()*J$7*($B183-J$5)^3)^0.5)*EXP(-((J$6*J$10-J$8*($B183-J$5))^2)/(4*J$6*J$7*($B183-J$5)))*EXP(-J$9*($B183-J$5)))</f>
        <v>7.0976739516336882E-36</v>
      </c>
      <c r="K183">
        <f ca="1">'truth model'!S183*IF($B183&lt;=K$5,0,+K$3*K$4*K$10*K$6^0.5/(2*(PI()*K$7*($B183-K$5)^3)^0.5)*EXP(-((K$6*K$10-K$8*($B183-K$5))^2)/(4*K$6*K$7*($B183-K$5)))*EXP(-K$9*($B183-K$5)))</f>
        <v>1.0122585913375199E-25</v>
      </c>
      <c r="L183">
        <f ca="1">'truth model'!T183*IF($B183&lt;=L$5,0,+L$3*L$4*L$10*L$6^0.5/(2*(PI()*L$7*($B183-L$5)^3)^0.5)*EXP(-((L$6*L$10-L$8*($B183-L$5))^2)/(4*L$6*L$7*($B183-L$5)))*EXP(-L$9*($B183-L$5)))</f>
        <v>8.0524972921793776E-38</v>
      </c>
      <c r="M183">
        <f ca="1">'truth model'!U183*IF($B183&lt;=M$5,0,+M$3*M$4*M$10*M$6^0.5/(2*(PI()*M$7*($B183-M$5)^3)^0.5)*EXP(-((M$6*M$10-M$8*($B183-M$5))^2)/(4*M$6*M$7*($B183-M$5)))*EXP(-M$9*($B183-M$5)))</f>
        <v>1.3735890438047961E-227</v>
      </c>
      <c r="N183">
        <f ca="1">'truth model'!V183*IF($B183&lt;=N$5,0,+N$3*N$4*N$10*N$6^0.5/(2*(PI()*N$7*($B183-N$5)^3)^0.5)*EXP(-((N$6*N$10-N$8*($B183-N$5))^2)/(4*N$6*N$7*($B183-N$5)))*EXP(-N$9*($B183-N$5)))</f>
        <v>7.3537800328522795E-38</v>
      </c>
      <c r="Q183">
        <f t="shared" ca="1" si="23"/>
        <v>5.2099501821585945E-109</v>
      </c>
      <c r="R183">
        <f t="shared" ca="1" si="24"/>
        <v>7.2962086834833816E-22</v>
      </c>
      <c r="S183">
        <f t="shared" ca="1" si="28"/>
        <v>1.0336455245282487E-26</v>
      </c>
      <c r="T183">
        <f t="shared" ca="1" si="28"/>
        <v>1.0889262946372662E-33</v>
      </c>
      <c r="U183">
        <f t="shared" ca="1" si="28"/>
        <v>5.1934542434965795E-6</v>
      </c>
      <c r="V183">
        <f t="shared" ca="1" si="28"/>
        <v>1.9384311354360867E-25</v>
      </c>
      <c r="W183">
        <f t="shared" ca="1" si="28"/>
        <v>1.6381480574423211E-14</v>
      </c>
      <c r="X183">
        <f t="shared" ca="1" si="28"/>
        <v>5.8660577210013459E-25</v>
      </c>
      <c r="Y183">
        <f t="shared" ca="1" si="28"/>
        <v>2.6208164356065742E-150</v>
      </c>
      <c r="Z183">
        <f t="shared" ca="1" si="28"/>
        <v>1.4033069931119355E-20</v>
      </c>
      <c r="AA183">
        <f t="shared" si="28"/>
        <v>0</v>
      </c>
      <c r="AD183">
        <f ca="1">MAX(0,Q183-'QuickPlay Score'!$AE$12)</f>
        <v>0</v>
      </c>
      <c r="AE183">
        <f ca="1">MAX(0,R183-'QuickPlay Score'!$AE$12)</f>
        <v>0</v>
      </c>
      <c r="AF183">
        <f ca="1">MAX(0,S183-'QuickPlay Score'!$AE$12)</f>
        <v>0</v>
      </c>
      <c r="AG183">
        <f ca="1">MAX(0,T183-'QuickPlay Score'!$AE$12)</f>
        <v>0</v>
      </c>
      <c r="AH183">
        <f ca="1">MAX(0,U183-'QuickPlay Score'!$AE$12)</f>
        <v>0</v>
      </c>
      <c r="AI183">
        <f ca="1">MAX(0,V183-'QuickPlay Score'!$AE$12)</f>
        <v>0</v>
      </c>
      <c r="AJ183">
        <f ca="1">MAX(0,W183-'QuickPlay Score'!$AE$12)</f>
        <v>0</v>
      </c>
      <c r="AK183">
        <f ca="1">MAX(0,X183-'QuickPlay Score'!$AE$12)</f>
        <v>0</v>
      </c>
      <c r="AL183">
        <f ca="1">MAX(0,Y183-'QuickPlay Score'!$AE$12)</f>
        <v>0</v>
      </c>
      <c r="AM183">
        <f ca="1">MAX(0,Z183-'QuickPlay Score'!$AE$12)</f>
        <v>0</v>
      </c>
    </row>
    <row r="184" spans="2:39" x14ac:dyDescent="0.25">
      <c r="B184">
        <f t="shared" si="26"/>
        <v>5010</v>
      </c>
      <c r="E184">
        <f ca="1">'truth model'!M184*IF($B184&lt;=E$5,0,+E$3*E$4*E$10*E$6^0.5/(2*(PI()*E$7*($B184-E$5)^3)^0.5)*EXP(-((E$6*E$10-E$8*($B184-E$5))^2)/(4*E$6*E$7*($B184-E$5)))*EXP(-E$9*($B184-E$5)))</f>
        <v>2.0925518998366837E-143</v>
      </c>
      <c r="F184">
        <f ca="1">'truth model'!N184*IF($B184&lt;=F$5,0,+F$3*F$4*F$10*F$6^0.5/(2*(PI()*F$7*($B184-F$5)^3)^0.5)*EXP(-((F$6*F$10-F$8*($B184-F$5))^2)/(4*F$6*F$7*($B184-F$5)))*EXP(-F$9*($B184-F$5)))</f>
        <v>4.2370199046205629E-27</v>
      </c>
      <c r="G184">
        <f ca="1">'truth model'!O184*IF($B184&lt;=G$5,0,+G$3*G$4*G$10*G$6^0.5/(2*(PI()*G$7*($B184-G$5)^3)^0.5)*EXP(-((G$6*G$10-G$8*($B184-G$5))^2)/(4*G$6*G$7*($B184-G$5)))*EXP(-G$9*($B184-G$5)))</f>
        <v>5.9037205560970126E-36</v>
      </c>
      <c r="H184">
        <f ca="1">'truth model'!P184*IF($B184&lt;=H$5,0,+H$3*H$4*H$10*H$6^0.5/(2*(PI()*H$7*($B184-H$5)^3)^0.5)*EXP(-((H$6*H$10-H$8*($B184-H$5))^2)/(4*H$6*H$7*($B184-H$5)))*EXP(-H$9*($B184-H$5)))</f>
        <v>6.4296190318760303E-43</v>
      </c>
      <c r="I184">
        <f ca="1">'truth model'!Q184*IF($B184&lt;=I$5,0,+I$3*I$4*I$10*I$6^0.5/(2*(PI()*I$7*($B184-I$5)^3)^0.5)*EXP(-((I$6*I$10-I$8*($B184-I$5))^2)/(4*I$6*I$7*($B184-I$5)))*EXP(-I$9*($B184-I$5)))</f>
        <v>2.5305304104325209E-14</v>
      </c>
      <c r="J184">
        <f ca="1">'truth model'!R184*IF($B184&lt;=J$5,0,+J$3*J$4*J$10*J$6^0.5/(2*(PI()*J$7*($B184-J$5)^3)^0.5)*EXP(-((J$6*J$10-J$8*($B184-J$5))^2)/(4*J$6*J$7*($B184-J$5)))*EXP(-J$9*($B184-J$5)))</f>
        <v>3.9365711503004082E-36</v>
      </c>
      <c r="K184">
        <f ca="1">'truth model'!S184*IF($B184&lt;=K$5,0,+K$3*K$4*K$10*K$6^0.5/(2*(PI()*K$7*($B184-K$5)^3)^0.5)*EXP(-((K$6*K$10-K$8*($B184-K$5))^2)/(4*K$6*K$7*($B184-K$5)))*EXP(-K$9*($B184-K$5)))</f>
        <v>7.3827883266677407E-26</v>
      </c>
      <c r="L184">
        <f ca="1">'truth model'!T184*IF($B184&lt;=L$5,0,+L$3*L$4*L$10*L$6^0.5/(2*(PI()*L$7*($B184-L$5)^3)^0.5)*EXP(-((L$6*L$10-L$8*($B184-L$5))^2)/(4*L$6*L$7*($B184-L$5)))*EXP(-L$9*($B184-L$5)))</f>
        <v>3.3088207688105017E-38</v>
      </c>
      <c r="M184">
        <f ca="1">'truth model'!U184*IF($B184&lt;=M$5,0,+M$3*M$4*M$10*M$6^0.5/(2*(PI()*M$7*($B184-M$5)^3)^0.5)*EXP(-((M$6*M$10-M$8*($B184-M$5))^2)/(4*M$6*M$7*($B184-M$5)))*EXP(-M$9*($B184-M$5)))</f>
        <v>5.1616105347254106E-229</v>
      </c>
      <c r="N184">
        <f ca="1">'truth model'!V184*IF($B184&lt;=N$5,0,+N$3*N$4*N$10*N$6^0.5/(2*(PI()*N$7*($B184-N$5)^3)^0.5)*EXP(-((N$6*N$10-N$8*($B184-N$5))^2)/(4*N$6*N$7*($B184-N$5)))*EXP(-N$9*($B184-N$5)))</f>
        <v>5.5956691208929872E-38</v>
      </c>
      <c r="Q184">
        <f t="shared" ca="1" si="23"/>
        <v>7.003114900620747E-110</v>
      </c>
      <c r="R184">
        <f t="shared" ca="1" si="24"/>
        <v>5.2276463064064509E-22</v>
      </c>
      <c r="S184">
        <f t="shared" ca="1" si="28"/>
        <v>6.5425016913862954E-27</v>
      </c>
      <c r="T184">
        <f t="shared" ca="1" si="28"/>
        <v>6.2125301983721508E-34</v>
      </c>
      <c r="U184">
        <f t="shared" ca="1" si="28"/>
        <v>4.6382256197213923E-6</v>
      </c>
      <c r="V184">
        <f t="shared" ca="1" si="28"/>
        <v>1.2216404986416739E-25</v>
      </c>
      <c r="W184">
        <f t="shared" ca="1" si="28"/>
        <v>1.1942197577469159E-14</v>
      </c>
      <c r="X184">
        <f t="shared" ca="1" si="28"/>
        <v>3.5783545850796628E-25</v>
      </c>
      <c r="Y184">
        <f t="shared" ca="1" si="28"/>
        <v>1.066816095187003E-151</v>
      </c>
      <c r="Z184">
        <f t="shared" ca="1" si="28"/>
        <v>8.6501462262273215E-21</v>
      </c>
      <c r="AA184">
        <f t="shared" si="28"/>
        <v>0</v>
      </c>
      <c r="AD184">
        <f ca="1">MAX(0,Q184-'QuickPlay Score'!$AE$12)</f>
        <v>0</v>
      </c>
      <c r="AE184">
        <f ca="1">MAX(0,R184-'QuickPlay Score'!$AE$12)</f>
        <v>0</v>
      </c>
      <c r="AF184">
        <f ca="1">MAX(0,S184-'QuickPlay Score'!$AE$12)</f>
        <v>0</v>
      </c>
      <c r="AG184">
        <f ca="1">MAX(0,T184-'QuickPlay Score'!$AE$12)</f>
        <v>0</v>
      </c>
      <c r="AH184">
        <f ca="1">MAX(0,U184-'QuickPlay Score'!$AE$12)</f>
        <v>0</v>
      </c>
      <c r="AI184">
        <f ca="1">MAX(0,V184-'QuickPlay Score'!$AE$12)</f>
        <v>0</v>
      </c>
      <c r="AJ184">
        <f ca="1">MAX(0,W184-'QuickPlay Score'!$AE$12)</f>
        <v>0</v>
      </c>
      <c r="AK184">
        <f ca="1">MAX(0,X184-'QuickPlay Score'!$AE$12)</f>
        <v>0</v>
      </c>
      <c r="AL184">
        <f ca="1">MAX(0,Y184-'QuickPlay Score'!$AE$12)</f>
        <v>0</v>
      </c>
      <c r="AM184">
        <f ca="1">MAX(0,Z184-'QuickPlay Score'!$AE$12)</f>
        <v>0</v>
      </c>
    </row>
    <row r="185" spans="2:39" x14ac:dyDescent="0.25">
      <c r="B185">
        <f t="shared" si="26"/>
        <v>5040</v>
      </c>
      <c r="E185">
        <f ca="1">'truth model'!M185*IF($B185&lt;=E$5,0,+E$3*E$4*E$10*E$6^0.5/(2*(PI()*E$7*($B185-E$5)^3)^0.5)*EXP(-((E$6*E$10-E$8*($B185-E$5))^2)/(4*E$6*E$7*($B185-E$5)))*EXP(-E$9*($B185-E$5)))</f>
        <v>2.2537447656113405E-144</v>
      </c>
      <c r="F185">
        <f ca="1">'truth model'!N185*IF($B185&lt;=F$5,0,+F$3*F$4*F$10*F$6^0.5/(2*(PI()*F$7*($B185-F$5)^3)^0.5)*EXP(-((F$6*F$10-F$8*($B185-F$5))^2)/(4*F$6*F$7*($B185-F$5)))*EXP(-F$9*($B185-F$5)))</f>
        <v>3.3884569553054932E-27</v>
      </c>
      <c r="G185">
        <f ca="1">'truth model'!O185*IF($B185&lt;=G$5,0,+G$3*G$4*G$10*G$6^0.5/(2*(PI()*G$7*($B185-G$5)^3)^0.5)*EXP(-((G$6*G$10-G$8*($B185-G$5))^2)/(4*G$6*G$7*($B185-G$5)))*EXP(-G$9*($B185-G$5)))</f>
        <v>5.2129067306786191E-36</v>
      </c>
      <c r="H185">
        <f ca="1">'truth model'!P185*IF($B185&lt;=H$5,0,+H$3*H$4*H$10*H$6^0.5/(2*(PI()*H$7*($B185-H$5)^3)^0.5)*EXP(-((H$6*H$10-H$8*($B185-H$5))^2)/(4*H$6*H$7*($B185-H$5)))*EXP(-H$9*($B185-H$5)))</f>
        <v>4.4144640889107362E-43</v>
      </c>
      <c r="I185">
        <f ca="1">'truth model'!Q185*IF($B185&lt;=I$5,0,+I$3*I$4*I$10*I$6^0.5/(2*(PI()*I$7*($B185-I$5)^3)^0.5)*EXP(-((I$6*I$10-I$8*($B185-I$5))^2)/(4*I$6*I$7*($B185-I$5)))*EXP(-I$9*($B185-I$5)))</f>
        <v>1.8160247471129052E-14</v>
      </c>
      <c r="J185">
        <f ca="1">'truth model'!R185*IF($B185&lt;=J$5,0,+J$3*J$4*J$10*J$6^0.5/(2*(PI()*J$7*($B185-J$5)^3)^0.5)*EXP(-((J$6*J$10-J$8*($B185-J$5))^2)/(4*J$6*J$7*($B185-J$5)))*EXP(-J$9*($B185-J$5)))</f>
        <v>2.4301933733462729E-36</v>
      </c>
      <c r="K185">
        <f ca="1">'truth model'!S185*IF($B185&lt;=K$5,0,+K$3*K$4*K$10*K$6^0.5/(2*(PI()*K$7*($B185-K$5)^3)^0.5)*EXP(-((K$6*K$10-K$8*($B185-K$5))^2)/(4*K$6*K$7*($B185-K$5)))*EXP(-K$9*($B185-K$5)))</f>
        <v>4.3817473102839272E-26</v>
      </c>
      <c r="L185">
        <f ca="1">'truth model'!T185*IF($B185&lt;=L$5,0,+L$3*L$4*L$10*L$6^0.5/(2*(PI()*L$7*($B185-L$5)^3)^0.5)*EXP(-((L$6*L$10-L$8*($B185-L$5))^2)/(4*L$6*L$7*($B185-L$5)))*EXP(-L$9*($B185-L$5)))</f>
        <v>2.2620654637256596E-38</v>
      </c>
      <c r="M185">
        <f ca="1">'truth model'!U185*IF($B185&lt;=M$5,0,+M$3*M$4*M$10*M$6^0.5/(2*(PI()*M$7*($B185-M$5)^3)^0.5)*EXP(-((M$6*M$10-M$8*($B185-M$5))^2)/(4*M$6*M$7*($B185-M$5)))*EXP(-M$9*($B185-M$5)))</f>
        <v>2.3446248377101485E-230</v>
      </c>
      <c r="N185">
        <f ca="1">'truth model'!V185*IF($B185&lt;=N$5,0,+N$3*N$4*N$10*N$6^0.5/(2*(PI()*N$7*($B185-N$5)^3)^0.5)*EXP(-((N$6*N$10-N$8*($B185-N$5))^2)/(4*N$6*N$7*($B185-N$5)))*EXP(-N$9*($B185-N$5)))</f>
        <v>3.509121716436676E-38</v>
      </c>
      <c r="Q185">
        <f t="shared" ca="1" si="23"/>
        <v>9.4089479136456208E-111</v>
      </c>
      <c r="R185">
        <f t="shared" ca="1" si="24"/>
        <v>3.7450487664470429E-22</v>
      </c>
      <c r="S185">
        <f t="shared" ca="1" si="28"/>
        <v>4.1400611718995018E-27</v>
      </c>
      <c r="T185">
        <f t="shared" ca="1" si="28"/>
        <v>3.5437254203514709E-34</v>
      </c>
      <c r="U185">
        <f t="shared" ca="1" si="28"/>
        <v>4.1387519994342002E-6</v>
      </c>
      <c r="V185">
        <f t="shared" ca="1" si="28"/>
        <v>7.6967274448079905E-26</v>
      </c>
      <c r="W185">
        <f t="shared" ca="1" si="28"/>
        <v>8.702830278656507E-15</v>
      </c>
      <c r="X185">
        <f t="shared" ca="1" si="28"/>
        <v>2.1821798568396271E-25</v>
      </c>
      <c r="Y185">
        <f t="shared" ca="1" si="28"/>
        <v>4.3344653884654834E-153</v>
      </c>
      <c r="Z185">
        <f t="shared" ca="1" si="28"/>
        <v>5.329050515166806E-21</v>
      </c>
      <c r="AA185">
        <f t="shared" si="28"/>
        <v>0</v>
      </c>
      <c r="AD185">
        <f ca="1">MAX(0,Q185-'QuickPlay Score'!$AE$12)</f>
        <v>0</v>
      </c>
      <c r="AE185">
        <f ca="1">MAX(0,R185-'QuickPlay Score'!$AE$12)</f>
        <v>0</v>
      </c>
      <c r="AF185">
        <f ca="1">MAX(0,S185-'QuickPlay Score'!$AE$12)</f>
        <v>0</v>
      </c>
      <c r="AG185">
        <f ca="1">MAX(0,T185-'QuickPlay Score'!$AE$12)</f>
        <v>0</v>
      </c>
      <c r="AH185">
        <f ca="1">MAX(0,U185-'QuickPlay Score'!$AE$12)</f>
        <v>0</v>
      </c>
      <c r="AI185">
        <f ca="1">MAX(0,V185-'QuickPlay Score'!$AE$12)</f>
        <v>0</v>
      </c>
      <c r="AJ185">
        <f ca="1">MAX(0,W185-'QuickPlay Score'!$AE$12)</f>
        <v>0</v>
      </c>
      <c r="AK185">
        <f ca="1">MAX(0,X185-'QuickPlay Score'!$AE$12)</f>
        <v>0</v>
      </c>
      <c r="AL185">
        <f ca="1">MAX(0,Y185-'QuickPlay Score'!$AE$12)</f>
        <v>0</v>
      </c>
      <c r="AM185">
        <f ca="1">MAX(0,Z185-'QuickPlay Score'!$AE$12)</f>
        <v>0</v>
      </c>
    </row>
    <row r="186" spans="2:39" x14ac:dyDescent="0.25">
      <c r="B186">
        <f t="shared" si="26"/>
        <v>5070</v>
      </c>
      <c r="E186">
        <f ca="1">'truth model'!M186*IF($B186&lt;=E$5,0,+E$3*E$4*E$10*E$6^0.5/(2*(PI()*E$7*($B186-E$5)^3)^0.5)*EXP(-((E$6*E$10-E$8*($B186-E$5))^2)/(4*E$6*E$7*($B186-E$5)))*EXP(-E$9*($B186-E$5)))</f>
        <v>2.9196903817015318E-145</v>
      </c>
      <c r="F186">
        <f ca="1">'truth model'!N186*IF($B186&lt;=F$5,0,+F$3*F$4*F$10*F$6^0.5/(2*(PI()*F$7*($B186-F$5)^3)^0.5)*EXP(-((F$6*F$10-F$8*($B186-F$5))^2)/(4*F$6*F$7*($B186-F$5)))*EXP(-F$9*($B186-F$5)))</f>
        <v>1.810680981064402E-27</v>
      </c>
      <c r="G186">
        <f ca="1">'truth model'!O186*IF($B186&lt;=G$5,0,+G$3*G$4*G$10*G$6^0.5/(2*(PI()*G$7*($B186-G$5)^3)^0.5)*EXP(-((G$6*G$10-G$8*($B186-G$5))^2)/(4*G$6*G$7*($B186-G$5)))*EXP(-G$9*($B186-G$5)))</f>
        <v>3.0276891006116641E-36</v>
      </c>
      <c r="H186">
        <f ca="1">'truth model'!P186*IF($B186&lt;=H$5,0,+H$3*H$4*H$10*H$6^0.5/(2*(PI()*H$7*($B186-H$5)^3)^0.5)*EXP(-((H$6*H$10-H$8*($B186-H$5))^2)/(4*H$6*H$7*($B186-H$5)))*EXP(-H$9*($B186-H$5)))</f>
        <v>1.543542223342375E-43</v>
      </c>
      <c r="I186">
        <f ca="1">'truth model'!Q186*IF($B186&lt;=I$5,0,+I$3*I$4*I$10*I$6^0.5/(2*(PI()*I$7*($B186-I$5)^3)^0.5)*EXP(-((I$6*I$10-I$8*($B186-I$5))^2)/(4*I$6*I$7*($B186-I$5)))*EXP(-I$9*($B186-I$5)))</f>
        <v>1.2542989142095682E-14</v>
      </c>
      <c r="J186">
        <f ca="1">'truth model'!R186*IF($B186&lt;=J$5,0,+J$3*J$4*J$10*J$6^0.5/(2*(PI()*J$7*($B186-J$5)^3)^0.5)*EXP(-((J$6*J$10-J$8*($B186-J$5))^2)/(4*J$6*J$7*($B186-J$5)))*EXP(-J$9*($B186-J$5)))</f>
        <v>1.2495789312799767E-36</v>
      </c>
      <c r="K186">
        <f ca="1">'truth model'!S186*IF($B186&lt;=K$5,0,+K$3*K$4*K$10*K$6^0.5/(2*(PI()*K$7*($B186-K$5)^3)^0.5)*EXP(-((K$6*K$10-K$8*($B186-K$5))^2)/(4*K$6*K$7*($B186-K$5)))*EXP(-K$9*($B186-K$5)))</f>
        <v>3.4151021218475621E-26</v>
      </c>
      <c r="L186">
        <f ca="1">'truth model'!T186*IF($B186&lt;=L$5,0,+L$3*L$4*L$10*L$6^0.5/(2*(PI()*L$7*($B186-L$5)^3)^0.5)*EXP(-((L$6*L$10-L$8*($B186-L$5))^2)/(4*L$6*L$7*($B186-L$5)))*EXP(-L$9*($B186-L$5)))</f>
        <v>1.5573163938920069E-38</v>
      </c>
      <c r="M186">
        <f ca="1">'truth model'!U186*IF($B186&lt;=M$5,0,+M$3*M$4*M$10*M$6^0.5/(2*(PI()*M$7*($B186-M$5)^3)^0.5)*EXP(-((M$6*M$10-M$8*($B186-M$5))^2)/(4*M$6*M$7*($B186-M$5)))*EXP(-M$9*($B186-M$5)))</f>
        <v>7.4644674768812475E-232</v>
      </c>
      <c r="N186">
        <f ca="1">'truth model'!V186*IF($B186&lt;=N$5,0,+N$3*N$4*N$10*N$6^0.5/(2*(PI()*N$7*($B186-N$5)^3)^0.5)*EXP(-((N$6*N$10-N$8*($B186-N$5))^2)/(4*N$6*N$7*($B186-N$5)))*EXP(-N$9*($B186-N$5)))</f>
        <v>1.482825139892224E-38</v>
      </c>
      <c r="Q186">
        <f t="shared" ca="1" si="23"/>
        <v>1.2635339574114039E-111</v>
      </c>
      <c r="R186">
        <f t="shared" ca="1" si="24"/>
        <v>2.6825775158283045E-22</v>
      </c>
      <c r="S186">
        <f t="shared" ca="1" si="28"/>
        <v>2.6191628215457762E-27</v>
      </c>
      <c r="T186">
        <f t="shared" ca="1" si="28"/>
        <v>2.0210390522062885E-34</v>
      </c>
      <c r="U186">
        <f t="shared" ca="1" si="28"/>
        <v>3.6899110794448944E-6</v>
      </c>
      <c r="V186">
        <f t="shared" ca="1" si="28"/>
        <v>4.8477581107891511E-26</v>
      </c>
      <c r="W186">
        <f t="shared" ca="1" si="28"/>
        <v>6.3399361913107493E-15</v>
      </c>
      <c r="X186">
        <f t="shared" ca="1" si="28"/>
        <v>1.3303635506962811E-25</v>
      </c>
      <c r="Y186">
        <f t="shared" ca="1" si="28"/>
        <v>1.7578803152724186E-154</v>
      </c>
      <c r="Z186">
        <f t="shared" ca="1" si="28"/>
        <v>3.2812281180375015E-21</v>
      </c>
      <c r="AA186">
        <f t="shared" si="28"/>
        <v>0</v>
      </c>
      <c r="AD186">
        <f ca="1">MAX(0,Q186-'QuickPlay Score'!$AE$12)</f>
        <v>0</v>
      </c>
      <c r="AE186">
        <f ca="1">MAX(0,R186-'QuickPlay Score'!$AE$12)</f>
        <v>0</v>
      </c>
      <c r="AF186">
        <f ca="1">MAX(0,S186-'QuickPlay Score'!$AE$12)</f>
        <v>0</v>
      </c>
      <c r="AG186">
        <f ca="1">MAX(0,T186-'QuickPlay Score'!$AE$12)</f>
        <v>0</v>
      </c>
      <c r="AH186">
        <f ca="1">MAX(0,U186-'QuickPlay Score'!$AE$12)</f>
        <v>0</v>
      </c>
      <c r="AI186">
        <f ca="1">MAX(0,V186-'QuickPlay Score'!$AE$12)</f>
        <v>0</v>
      </c>
      <c r="AJ186">
        <f ca="1">MAX(0,W186-'QuickPlay Score'!$AE$12)</f>
        <v>0</v>
      </c>
      <c r="AK186">
        <f ca="1">MAX(0,X186-'QuickPlay Score'!$AE$12)</f>
        <v>0</v>
      </c>
      <c r="AL186">
        <f ca="1">MAX(0,Y186-'QuickPlay Score'!$AE$12)</f>
        <v>0</v>
      </c>
      <c r="AM186">
        <f ca="1">MAX(0,Z186-'QuickPlay Score'!$AE$12)</f>
        <v>0</v>
      </c>
    </row>
    <row r="187" spans="2:39" x14ac:dyDescent="0.25">
      <c r="B187">
        <f t="shared" si="26"/>
        <v>5100</v>
      </c>
      <c r="E187">
        <f ca="1">'truth model'!M187*IF($B187&lt;=E$5,0,+E$3*E$4*E$10*E$6^0.5/(2*(PI()*E$7*($B187-E$5)^3)^0.5)*EXP(-((E$6*E$10-E$8*($B187-E$5))^2)/(4*E$6*E$7*($B187-E$5)))*EXP(-E$9*($B187-E$5)))</f>
        <v>3.6309853654347421E-146</v>
      </c>
      <c r="F187">
        <f ca="1">'truth model'!N187*IF($B187&lt;=F$5,0,+F$3*F$4*F$10*F$6^0.5/(2*(PI()*F$7*($B187-F$5)^3)^0.5)*EXP(-((F$6*F$10-F$8*($B187-F$5))^2)/(4*F$6*F$7*($B187-F$5)))*EXP(-F$9*($B187-F$5)))</f>
        <v>1.1779969097015512E-27</v>
      </c>
      <c r="G187">
        <f ca="1">'truth model'!O187*IF($B187&lt;=G$5,0,+G$3*G$4*G$10*G$6^0.5/(2*(PI()*G$7*($B187-G$5)^3)^0.5)*EXP(-((G$6*G$10-G$8*($B187-G$5))^2)/(4*G$6*G$7*($B187-G$5)))*EXP(-G$9*($B187-G$5)))</f>
        <v>1.7825050027090437E-36</v>
      </c>
      <c r="H187">
        <f ca="1">'truth model'!P187*IF($B187&lt;=H$5,0,+H$3*H$4*H$10*H$6^0.5/(2*(PI()*H$7*($B187-H$5)^3)^0.5)*EXP(-((H$6*H$10-H$8*($B187-H$5))^2)/(4*H$6*H$7*($B187-H$5)))*EXP(-H$9*($B187-H$5)))</f>
        <v>8.7805302515785257E-44</v>
      </c>
      <c r="I187">
        <f ca="1">'truth model'!Q187*IF($B187&lt;=I$5,0,+I$3*I$4*I$10*I$6^0.5/(2*(PI()*I$7*($B187-I$5)^3)^0.5)*EXP(-((I$6*I$10-I$8*($B187-I$5))^2)/(4*I$6*I$7*($B187-I$5)))*EXP(-I$9*($B187-I$5)))</f>
        <v>1.4559467794668699E-14</v>
      </c>
      <c r="J187">
        <f ca="1">'truth model'!R187*IF($B187&lt;=J$5,0,+J$3*J$4*J$10*J$6^0.5/(2*(PI()*J$7*($B187-J$5)^3)^0.5)*EXP(-((J$6*J$10-J$8*($B187-J$5))^2)/(4*J$6*J$7*($B187-J$5)))*EXP(-J$9*($B187-J$5)))</f>
        <v>7.4717782939576928E-37</v>
      </c>
      <c r="K187">
        <f ca="1">'truth model'!S187*IF($B187&lt;=K$5,0,+K$3*K$4*K$10*K$6^0.5/(2*(PI()*K$7*($B187-K$5)^3)^0.5)*EXP(-((K$6*K$10-K$8*($B187-K$5))^2)/(4*K$6*K$7*($B187-K$5)))*EXP(-K$9*($B187-K$5)))</f>
        <v>2.0812424024987476E-26</v>
      </c>
      <c r="L187">
        <f ca="1">'truth model'!T187*IF($B187&lt;=L$5,0,+L$3*L$4*L$10*L$6^0.5/(2*(PI()*L$7*($B187-L$5)^3)^0.5)*EXP(-((L$6*L$10-L$8*($B187-L$5))^2)/(4*L$6*L$7*($B187-L$5)))*EXP(-L$9*($B187-L$5)))</f>
        <v>6.6642890269256238E-39</v>
      </c>
      <c r="M187">
        <f ca="1">'truth model'!U187*IF($B187&lt;=M$5,0,+M$3*M$4*M$10*M$6^0.5/(2*(PI()*M$7*($B187-M$5)^3)^0.5)*EXP(-((M$6*M$10-M$8*($B187-M$5))^2)/(4*M$6*M$7*($B187-M$5)))*EXP(-M$9*($B187-M$5)))</f>
        <v>2.2882219089738923E-233</v>
      </c>
      <c r="N187">
        <f ca="1">'truth model'!V187*IF($B187&lt;=N$5,0,+N$3*N$4*N$10*N$6^0.5/(2*(PI()*N$7*($B187-N$5)^3)^0.5)*EXP(-((N$6*N$10-N$8*($B187-N$5))^2)/(4*N$6*N$7*($B187-N$5)))*EXP(-N$9*($B187-N$5)))</f>
        <v>1.1383647083499222E-38</v>
      </c>
      <c r="Q187">
        <f t="shared" ca="1" si="23"/>
        <v>1.6960264758689392E-112</v>
      </c>
      <c r="R187">
        <f t="shared" ca="1" si="24"/>
        <v>1.9212848799049621E-22</v>
      </c>
      <c r="S187">
        <f t="shared" ca="1" si="28"/>
        <v>1.6565827464849474E-27</v>
      </c>
      <c r="T187">
        <f t="shared" ca="1" si="28"/>
        <v>1.1524284332149851E-34</v>
      </c>
      <c r="U187">
        <f t="shared" ca="1" si="28"/>
        <v>3.2869884895070569E-6</v>
      </c>
      <c r="V187">
        <f t="shared" ca="1" si="28"/>
        <v>3.0524627171067839E-26</v>
      </c>
      <c r="W187">
        <f t="shared" ca="1" si="28"/>
        <v>4.6170039697034293E-15</v>
      </c>
      <c r="X187">
        <f t="shared" ca="1" si="28"/>
        <v>8.1082138466066499E-26</v>
      </c>
      <c r="Y187">
        <f t="shared" ca="1" si="28"/>
        <v>7.1164803282765759E-156</v>
      </c>
      <c r="Z187">
        <f t="shared" ca="1" si="28"/>
        <v>2.0192387467320815E-21</v>
      </c>
      <c r="AA187">
        <f t="shared" si="28"/>
        <v>0</v>
      </c>
      <c r="AD187">
        <f ca="1">MAX(0,Q187-'QuickPlay Score'!$AE$12)</f>
        <v>0</v>
      </c>
      <c r="AE187">
        <f ca="1">MAX(0,R187-'QuickPlay Score'!$AE$12)</f>
        <v>0</v>
      </c>
      <c r="AF187">
        <f ca="1">MAX(0,S187-'QuickPlay Score'!$AE$12)</f>
        <v>0</v>
      </c>
      <c r="AG187">
        <f ca="1">MAX(0,T187-'QuickPlay Score'!$AE$12)</f>
        <v>0</v>
      </c>
      <c r="AH187">
        <f ca="1">MAX(0,U187-'QuickPlay Score'!$AE$12)</f>
        <v>0</v>
      </c>
      <c r="AI187">
        <f ca="1">MAX(0,V187-'QuickPlay Score'!$AE$12)</f>
        <v>0</v>
      </c>
      <c r="AJ187">
        <f ca="1">MAX(0,W187-'QuickPlay Score'!$AE$12)</f>
        <v>0</v>
      </c>
      <c r="AK187">
        <f ca="1">MAX(0,X187-'QuickPlay Score'!$AE$12)</f>
        <v>0</v>
      </c>
      <c r="AL187">
        <f ca="1">MAX(0,Y187-'QuickPlay Score'!$AE$12)</f>
        <v>0</v>
      </c>
      <c r="AM187">
        <f ca="1">MAX(0,Z187-'QuickPlay Score'!$AE$12)</f>
        <v>0</v>
      </c>
    </row>
    <row r="188" spans="2:39" x14ac:dyDescent="0.25">
      <c r="B188">
        <f t="shared" si="26"/>
        <v>5130</v>
      </c>
      <c r="E188">
        <f ca="1">'truth model'!M188*IF($B188&lt;=E$5,0,+E$3*E$4*E$10*E$6^0.5/(2*(PI()*E$7*($B188-E$5)^3)^0.5)*EXP(-((E$6*E$10-E$8*($B188-E$5))^2)/(4*E$6*E$7*($B188-E$5)))*EXP(-E$9*($B188-E$5)))</f>
        <v>5.2843668300472165E-147</v>
      </c>
      <c r="F188">
        <f ca="1">'truth model'!N188*IF($B188&lt;=F$5,0,+F$3*F$4*F$10*F$6^0.5/(2*(PI()*F$7*($B188-F$5)^3)^0.5)*EXP(-((F$6*F$10-F$8*($B188-F$5))^2)/(4*F$6*F$7*($B188-F$5)))*EXP(-F$9*($B188-F$5)))</f>
        <v>1.0587855584188395E-27</v>
      </c>
      <c r="G188">
        <f ca="1">'truth model'!O188*IF($B188&lt;=G$5,0,+G$3*G$4*G$10*G$6^0.5/(2*(PI()*G$7*($B188-G$5)^3)^0.5)*EXP(-((G$6*G$10-G$8*($B188-G$5))^2)/(4*G$6*G$7*($B188-G$5)))*EXP(-G$9*($B188-G$5)))</f>
        <v>9.8083518960677907E-37</v>
      </c>
      <c r="H188">
        <f ca="1">'truth model'!P188*IF($B188&lt;=H$5,0,+H$3*H$4*H$10*H$6^0.5/(2*(PI()*H$7*($B188-H$5)^3)^0.5)*EXP(-((H$6*H$10-H$8*($B188-H$5))^2)/(4*H$6*H$7*($B188-H$5)))*EXP(-H$9*($B188-H$5)))</f>
        <v>7.1563623882280348E-44</v>
      </c>
      <c r="I188">
        <f ca="1">'truth model'!Q188*IF($B188&lt;=I$5,0,+I$3*I$4*I$10*I$6^0.5/(2*(PI()*I$7*($B188-I$5)^3)^0.5)*EXP(-((I$6*I$10-I$8*($B188-I$5))^2)/(4*I$6*I$7*($B188-I$5)))*EXP(-I$9*($B188-I$5)))</f>
        <v>1.1688435857798593E-14</v>
      </c>
      <c r="J188">
        <f ca="1">'truth model'!R188*IF($B188&lt;=J$5,0,+J$3*J$4*J$10*J$6^0.5/(2*(PI()*J$7*($B188-J$5)^3)^0.5)*EXP(-((J$6*J$10-J$8*($B188-J$5))^2)/(4*J$6*J$7*($B188-J$5)))*EXP(-J$9*($B188-J$5)))</f>
        <v>4.435370003598419E-37</v>
      </c>
      <c r="K188">
        <f ca="1">'truth model'!S188*IF($B188&lt;=K$5,0,+K$3*K$4*K$10*K$6^0.5/(2*(PI()*K$7*($B188-K$5)^3)^0.5)*EXP(-((K$6*K$10-K$8*($B188-K$5))^2)/(4*K$6*K$7*($B188-K$5)))*EXP(-K$9*($B188-K$5)))</f>
        <v>1.4659448430781117E-26</v>
      </c>
      <c r="L188">
        <f ca="1">'truth model'!T188*IF($B188&lt;=L$5,0,+L$3*L$4*L$10*L$6^0.5/(2*(PI()*L$7*($B188-L$5)^3)^0.5)*EXP(-((L$6*L$10-L$8*($B188-L$5))^2)/(4*L$6*L$7*($B188-L$5)))*EXP(-L$9*($B188-L$5)))</f>
        <v>5.2377308626984266E-39</v>
      </c>
      <c r="M188">
        <f ca="1">'truth model'!U188*IF($B188&lt;=M$5,0,+M$3*M$4*M$10*M$6^0.5/(2*(PI()*M$7*($B188-M$5)^3)^0.5)*EXP(-((M$6*M$10-M$8*($B188-M$5))^2)/(4*M$6*M$7*($B188-M$5)))*EXP(-M$9*($B188-M$5)))</f>
        <v>1.0086328487595747E-234</v>
      </c>
      <c r="N188">
        <f ca="1">'truth model'!V188*IF($B188&lt;=N$5,0,+N$3*N$4*N$10*N$6^0.5/(2*(PI()*N$7*($B188-N$5)^3)^0.5)*EXP(-((N$6*N$10-N$8*($B188-N$5))^2)/(4*N$6*N$7*($B188-N$5)))*EXP(-N$9*($B188-N$5)))</f>
        <v>6.6478254031246969E-39</v>
      </c>
      <c r="Q188">
        <f t="shared" ca="1" si="23"/>
        <v>2.2755265897233482E-113</v>
      </c>
      <c r="R188">
        <f t="shared" ca="1" si="24"/>
        <v>1.3758689254894964E-22</v>
      </c>
      <c r="S188">
        <f t="shared" ca="1" si="28"/>
        <v>1.0475160566282233E-27</v>
      </c>
      <c r="T188">
        <f t="shared" ca="1" si="28"/>
        <v>6.5702112235497413E-35</v>
      </c>
      <c r="U188">
        <f t="shared" ca="1" si="28"/>
        <v>2.9256536353273586E-6</v>
      </c>
      <c r="V188">
        <f t="shared" ca="1" si="28"/>
        <v>1.9214839968946067E-26</v>
      </c>
      <c r="W188">
        <f t="shared" ca="1" si="28"/>
        <v>3.3611616840298779E-15</v>
      </c>
      <c r="X188">
        <f t="shared" ca="1" si="28"/>
        <v>4.9403473977062987E-26</v>
      </c>
      <c r="Y188">
        <f t="shared" ca="1" si="28"/>
        <v>2.8759242842380266E-157</v>
      </c>
      <c r="Z188">
        <f t="shared" ca="1" si="28"/>
        <v>1.2419609152568786E-21</v>
      </c>
      <c r="AA188">
        <f t="shared" si="28"/>
        <v>0</v>
      </c>
      <c r="AD188">
        <f ca="1">MAX(0,Q188-'QuickPlay Score'!$AE$12)</f>
        <v>0</v>
      </c>
      <c r="AE188">
        <f ca="1">MAX(0,R188-'QuickPlay Score'!$AE$12)</f>
        <v>0</v>
      </c>
      <c r="AF188">
        <f ca="1">MAX(0,S188-'QuickPlay Score'!$AE$12)</f>
        <v>0</v>
      </c>
      <c r="AG188">
        <f ca="1">MAX(0,T188-'QuickPlay Score'!$AE$12)</f>
        <v>0</v>
      </c>
      <c r="AH188">
        <f ca="1">MAX(0,U188-'QuickPlay Score'!$AE$12)</f>
        <v>0</v>
      </c>
      <c r="AI188">
        <f ca="1">MAX(0,V188-'QuickPlay Score'!$AE$12)</f>
        <v>0</v>
      </c>
      <c r="AJ188">
        <f ca="1">MAX(0,W188-'QuickPlay Score'!$AE$12)</f>
        <v>0</v>
      </c>
      <c r="AK188">
        <f ca="1">MAX(0,X188-'QuickPlay Score'!$AE$12)</f>
        <v>0</v>
      </c>
      <c r="AL188">
        <f ca="1">MAX(0,Y188-'QuickPlay Score'!$AE$12)</f>
        <v>0</v>
      </c>
      <c r="AM188">
        <f ca="1">MAX(0,Z188-'QuickPlay Score'!$AE$12)</f>
        <v>0</v>
      </c>
    </row>
    <row r="189" spans="2:39" x14ac:dyDescent="0.25">
      <c r="B189">
        <f t="shared" si="26"/>
        <v>5160</v>
      </c>
      <c r="E189">
        <f ca="1">'truth model'!M189*IF($B189&lt;=E$5,0,+E$3*E$4*E$10*E$6^0.5/(2*(PI()*E$7*($B189-E$5)^3)^0.5)*EXP(-((E$6*E$10-E$8*($B189-E$5))^2)/(4*E$6*E$7*($B189-E$5)))*EXP(-E$9*($B189-E$5)))</f>
        <v>5.160282590363244E-148</v>
      </c>
      <c r="F189">
        <f ca="1">'truth model'!N189*IF($B189&lt;=F$5,0,+F$3*F$4*F$10*F$6^0.5/(2*(PI()*F$7*($B189-F$5)^3)^0.5)*EXP(-((F$6*F$10-F$8*($B189-F$5))^2)/(4*F$6*F$7*($B189-F$5)))*EXP(-F$9*($B189-F$5)))</f>
        <v>7.9969934508582752E-28</v>
      </c>
      <c r="G189">
        <f ca="1">'truth model'!O189*IF($B189&lt;=G$5,0,+G$3*G$4*G$10*G$6^0.5/(2*(PI()*G$7*($B189-G$5)^3)^0.5)*EXP(-((G$6*G$10-G$8*($B189-G$5))^2)/(4*G$6*G$7*($B189-G$5)))*EXP(-G$9*($B189-G$5)))</f>
        <v>6.6549710349157279E-37</v>
      </c>
      <c r="H189">
        <f ca="1">'truth model'!P189*IF($B189&lt;=H$5,0,+H$3*H$4*H$10*H$6^0.5/(2*(PI()*H$7*($B189-H$5)^3)^0.5)*EXP(-((H$6*H$10-H$8*($B189-H$5))^2)/(4*H$6*H$7*($B189-H$5)))*EXP(-H$9*($B189-H$5)))</f>
        <v>2.9290847835496351E-44</v>
      </c>
      <c r="I189">
        <f ca="1">'truth model'!Q189*IF($B189&lt;=I$5,0,+I$3*I$4*I$10*I$6^0.5/(2*(PI()*I$7*($B189-I$5)^3)^0.5)*EXP(-((I$6*I$10-I$8*($B189-I$5))^2)/(4*I$6*I$7*($B189-I$5)))*EXP(-I$9*($B189-I$5)))</f>
        <v>7.482578997016758E-15</v>
      </c>
      <c r="J189">
        <f ca="1">'truth model'!R189*IF($B189&lt;=J$5,0,+J$3*J$4*J$10*J$6^0.5/(2*(PI()*J$7*($B189-J$5)^3)^0.5)*EXP(-((J$6*J$10-J$8*($B189-J$5))^2)/(4*J$6*J$7*($B189-J$5)))*EXP(-J$9*($B189-J$5)))</f>
        <v>4.0732934093594029E-37</v>
      </c>
      <c r="K189">
        <f ca="1">'truth model'!S189*IF($B189&lt;=K$5,0,+K$3*K$4*K$10*K$6^0.5/(2*(PI()*K$7*($B189-K$5)^3)^0.5)*EXP(-((K$6*K$10-K$8*($B189-K$5))^2)/(4*K$6*K$7*($B189-K$5)))*EXP(-K$9*($B189-K$5)))</f>
        <v>8.065750918221769E-27</v>
      </c>
      <c r="L189">
        <f ca="1">'truth model'!T189*IF($B189&lt;=L$5,0,+L$3*L$4*L$10*L$6^0.5/(2*(PI()*L$7*($B189-L$5)^3)^0.5)*EXP(-((L$6*L$10-L$8*($B189-L$5))^2)/(4*L$6*L$7*($B189-L$5)))*EXP(-L$9*($B189-L$5)))</f>
        <v>2.7749249697628894E-39</v>
      </c>
      <c r="M189">
        <f ca="1">'truth model'!U189*IF($B189&lt;=M$5,0,+M$3*M$4*M$10*M$6^0.5/(2*(PI()*M$7*($B189-M$5)^3)^0.5)*EXP(-((M$6*M$10-M$8*($B189-M$5))^2)/(4*M$6*M$7*($B189-M$5)))*EXP(-M$9*($B189-M$5)))</f>
        <v>2.6929074655625783E-236</v>
      </c>
      <c r="N189">
        <f ca="1">'truth model'!V189*IF($B189&lt;=N$5,0,+N$3*N$4*N$10*N$6^0.5/(2*(PI()*N$7*($B189-N$5)^3)^0.5)*EXP(-((N$6*N$10-N$8*($B189-N$5))^2)/(4*N$6*N$7*($B189-N$5)))*EXP(-N$9*($B189-N$5)))</f>
        <v>3.1885340036256275E-39</v>
      </c>
      <c r="Q189">
        <f t="shared" ca="1" si="23"/>
        <v>3.051675923216413E-114</v>
      </c>
      <c r="R189">
        <f t="shared" ca="1" si="24"/>
        <v>9.8516567890077793E-23</v>
      </c>
      <c r="S189">
        <f t="shared" ca="1" si="28"/>
        <v>6.6222738128433805E-28</v>
      </c>
      <c r="T189">
        <f t="shared" ca="1" si="28"/>
        <v>3.7451762332177627E-35</v>
      </c>
      <c r="U189">
        <f t="shared" ca="1" si="28"/>
        <v>2.6019357984824048E-6</v>
      </c>
      <c r="V189">
        <f t="shared" ca="1" si="28"/>
        <v>1.2092120849703178E-26</v>
      </c>
      <c r="W189">
        <f t="shared" ca="1" si="28"/>
        <v>2.4461049927099426E-15</v>
      </c>
      <c r="X189">
        <f t="shared" ca="1" si="28"/>
        <v>3.0093280946681936E-26</v>
      </c>
      <c r="Y189">
        <f t="shared" ca="1" si="28"/>
        <v>1.1602180298321816E-158</v>
      </c>
      <c r="Z189">
        <f t="shared" ca="1" si="28"/>
        <v>7.6348664327045938E-22</v>
      </c>
      <c r="AA189">
        <f t="shared" si="28"/>
        <v>0</v>
      </c>
      <c r="AD189">
        <f ca="1">MAX(0,Q189-'QuickPlay Score'!$AE$12)</f>
        <v>0</v>
      </c>
      <c r="AE189">
        <f ca="1">MAX(0,R189-'QuickPlay Score'!$AE$12)</f>
        <v>0</v>
      </c>
      <c r="AF189">
        <f ca="1">MAX(0,S189-'QuickPlay Score'!$AE$12)</f>
        <v>0</v>
      </c>
      <c r="AG189">
        <f ca="1">MAX(0,T189-'QuickPlay Score'!$AE$12)</f>
        <v>0</v>
      </c>
      <c r="AH189">
        <f ca="1">MAX(0,U189-'QuickPlay Score'!$AE$12)</f>
        <v>0</v>
      </c>
      <c r="AI189">
        <f ca="1">MAX(0,V189-'QuickPlay Score'!$AE$12)</f>
        <v>0</v>
      </c>
      <c r="AJ189">
        <f ca="1">MAX(0,W189-'QuickPlay Score'!$AE$12)</f>
        <v>0</v>
      </c>
      <c r="AK189">
        <f ca="1">MAX(0,X189-'QuickPlay Score'!$AE$12)</f>
        <v>0</v>
      </c>
      <c r="AL189">
        <f ca="1">MAX(0,Y189-'QuickPlay Score'!$AE$12)</f>
        <v>0</v>
      </c>
      <c r="AM189">
        <f ca="1">MAX(0,Z189-'QuickPlay Score'!$AE$12)</f>
        <v>0</v>
      </c>
    </row>
    <row r="190" spans="2:39" x14ac:dyDescent="0.25">
      <c r="B190">
        <f t="shared" si="26"/>
        <v>5190</v>
      </c>
      <c r="E190">
        <f ca="1">'truth model'!M190*IF($B190&lt;=E$5,0,+E$3*E$4*E$10*E$6^0.5/(2*(PI()*E$7*($B190-E$5)^3)^0.5)*EXP(-((E$6*E$10-E$8*($B190-E$5))^2)/(4*E$6*E$7*($B190-E$5)))*EXP(-E$9*($B190-E$5)))</f>
        <v>6.4528717419924512E-149</v>
      </c>
      <c r="F190">
        <f ca="1">'truth model'!N190*IF($B190&lt;=F$5,0,+F$3*F$4*F$10*F$6^0.5/(2*(PI()*F$7*($B190-F$5)^3)^0.5)*EXP(-((F$6*F$10-F$8*($B190-F$5))^2)/(4*F$6*F$7*($B190-F$5)))*EXP(-F$9*($B190-F$5)))</f>
        <v>5.6969764144516339E-28</v>
      </c>
      <c r="G190">
        <f ca="1">'truth model'!O190*IF($B190&lt;=G$5,0,+G$3*G$4*G$10*G$6^0.5/(2*(PI()*G$7*($B190-G$5)^3)^0.5)*EXP(-((G$6*G$10-G$8*($B190-G$5))^2)/(4*G$6*G$7*($B190-G$5)))*EXP(-G$9*($B190-G$5)))</f>
        <v>3.4836711920707793E-37</v>
      </c>
      <c r="H190">
        <f ca="1">'truth model'!P190*IF($B190&lt;=H$5,0,+H$3*H$4*H$10*H$6^0.5/(2*(PI()*H$7*($B190-H$5)^3)^0.5)*EXP(-((H$6*H$10-H$8*($B190-H$5))^2)/(4*H$6*H$7*($B190-H$5)))*EXP(-H$9*($B190-H$5)))</f>
        <v>2.3231358373925719E-44</v>
      </c>
      <c r="I190">
        <f ca="1">'truth model'!Q190*IF($B190&lt;=I$5,0,+I$3*I$4*I$10*I$6^0.5/(2*(PI()*I$7*($B190-I$5)^3)^0.5)*EXP(-((I$6*I$10-I$8*($B190-I$5))^2)/(4*I$6*I$7*($B190-I$5)))*EXP(-I$9*($B190-I$5)))</f>
        <v>5.4951952585236901E-15</v>
      </c>
      <c r="J190">
        <f ca="1">'truth model'!R190*IF($B190&lt;=J$5,0,+J$3*J$4*J$10*J$6^0.5/(2*(PI()*J$7*($B190-J$5)^3)^0.5)*EXP(-((J$6*J$10-J$8*($B190-J$5))^2)/(4*J$6*J$7*($B190-J$5)))*EXP(-J$9*($B190-J$5)))</f>
        <v>2.1455735054908537E-37</v>
      </c>
      <c r="K190">
        <f ca="1">'truth model'!S190*IF($B190&lt;=K$5,0,+K$3*K$4*K$10*K$6^0.5/(2*(PI()*K$7*($B190-K$5)^3)^0.5)*EXP(-((K$6*K$10-K$8*($B190-K$5))^2)/(4*K$6*K$7*($B190-K$5)))*EXP(-K$9*($B190-K$5)))</f>
        <v>5.9722049296310286E-27</v>
      </c>
      <c r="L190">
        <f ca="1">'truth model'!T190*IF($B190&lt;=L$5,0,+L$3*L$4*L$10*L$6^0.5/(2*(PI()*L$7*($B190-L$5)^3)^0.5)*EXP(-((L$6*L$10-L$8*($B190-L$5))^2)/(4*L$6*L$7*($B190-L$5)))*EXP(-L$9*($B190-L$5)))</f>
        <v>1.9445742882136928E-39</v>
      </c>
      <c r="M190">
        <f ca="1">'truth model'!U190*IF($B190&lt;=M$5,0,+M$3*M$4*M$10*M$6^0.5/(2*(PI()*M$7*($B190-M$5)^3)^0.5)*EXP(-((M$6*M$10-M$8*($B190-M$5))^2)/(4*M$6*M$7*($B190-M$5)))*EXP(-M$9*($B190-M$5)))</f>
        <v>1.2417328605117036E-237</v>
      </c>
      <c r="N190">
        <f ca="1">'truth model'!V190*IF($B190&lt;=N$5,0,+N$3*N$4*N$10*N$6^0.5/(2*(PI()*N$7*($B190-N$5)^3)^0.5)*EXP(-((N$6*N$10-N$8*($B190-N$5))^2)/(4*N$6*N$7*($B190-N$5)))*EXP(-N$9*($B190-N$5)))</f>
        <v>2.1469195632902036E-39</v>
      </c>
      <c r="Q190">
        <f t="shared" ca="1" si="23"/>
        <v>4.0907756484162033E-115</v>
      </c>
      <c r="R190">
        <f t="shared" ca="1" si="24"/>
        <v>7.0532531870024351E-23</v>
      </c>
      <c r="S190">
        <f t="shared" ca="1" si="28"/>
        <v>4.1855679070768961E-28</v>
      </c>
      <c r="T190">
        <f t="shared" ca="1" si="28"/>
        <v>2.13449018562631E-35</v>
      </c>
      <c r="U190">
        <f t="shared" ca="1" si="28"/>
        <v>2.3122006968460039E-6</v>
      </c>
      <c r="V190">
        <f t="shared" ca="1" si="28"/>
        <v>7.6076366046856539E-27</v>
      </c>
      <c r="W190">
        <f t="shared" ca="1" si="28"/>
        <v>1.7795901379610976E-15</v>
      </c>
      <c r="X190">
        <f t="shared" ca="1" si="28"/>
        <v>1.8325828096498759E-26</v>
      </c>
      <c r="Y190">
        <f t="shared" ca="1" si="28"/>
        <v>4.6726702854482453E-160</v>
      </c>
      <c r="Z190">
        <f t="shared" ca="1" si="28"/>
        <v>4.691074836138976E-22</v>
      </c>
      <c r="AA190">
        <f t="shared" si="28"/>
        <v>0</v>
      </c>
      <c r="AD190">
        <f ca="1">MAX(0,Q190-'QuickPlay Score'!$AE$12)</f>
        <v>0</v>
      </c>
      <c r="AE190">
        <f ca="1">MAX(0,R190-'QuickPlay Score'!$AE$12)</f>
        <v>0</v>
      </c>
      <c r="AF190">
        <f ca="1">MAX(0,S190-'QuickPlay Score'!$AE$12)</f>
        <v>0</v>
      </c>
      <c r="AG190">
        <f ca="1">MAX(0,T190-'QuickPlay Score'!$AE$12)</f>
        <v>0</v>
      </c>
      <c r="AH190">
        <f ca="1">MAX(0,U190-'QuickPlay Score'!$AE$12)</f>
        <v>0</v>
      </c>
      <c r="AI190">
        <f ca="1">MAX(0,V190-'QuickPlay Score'!$AE$12)</f>
        <v>0</v>
      </c>
      <c r="AJ190">
        <f ca="1">MAX(0,W190-'QuickPlay Score'!$AE$12)</f>
        <v>0</v>
      </c>
      <c r="AK190">
        <f ca="1">MAX(0,X190-'QuickPlay Score'!$AE$12)</f>
        <v>0</v>
      </c>
      <c r="AL190">
        <f ca="1">MAX(0,Y190-'QuickPlay Score'!$AE$12)</f>
        <v>0</v>
      </c>
      <c r="AM190">
        <f ca="1">MAX(0,Z190-'QuickPlay Score'!$AE$12)</f>
        <v>0</v>
      </c>
    </row>
    <row r="191" spans="2:39" x14ac:dyDescent="0.25">
      <c r="B191">
        <f t="shared" si="26"/>
        <v>5220</v>
      </c>
      <c r="E191">
        <f ca="1">'truth model'!M191*IF($B191&lt;=E$5,0,+E$3*E$4*E$10*E$6^0.5/(2*(PI()*E$7*($B191-E$5)^3)^0.5)*EXP(-((E$6*E$10-E$8*($B191-E$5))^2)/(4*E$6*E$7*($B191-E$5)))*EXP(-E$9*($B191-E$5)))</f>
        <v>7.7827448525887954E-150</v>
      </c>
      <c r="F191">
        <f ca="1">'truth model'!N191*IF($B191&lt;=F$5,0,+F$3*F$4*F$10*F$6^0.5/(2*(PI()*F$7*($B191-F$5)^3)^0.5)*EXP(-((F$6*F$10-F$8*($B191-F$5))^2)/(4*F$6*F$7*($B191-F$5)))*EXP(-F$9*($B191-F$5)))</f>
        <v>2.9931465158582651E-28</v>
      </c>
      <c r="G191">
        <f ca="1">'truth model'!O191*IF($B191&lt;=G$5,0,+G$3*G$4*G$10*G$6^0.5/(2*(PI()*G$7*($B191-G$5)^3)^0.5)*EXP(-((G$6*G$10-G$8*($B191-G$5))^2)/(4*G$6*G$7*($B191-G$5)))*EXP(-G$9*($B191-G$5)))</f>
        <v>2.2050225990199751E-37</v>
      </c>
      <c r="H191">
        <f ca="1">'truth model'!P191*IF($B191&lt;=H$5,0,+H$3*H$4*H$10*H$6^0.5/(2*(PI()*H$7*($B191-H$5)^3)^0.5)*EXP(-((H$6*H$10-H$8*($B191-H$5))^2)/(4*H$6*H$7*($B191-H$5)))*EXP(-H$9*($B191-H$5)))</f>
        <v>1.3699432046230467E-44</v>
      </c>
      <c r="I191">
        <f ca="1">'truth model'!Q191*IF($B191&lt;=I$5,0,+I$3*I$4*I$10*I$6^0.5/(2*(PI()*I$7*($B191-I$5)^3)^0.5)*EXP(-((I$6*I$10-I$8*($B191-I$5))^2)/(4*I$6*I$7*($B191-I$5)))*EXP(-I$9*($B191-I$5)))</f>
        <v>4.5241732402778105E-15</v>
      </c>
      <c r="J191">
        <f ca="1">'truth model'!R191*IF($B191&lt;=J$5,0,+J$3*J$4*J$10*J$6^0.5/(2*(PI()*J$7*($B191-J$5)^3)^0.5)*EXP(-((J$6*J$10-J$8*($B191-J$5))^2)/(4*J$6*J$7*($B191-J$5)))*EXP(-J$9*($B191-J$5)))</f>
        <v>9.844625122954531E-38</v>
      </c>
      <c r="K191">
        <f ca="1">'truth model'!S191*IF($B191&lt;=K$5,0,+K$3*K$4*K$10*K$6^0.5/(2*(PI()*K$7*($B191-K$5)^3)^0.5)*EXP(-((K$6*K$10-K$8*($B191-K$5))^2)/(4*K$6*K$7*($B191-K$5)))*EXP(-K$9*($B191-K$5)))</f>
        <v>3.9962613144932788E-27</v>
      </c>
      <c r="L191">
        <f ca="1">'truth model'!T191*IF($B191&lt;=L$5,0,+L$3*L$4*L$10*L$6^0.5/(2*(PI()*L$7*($B191-L$5)^3)^0.5)*EXP(-((L$6*L$10-L$8*($B191-L$5))^2)/(4*L$6*L$7*($B191-L$5)))*EXP(-L$9*($B191-L$5)))</f>
        <v>1.1528492116813248E-39</v>
      </c>
      <c r="M191">
        <f ca="1">'truth model'!U191*IF($B191&lt;=M$5,0,+M$3*M$4*M$10*M$6^0.5/(2*(PI()*M$7*($B191-M$5)^3)^0.5)*EXP(-((M$6*M$10-M$8*($B191-M$5))^2)/(4*M$6*M$7*($B191-M$5)))*EXP(-M$9*($B191-M$5)))</f>
        <v>3.6637564291825357E-239</v>
      </c>
      <c r="N191">
        <f ca="1">'truth model'!V191*IF($B191&lt;=N$5,0,+N$3*N$4*N$10*N$6^0.5/(2*(PI()*N$7*($B191-N$5)^3)^0.5)*EXP(-((N$6*N$10-N$8*($B191-N$5))^2)/(4*N$6*N$7*($B191-N$5)))*EXP(-N$9*($B191-N$5)))</f>
        <v>1.4319546899085167E-39</v>
      </c>
      <c r="Q191">
        <f t="shared" ca="1" si="23"/>
        <v>5.4813448630155038E-116</v>
      </c>
      <c r="R191">
        <f t="shared" ca="1" si="24"/>
        <v>5.0491550869861275E-23</v>
      </c>
      <c r="S191">
        <f t="shared" ca="1" si="28"/>
        <v>2.6448700674645451E-28</v>
      </c>
      <c r="T191">
        <f t="shared" ca="1" si="28"/>
        <v>1.2163160128837897E-35</v>
      </c>
      <c r="U191">
        <f t="shared" ca="1" si="28"/>
        <v>2.0531276709745174E-6</v>
      </c>
      <c r="V191">
        <f t="shared" ca="1" si="28"/>
        <v>4.7849877291722175E-27</v>
      </c>
      <c r="W191">
        <f t="shared" ca="1" si="28"/>
        <v>1.2942754133255536E-15</v>
      </c>
      <c r="X191">
        <f t="shared" ca="1" si="28"/>
        <v>1.1156857918254683E-26</v>
      </c>
      <c r="Y191">
        <f t="shared" ca="1" si="28"/>
        <v>1.8787418578599334E-161</v>
      </c>
      <c r="Z191">
        <f t="shared" ca="1" si="28"/>
        <v>2.8808770739282782E-22</v>
      </c>
      <c r="AA191">
        <f t="shared" si="28"/>
        <v>0</v>
      </c>
      <c r="AD191">
        <f ca="1">MAX(0,Q191-'QuickPlay Score'!$AE$12)</f>
        <v>0</v>
      </c>
      <c r="AE191">
        <f ca="1">MAX(0,R191-'QuickPlay Score'!$AE$12)</f>
        <v>0</v>
      </c>
      <c r="AF191">
        <f ca="1">MAX(0,S191-'QuickPlay Score'!$AE$12)</f>
        <v>0</v>
      </c>
      <c r="AG191">
        <f ca="1">MAX(0,T191-'QuickPlay Score'!$AE$12)</f>
        <v>0</v>
      </c>
      <c r="AH191">
        <f ca="1">MAX(0,U191-'QuickPlay Score'!$AE$12)</f>
        <v>0</v>
      </c>
      <c r="AI191">
        <f ca="1">MAX(0,V191-'QuickPlay Score'!$AE$12)</f>
        <v>0</v>
      </c>
      <c r="AJ191">
        <f ca="1">MAX(0,W191-'QuickPlay Score'!$AE$12)</f>
        <v>0</v>
      </c>
      <c r="AK191">
        <f ca="1">MAX(0,X191-'QuickPlay Score'!$AE$12)</f>
        <v>0</v>
      </c>
      <c r="AL191">
        <f ca="1">MAX(0,Y191-'QuickPlay Score'!$AE$12)</f>
        <v>0</v>
      </c>
      <c r="AM191">
        <f ca="1">MAX(0,Z191-'QuickPlay Score'!$AE$12)</f>
        <v>0</v>
      </c>
    </row>
    <row r="192" spans="2:39" x14ac:dyDescent="0.25">
      <c r="B192">
        <f t="shared" si="26"/>
        <v>5250</v>
      </c>
      <c r="E192">
        <f ca="1">'truth model'!M192*IF($B192&lt;=E$5,0,+E$3*E$4*E$10*E$6^0.5/(2*(PI()*E$7*($B192-E$5)^3)^0.5)*EXP(-((E$6*E$10-E$8*($B192-E$5))^2)/(4*E$6*E$7*($B192-E$5)))*EXP(-E$9*($B192-E$5)))</f>
        <v>1.0562937047898095E-150</v>
      </c>
      <c r="F192">
        <f ca="1">'truth model'!N192*IF($B192&lt;=F$5,0,+F$3*F$4*F$10*F$6^0.5/(2*(PI()*F$7*($B192-F$5)^3)^0.5)*EXP(-((F$6*F$10-F$8*($B192-F$5))^2)/(4*F$6*F$7*($B192-F$5)))*EXP(-F$9*($B192-F$5)))</f>
        <v>2.8832150724703155E-28</v>
      </c>
      <c r="G192">
        <f ca="1">'truth model'!O192*IF($B192&lt;=G$5,0,+G$3*G$4*G$10*G$6^0.5/(2*(PI()*G$7*($B192-G$5)^3)^0.5)*EXP(-((G$6*G$10-G$8*($B192-G$5))^2)/(4*G$6*G$7*($B192-G$5)))*EXP(-G$9*($B192-G$5)))</f>
        <v>1.4350160576010365E-37</v>
      </c>
      <c r="H192">
        <f ca="1">'truth model'!P192*IF($B192&lt;=H$5,0,+H$3*H$4*H$10*H$6^0.5/(2*(PI()*H$7*($B192-H$5)^3)^0.5)*EXP(-((H$6*H$10-H$8*($B192-H$5))^2)/(4*H$6*H$7*($B192-H$5)))*EXP(-H$9*($B192-H$5)))</f>
        <v>5.3665993133087942E-45</v>
      </c>
      <c r="I192">
        <f ca="1">'truth model'!Q192*IF($B192&lt;=I$5,0,+I$3*I$4*I$10*I$6^0.5/(2*(PI()*I$7*($B192-I$5)^3)^0.5)*EXP(-((I$6*I$10-I$8*($B192-I$5))^2)/(4*I$6*I$7*($B192-I$5)))*EXP(-I$9*($B192-I$5)))</f>
        <v>5.3379067896226561E-15</v>
      </c>
      <c r="J192">
        <f ca="1">'truth model'!R192*IF($B192&lt;=J$5,0,+J$3*J$4*J$10*J$6^0.5/(2*(PI()*J$7*($B192-J$5)^3)^0.5)*EXP(-((J$6*J$10-J$8*($B192-J$5))^2)/(4*J$6*J$7*($B192-J$5)))*EXP(-J$9*($B192-J$5)))</f>
        <v>7.612843985292325E-38</v>
      </c>
      <c r="K192">
        <f ca="1">'truth model'!S192*IF($B192&lt;=K$5,0,+K$3*K$4*K$10*K$6^0.5/(2*(PI()*K$7*($B192-K$5)^3)^0.5)*EXP(-((K$6*K$10-K$8*($B192-K$5))^2)/(4*K$6*K$7*($B192-K$5)))*EXP(-K$9*($B192-K$5)))</f>
        <v>4.5086076329471571E-27</v>
      </c>
      <c r="L192">
        <f ca="1">'truth model'!T192*IF($B192&lt;=L$5,0,+L$3*L$4*L$10*L$6^0.5/(2*(PI()*L$7*($B192-L$5)^3)^0.5)*EXP(-((L$6*L$10-L$8*($B192-L$5))^2)/(4*L$6*L$7*($B192-L$5)))*EXP(-L$9*($B192-L$5)))</f>
        <v>6.4146539641086795E-40</v>
      </c>
      <c r="M192">
        <f ca="1">'truth model'!U192*IF($B192&lt;=M$5,0,+M$3*M$4*M$10*M$6^0.5/(2*(PI()*M$7*($B192-M$5)^3)^0.5)*EXP(-((M$6*M$10-M$8*($B192-M$5))^2)/(4*M$6*M$7*($B192-M$5)))*EXP(-M$9*($B192-M$5)))</f>
        <v>1.1990537189728319E-240</v>
      </c>
      <c r="N192">
        <f ca="1">'truth model'!V192*IF($B192&lt;=N$5,0,+N$3*N$4*N$10*N$6^0.5/(2*(PI()*N$7*($B192-N$5)^3)^0.5)*EXP(-((N$6*N$10-N$8*($B192-N$5))^2)/(4*N$6*N$7*($B192-N$5)))*EXP(-N$9*($B192-N$5)))</f>
        <v>9.0831279723117029E-40</v>
      </c>
      <c r="Q192">
        <f t="shared" ca="1" si="23"/>
        <v>7.3415233380458259E-117</v>
      </c>
      <c r="R192">
        <f t="shared" ca="1" si="24"/>
        <v>3.6140820263767193E-23</v>
      </c>
      <c r="S192">
        <f t="shared" ca="1" si="28"/>
        <v>1.6709321417607517E-28</v>
      </c>
      <c r="T192">
        <f t="shared" ca="1" si="28"/>
        <v>6.9299546551716153E-36</v>
      </c>
      <c r="U192">
        <f t="shared" ca="1" si="28"/>
        <v>1.8216876279274676E-6</v>
      </c>
      <c r="V192">
        <f t="shared" ca="1" si="28"/>
        <v>3.0088313659740068E-27</v>
      </c>
      <c r="W192">
        <f t="shared" ca="1" si="28"/>
        <v>9.4101765718040551E-16</v>
      </c>
      <c r="X192">
        <f t="shared" ca="1" si="28"/>
        <v>6.7905754028162723E-27</v>
      </c>
      <c r="Y192">
        <f t="shared" ca="1" si="28"/>
        <v>7.5415099490539296E-163</v>
      </c>
      <c r="Z192">
        <f t="shared" ca="1" si="28"/>
        <v>1.7683266528402078E-22</v>
      </c>
      <c r="AA192">
        <f t="shared" si="28"/>
        <v>0</v>
      </c>
      <c r="AD192">
        <f ca="1">MAX(0,Q192-'QuickPlay Score'!$AE$12)</f>
        <v>0</v>
      </c>
      <c r="AE192">
        <f ca="1">MAX(0,R192-'QuickPlay Score'!$AE$12)</f>
        <v>0</v>
      </c>
      <c r="AF192">
        <f ca="1">MAX(0,S192-'QuickPlay Score'!$AE$12)</f>
        <v>0</v>
      </c>
      <c r="AG192">
        <f ca="1">MAX(0,T192-'QuickPlay Score'!$AE$12)</f>
        <v>0</v>
      </c>
      <c r="AH192">
        <f ca="1">MAX(0,U192-'QuickPlay Score'!$AE$12)</f>
        <v>0</v>
      </c>
      <c r="AI192">
        <f ca="1">MAX(0,V192-'QuickPlay Score'!$AE$12)</f>
        <v>0</v>
      </c>
      <c r="AJ192">
        <f ca="1">MAX(0,W192-'QuickPlay Score'!$AE$12)</f>
        <v>0</v>
      </c>
      <c r="AK192">
        <f ca="1">MAX(0,X192-'QuickPlay Score'!$AE$12)</f>
        <v>0</v>
      </c>
      <c r="AL192">
        <f ca="1">MAX(0,Y192-'QuickPlay Score'!$AE$12)</f>
        <v>0</v>
      </c>
      <c r="AM192">
        <f ca="1">MAX(0,Z192-'QuickPlay Score'!$AE$12)</f>
        <v>0</v>
      </c>
    </row>
    <row r="193" spans="2:39" x14ac:dyDescent="0.25">
      <c r="B193">
        <f t="shared" si="26"/>
        <v>5280</v>
      </c>
      <c r="E193">
        <f ca="1">'truth model'!M193*IF($B193&lt;=E$5,0,+E$3*E$4*E$10*E$6^0.5/(2*(PI()*E$7*($B193-E$5)^3)^0.5)*EXP(-((E$6*E$10-E$8*($B193-E$5))^2)/(4*E$6*E$7*($B193-E$5)))*EXP(-E$9*($B193-E$5)))</f>
        <v>1.5923643851973549E-151</v>
      </c>
      <c r="F193">
        <f ca="1">'truth model'!N193*IF($B193&lt;=F$5,0,+F$3*F$4*F$10*F$6^0.5/(2*(PI()*F$7*($B193-F$5)^3)^0.5)*EXP(-((F$6*F$10-F$8*($B193-F$5))^2)/(4*F$6*F$7*($B193-F$5)))*EXP(-F$9*($B193-F$5)))</f>
        <v>1.7042527771377189E-28</v>
      </c>
      <c r="G193">
        <f ca="1">'truth model'!O193*IF($B193&lt;=G$5,0,+G$3*G$4*G$10*G$6^0.5/(2*(PI()*G$7*($B193-G$5)^3)^0.5)*EXP(-((G$6*G$10-G$8*($B193-G$5))^2)/(4*G$6*G$7*($B193-G$5)))*EXP(-G$9*($B193-G$5)))</f>
        <v>8.6951162901261364E-38</v>
      </c>
      <c r="H193">
        <f ca="1">'truth model'!P193*IF($B193&lt;=H$5,0,+H$3*H$4*H$10*H$6^0.5/(2*(PI()*H$7*($B193-H$5)^3)^0.5)*EXP(-((H$6*H$10-H$8*($B193-H$5))^2)/(4*H$6*H$7*($B193-H$5)))*EXP(-H$9*($B193-H$5)))</f>
        <v>3.0259410218371385E-45</v>
      </c>
      <c r="I193">
        <f ca="1">'truth model'!Q193*IF($B193&lt;=I$5,0,+I$3*I$4*I$10*I$6^0.5/(2*(PI()*I$7*($B193-I$5)^3)^0.5)*EXP(-((I$6*I$10-I$8*($B193-I$5))^2)/(4*I$6*I$7*($B193-I$5)))*EXP(-I$9*($B193-I$5)))</f>
        <v>4.9160415596980617E-15</v>
      </c>
      <c r="J193">
        <f ca="1">'truth model'!R193*IF($B193&lt;=J$5,0,+J$3*J$4*J$10*J$6^0.5/(2*(PI()*J$7*($B193-J$5)^3)^0.5)*EXP(-((J$6*J$10-J$8*($B193-J$5))^2)/(4*J$6*J$7*($B193-J$5)))*EXP(-J$9*($B193-J$5)))</f>
        <v>4.4637887120375634E-38</v>
      </c>
      <c r="K193">
        <f ca="1">'truth model'!S193*IF($B193&lt;=K$5,0,+K$3*K$4*K$10*K$6^0.5/(2*(PI()*K$7*($B193-K$5)^3)^0.5)*EXP(-((K$6*K$10-K$8*($B193-K$5))^2)/(4*K$6*K$7*($B193-K$5)))*EXP(-K$9*($B193-K$5)))</f>
        <v>2.6642353332711751E-27</v>
      </c>
      <c r="L193">
        <f ca="1">'truth model'!T193*IF($B193&lt;=L$5,0,+L$3*L$4*L$10*L$6^0.5/(2*(PI()*L$7*($B193-L$5)^3)^0.5)*EXP(-((L$6*L$10-L$8*($B193-L$5))^2)/(4*L$6*L$7*($B193-L$5)))*EXP(-L$9*($B193-L$5)))</f>
        <v>4.2989361304262721E-40</v>
      </c>
      <c r="M193">
        <f ca="1">'truth model'!U193*IF($B193&lt;=M$5,0,+M$3*M$4*M$10*M$6^0.5/(2*(PI()*M$7*($B193-M$5)^3)^0.5)*EXP(-((M$6*M$10-M$8*($B193-M$5))^2)/(4*M$6*M$7*($B193-M$5)))*EXP(-M$9*($B193-M$5)))</f>
        <v>4.4329844596651967E-242</v>
      </c>
      <c r="N193">
        <f ca="1">'truth model'!V193*IF($B193&lt;=N$5,0,+N$3*N$4*N$10*N$6^0.5/(2*(PI()*N$7*($B193-N$5)^3)^0.5)*EXP(-((N$6*N$10-N$8*($B193-N$5))^2)/(4*N$6*N$7*($B193-N$5)))*EXP(-N$9*($B193-N$5)))</f>
        <v>3.6665947534797758E-40</v>
      </c>
      <c r="Q193">
        <f t="shared" ca="1" si="23"/>
        <v>9.8289274735743404E-118</v>
      </c>
      <c r="R193">
        <f t="shared" ca="1" si="24"/>
        <v>2.5865945287730458E-23</v>
      </c>
      <c r="S193">
        <f t="shared" ref="S193:AA208" ca="1" si="29">IF($B193&lt;=G$5,0,+G$3*G$4*G$11*G$6^0.5/(2*(PI()*G$7*($B193-G$5)^3)^0.5)*EXP(-((G$6*G$11-G$8*($B193-G$5))^2)/(4*G$6*G$7*($B193-G$5)))*EXP(-G$9*($B193-G$5)))</f>
        <v>1.0554060865827066E-28</v>
      </c>
      <c r="T193">
        <f t="shared" ca="1" si="29"/>
        <v>3.9477294674943168E-36</v>
      </c>
      <c r="U193">
        <f t="shared" ca="1" si="29"/>
        <v>1.6151218439942142E-6</v>
      </c>
      <c r="V193">
        <f t="shared" ca="1" si="29"/>
        <v>1.8914851149744054E-27</v>
      </c>
      <c r="W193">
        <f t="shared" ca="1" si="29"/>
        <v>6.8396785284120289E-16</v>
      </c>
      <c r="X193">
        <f t="shared" ca="1" si="29"/>
        <v>4.131994474178878E-27</v>
      </c>
      <c r="Y193">
        <f t="shared" ca="1" si="29"/>
        <v>3.022394888523534E-164</v>
      </c>
      <c r="Z193">
        <f t="shared" ca="1" si="29"/>
        <v>1.0848995139793979E-22</v>
      </c>
      <c r="AA193">
        <f t="shared" si="29"/>
        <v>0</v>
      </c>
      <c r="AD193">
        <f ca="1">MAX(0,Q193-'QuickPlay Score'!$AE$12)</f>
        <v>0</v>
      </c>
      <c r="AE193">
        <f ca="1">MAX(0,R193-'QuickPlay Score'!$AE$12)</f>
        <v>0</v>
      </c>
      <c r="AF193">
        <f ca="1">MAX(0,S193-'QuickPlay Score'!$AE$12)</f>
        <v>0</v>
      </c>
      <c r="AG193">
        <f ca="1">MAX(0,T193-'QuickPlay Score'!$AE$12)</f>
        <v>0</v>
      </c>
      <c r="AH193">
        <f ca="1">MAX(0,U193-'QuickPlay Score'!$AE$12)</f>
        <v>0</v>
      </c>
      <c r="AI193">
        <f ca="1">MAX(0,V193-'QuickPlay Score'!$AE$12)</f>
        <v>0</v>
      </c>
      <c r="AJ193">
        <f ca="1">MAX(0,W193-'QuickPlay Score'!$AE$12)</f>
        <v>0</v>
      </c>
      <c r="AK193">
        <f ca="1">MAX(0,X193-'QuickPlay Score'!$AE$12)</f>
        <v>0</v>
      </c>
      <c r="AL193">
        <f ca="1">MAX(0,Y193-'QuickPlay Score'!$AE$12)</f>
        <v>0</v>
      </c>
      <c r="AM193">
        <f ca="1">MAX(0,Z193-'QuickPlay Score'!$AE$12)</f>
        <v>0</v>
      </c>
    </row>
    <row r="194" spans="2:39" x14ac:dyDescent="0.25">
      <c r="B194">
        <f t="shared" si="26"/>
        <v>5310</v>
      </c>
      <c r="E194">
        <f ca="1">'truth model'!M194*IF($B194&lt;=E$5,0,+E$3*E$4*E$10*E$6^0.5/(2*(PI()*E$7*($B194-E$5)^3)^0.5)*EXP(-((E$6*E$10-E$8*($B194-E$5))^2)/(4*E$6*E$7*($B194-E$5)))*EXP(-E$9*($B194-E$5)))</f>
        <v>2.0932382439685823E-152</v>
      </c>
      <c r="F194">
        <f ca="1">'truth model'!N194*IF($B194&lt;=F$5,0,+F$3*F$4*F$10*F$6^0.5/(2*(PI()*F$7*($B194-F$5)^3)^0.5)*EXP(-((F$6*F$10-F$8*($B194-F$5))^2)/(4*F$6*F$7*($B194-F$5)))*EXP(-F$9*($B194-F$5)))</f>
        <v>1.6325470152460648E-28</v>
      </c>
      <c r="G194">
        <f ca="1">'truth model'!O194*IF($B194&lt;=G$5,0,+G$3*G$4*G$10*G$6^0.5/(2*(PI()*G$7*($B194-G$5)^3)^0.5)*EXP(-((G$6*G$10-G$8*($B194-G$5))^2)/(4*G$6*G$7*($B194-G$5)))*EXP(-G$9*($B194-G$5)))</f>
        <v>6.6508215787672291E-38</v>
      </c>
      <c r="H194">
        <f ca="1">'truth model'!P194*IF($B194&lt;=H$5,0,+H$3*H$4*H$10*H$6^0.5/(2*(PI()*H$7*($B194-H$5)^3)^0.5)*EXP(-((H$6*H$10-H$8*($B194-H$5))^2)/(4*H$6*H$7*($B194-H$5)))*EXP(-H$9*($B194-H$5)))</f>
        <v>2.3685485656475415E-45</v>
      </c>
      <c r="I194">
        <f ca="1">'truth model'!Q194*IF($B194&lt;=I$5,0,+I$3*I$4*I$10*I$6^0.5/(2*(PI()*I$7*($B194-I$5)^3)^0.5)*EXP(-((I$6*I$10-I$8*($B194-I$5))^2)/(4*I$6*I$7*($B194-I$5)))*EXP(-I$9*($B194-I$5)))</f>
        <v>3.8745683607966955E-15</v>
      </c>
      <c r="J194">
        <f ca="1">'truth model'!R194*IF($B194&lt;=J$5,0,+J$3*J$4*J$10*J$6^0.5/(2*(PI()*J$7*($B194-J$5)^3)^0.5)*EXP(-((J$6*J$10-J$8*($B194-J$5))^2)/(4*J$6*J$7*($B194-J$5)))*EXP(-J$9*($B194-J$5)))</f>
        <v>2.4543530430206061E-38</v>
      </c>
      <c r="K194">
        <f ca="1">'truth model'!S194*IF($B194&lt;=K$5,0,+K$3*K$4*K$10*K$6^0.5/(2*(PI()*K$7*($B194-K$5)^3)^0.5)*EXP(-((K$6*K$10-K$8*($B194-K$5))^2)/(4*K$6*K$7*($B194-K$5)))*EXP(-K$9*($B194-K$5)))</f>
        <v>2.1274500015061521E-27</v>
      </c>
      <c r="L194">
        <f ca="1">'truth model'!T194*IF($B194&lt;=L$5,0,+L$3*L$4*L$10*L$6^0.5/(2*(PI()*L$7*($B194-L$5)^3)^0.5)*EXP(-((L$6*L$10-L$8*($B194-L$5))^2)/(4*L$6*L$7*($B194-L$5)))*EXP(-L$9*($B194-L$5)))</f>
        <v>2.3694430097668755E-40</v>
      </c>
      <c r="M194">
        <f ca="1">'truth model'!U194*IF($B194&lt;=M$5,0,+M$3*M$4*M$10*M$6^0.5/(2*(PI()*M$7*($B194-M$5)^3)^0.5)*EXP(-((M$6*M$10-M$8*($B194-M$5))^2)/(4*M$6*M$7*($B194-M$5)))*EXP(-M$9*($B194-M$5)))</f>
        <v>1.2057841582769258E-243</v>
      </c>
      <c r="N194">
        <f ca="1">'truth model'!V194*IF($B194&lt;=N$5,0,+N$3*N$4*N$10*N$6^0.5/(2*(PI()*N$7*($B194-N$5)^3)^0.5)*EXP(-((N$6*N$10-N$8*($B194-N$5))^2)/(4*N$6*N$7*($B194-N$5)))*EXP(-N$9*($B194-N$5)))</f>
        <v>2.53127303416956E-40</v>
      </c>
      <c r="Q194">
        <f t="shared" ca="1" si="23"/>
        <v>1.3153768304878703E-118</v>
      </c>
      <c r="R194">
        <f t="shared" ca="1" si="24"/>
        <v>1.8510183777727706E-23</v>
      </c>
      <c r="S194">
        <f t="shared" ca="1" si="29"/>
        <v>6.6648200909905214E-29</v>
      </c>
      <c r="T194">
        <f t="shared" ca="1" si="29"/>
        <v>2.2485299641383106E-36</v>
      </c>
      <c r="U194">
        <f t="shared" ca="1" si="29"/>
        <v>1.430921701507656E-6</v>
      </c>
      <c r="V194">
        <f t="shared" ca="1" si="29"/>
        <v>1.1887708006586501E-27</v>
      </c>
      <c r="W194">
        <f t="shared" ca="1" si="29"/>
        <v>4.9698454104439298E-16</v>
      </c>
      <c r="X194">
        <f t="shared" ca="1" si="29"/>
        <v>2.5136419954983883E-27</v>
      </c>
      <c r="Y194">
        <f t="shared" ca="1" si="29"/>
        <v>1.2093666665028619E-165</v>
      </c>
      <c r="Z194">
        <f t="shared" ca="1" si="29"/>
        <v>6.6528780080306058E-23</v>
      </c>
      <c r="AA194">
        <f t="shared" si="29"/>
        <v>0</v>
      </c>
      <c r="AD194">
        <f ca="1">MAX(0,Q194-'QuickPlay Score'!$AE$12)</f>
        <v>0</v>
      </c>
      <c r="AE194">
        <f ca="1">MAX(0,R194-'QuickPlay Score'!$AE$12)</f>
        <v>0</v>
      </c>
      <c r="AF194">
        <f ca="1">MAX(0,S194-'QuickPlay Score'!$AE$12)</f>
        <v>0</v>
      </c>
      <c r="AG194">
        <f ca="1">MAX(0,T194-'QuickPlay Score'!$AE$12)</f>
        <v>0</v>
      </c>
      <c r="AH194">
        <f ca="1">MAX(0,U194-'QuickPlay Score'!$AE$12)</f>
        <v>0</v>
      </c>
      <c r="AI194">
        <f ca="1">MAX(0,V194-'QuickPlay Score'!$AE$12)</f>
        <v>0</v>
      </c>
      <c r="AJ194">
        <f ca="1">MAX(0,W194-'QuickPlay Score'!$AE$12)</f>
        <v>0</v>
      </c>
      <c r="AK194">
        <f ca="1">MAX(0,X194-'QuickPlay Score'!$AE$12)</f>
        <v>0</v>
      </c>
      <c r="AL194">
        <f ca="1">MAX(0,Y194-'QuickPlay Score'!$AE$12)</f>
        <v>0</v>
      </c>
      <c r="AM194">
        <f ca="1">MAX(0,Z194-'QuickPlay Score'!$AE$12)</f>
        <v>0</v>
      </c>
    </row>
    <row r="195" spans="2:39" x14ac:dyDescent="0.25">
      <c r="B195">
        <f t="shared" si="26"/>
        <v>5340</v>
      </c>
      <c r="E195">
        <f ca="1">'truth model'!M195*IF($B195&lt;=E$5,0,+E$3*E$4*E$10*E$6^0.5/(2*(PI()*E$7*($B195-E$5)^3)^0.5)*EXP(-((E$6*E$10-E$8*($B195-E$5))^2)/(4*E$6*E$7*($B195-E$5)))*EXP(-E$9*($B195-E$5)))</f>
        <v>3.3020572231861759E-153</v>
      </c>
      <c r="F195">
        <f ca="1">'truth model'!N195*IF($B195&lt;=F$5,0,+F$3*F$4*F$10*F$6^0.5/(2*(PI()*F$7*($B195-F$5)^3)^0.5)*EXP(-((F$6*F$10-F$8*($B195-F$5))^2)/(4*F$6*F$7*($B195-F$5)))*EXP(-F$9*($B195-F$5)))</f>
        <v>1.1557195240568991E-28</v>
      </c>
      <c r="G195">
        <f ca="1">'truth model'!O195*IF($B195&lt;=G$5,0,+G$3*G$4*G$10*G$6^0.5/(2*(PI()*G$7*($B195-G$5)^3)^0.5)*EXP(-((G$6*G$10-G$8*($B195-G$5))^2)/(4*G$6*G$7*($B195-G$5)))*EXP(-G$9*($B195-G$5)))</f>
        <v>4.5844257418225037E-38</v>
      </c>
      <c r="H195">
        <f ca="1">'truth model'!P195*IF($B195&lt;=H$5,0,+H$3*H$4*H$10*H$6^0.5/(2*(PI()*H$7*($B195-H$5)^3)^0.5)*EXP(-((H$6*H$10-H$8*($B195-H$5))^2)/(4*H$6*H$7*($B195-H$5)))*EXP(-H$9*($B195-H$5)))</f>
        <v>1.3151921735544157E-45</v>
      </c>
      <c r="I195">
        <f ca="1">'truth model'!Q195*IF($B195&lt;=I$5,0,+I$3*I$4*I$10*I$6^0.5/(2*(PI()*I$7*($B195-I$5)^3)^0.5)*EXP(-((I$6*I$10-I$8*($B195-I$5))^2)/(4*I$6*I$7*($B195-I$5)))*EXP(-I$9*($B195-I$5)))</f>
        <v>2.06651147886663E-15</v>
      </c>
      <c r="J195">
        <f ca="1">'truth model'!R195*IF($B195&lt;=J$5,0,+J$3*J$4*J$10*J$6^0.5/(2*(PI()*J$7*($B195-J$5)^3)^0.5)*EXP(-((J$6*J$10-J$8*($B195-J$5))^2)/(4*J$6*J$7*($B195-J$5)))*EXP(-J$9*($B195-J$5)))</f>
        <v>1.6041033639578861E-38</v>
      </c>
      <c r="K195">
        <f ca="1">'truth model'!S195*IF($B195&lt;=K$5,0,+K$3*K$4*K$10*K$6^0.5/(2*(PI()*K$7*($B195-K$5)^3)^0.5)*EXP(-((K$6*K$10-K$8*($B195-K$5))^2)/(4*K$6*K$7*($B195-K$5)))*EXP(-K$9*($B195-K$5)))</f>
        <v>1.0987350639698984E-27</v>
      </c>
      <c r="L195">
        <f ca="1">'truth model'!T195*IF($B195&lt;=L$5,0,+L$3*L$4*L$10*L$6^0.5/(2*(PI()*L$7*($B195-L$5)^3)^0.5)*EXP(-((L$6*L$10-L$8*($B195-L$5))^2)/(4*L$6*L$7*($B195-L$5)))*EXP(-L$9*($B195-L$5)))</f>
        <v>1.2409197960680595E-40</v>
      </c>
      <c r="M195">
        <f ca="1">'truth model'!U195*IF($B195&lt;=M$5,0,+M$3*M$4*M$10*M$6^0.5/(2*(PI()*M$7*($B195-M$5)^3)^0.5)*EXP(-((M$6*M$10-M$8*($B195-M$5))^2)/(4*M$6*M$7*($B195-M$5)))*EXP(-M$9*($B195-M$5)))</f>
        <v>4.3632263894909477E-245</v>
      </c>
      <c r="N195">
        <f ca="1">'truth model'!V195*IF($B195&lt;=N$5,0,+N$3*N$4*N$10*N$6^0.5/(2*(PI()*N$7*($B195-N$5)^3)^0.5)*EXP(-((N$6*N$10-N$8*($B195-N$5))^2)/(4*N$6*N$7*($B195-N$5)))*EXP(-N$9*($B195-N$5)))</f>
        <v>1.4288665737428555E-40</v>
      </c>
      <c r="Q195">
        <f t="shared" ca="1" si="23"/>
        <v>1.7596305806901197E-119</v>
      </c>
      <c r="R195">
        <f t="shared" ca="1" si="24"/>
        <v>1.3244820646210669E-23</v>
      </c>
      <c r="S195">
        <f t="shared" ca="1" si="29"/>
        <v>4.2079156472325946E-29</v>
      </c>
      <c r="T195">
        <f t="shared" ca="1" si="29"/>
        <v>1.2805175457258897E-36</v>
      </c>
      <c r="U195">
        <f t="shared" ca="1" si="29"/>
        <v>1.2668094120891953E-6</v>
      </c>
      <c r="V195">
        <f t="shared" ca="1" si="29"/>
        <v>7.4693956243871984E-28</v>
      </c>
      <c r="W195">
        <f t="shared" ca="1" si="29"/>
        <v>3.6101206184470532E-16</v>
      </c>
      <c r="X195">
        <f t="shared" ca="1" si="29"/>
        <v>1.5287612110396409E-27</v>
      </c>
      <c r="Y195">
        <f t="shared" ca="1" si="29"/>
        <v>4.8315956429737273E-167</v>
      </c>
      <c r="Z195">
        <f t="shared" ca="1" si="29"/>
        <v>4.0778036302236737E-23</v>
      </c>
      <c r="AA195">
        <f t="shared" si="29"/>
        <v>0</v>
      </c>
      <c r="AD195">
        <f ca="1">MAX(0,Q195-'QuickPlay Score'!$AE$12)</f>
        <v>0</v>
      </c>
      <c r="AE195">
        <f ca="1">MAX(0,R195-'QuickPlay Score'!$AE$12)</f>
        <v>0</v>
      </c>
      <c r="AF195">
        <f ca="1">MAX(0,S195-'QuickPlay Score'!$AE$12)</f>
        <v>0</v>
      </c>
      <c r="AG195">
        <f ca="1">MAX(0,T195-'QuickPlay Score'!$AE$12)</f>
        <v>0</v>
      </c>
      <c r="AH195">
        <f ca="1">MAX(0,U195-'QuickPlay Score'!$AE$12)</f>
        <v>0</v>
      </c>
      <c r="AI195">
        <f ca="1">MAX(0,V195-'QuickPlay Score'!$AE$12)</f>
        <v>0</v>
      </c>
      <c r="AJ195">
        <f ca="1">MAX(0,W195-'QuickPlay Score'!$AE$12)</f>
        <v>0</v>
      </c>
      <c r="AK195">
        <f ca="1">MAX(0,X195-'QuickPlay Score'!$AE$12)</f>
        <v>0</v>
      </c>
      <c r="AL195">
        <f ca="1">MAX(0,Y195-'QuickPlay Score'!$AE$12)</f>
        <v>0</v>
      </c>
      <c r="AM195">
        <f ca="1">MAX(0,Z195-'QuickPlay Score'!$AE$12)</f>
        <v>0</v>
      </c>
    </row>
    <row r="196" spans="2:39" x14ac:dyDescent="0.25">
      <c r="B196">
        <f t="shared" si="26"/>
        <v>5370</v>
      </c>
      <c r="E196">
        <f ca="1">'truth model'!M196*IF($B196&lt;=E$5,0,+E$3*E$4*E$10*E$6^0.5/(2*(PI()*E$7*($B196-E$5)^3)^0.5)*EXP(-((E$6*E$10-E$8*($B196-E$5))^2)/(4*E$6*E$7*($B196-E$5)))*EXP(-E$9*($B196-E$5)))</f>
        <v>4.2296284651073146E-154</v>
      </c>
      <c r="F196">
        <f ca="1">'truth model'!N196*IF($B196&lt;=F$5,0,+F$3*F$4*F$10*F$6^0.5/(2*(PI()*F$7*($B196-F$5)^3)^0.5)*EXP(-((F$6*F$10-F$8*($B196-F$5))^2)/(4*F$6*F$7*($B196-F$5)))*EXP(-F$9*($B196-F$5)))</f>
        <v>5.0400736389020127E-29</v>
      </c>
      <c r="G196">
        <f ca="1">'truth model'!O196*IF($B196&lt;=G$5,0,+G$3*G$4*G$10*G$6^0.5/(2*(PI()*G$7*($B196-G$5)^3)^0.5)*EXP(-((G$6*G$10-G$8*($B196-G$5))^2)/(4*G$6*G$7*($B196-G$5)))*EXP(-G$9*($B196-G$5)))</f>
        <v>2.4361276471612258E-38</v>
      </c>
      <c r="H196">
        <f ca="1">'truth model'!P196*IF($B196&lt;=H$5,0,+H$3*H$4*H$10*H$6^0.5/(2*(PI()*H$7*($B196-H$5)^3)^0.5)*EXP(-((H$6*H$10-H$8*($B196-H$5))^2)/(4*H$6*H$7*($B196-H$5)))*EXP(-H$9*($B196-H$5)))</f>
        <v>6.4705039464966679E-46</v>
      </c>
      <c r="I196">
        <f ca="1">'truth model'!Q196*IF($B196&lt;=I$5,0,+I$3*I$4*I$10*I$6^0.5/(2*(PI()*I$7*($B196-I$5)^3)^0.5)*EXP(-((I$6*I$10-I$8*($B196-I$5))^2)/(4*I$6*I$7*($B196-I$5)))*EXP(-I$9*($B196-I$5)))</f>
        <v>2.047933994063814E-15</v>
      </c>
      <c r="J196">
        <f ca="1">'truth model'!R196*IF($B196&lt;=J$5,0,+J$3*J$4*J$10*J$6^0.5/(2*(PI()*J$7*($B196-J$5)^3)^0.5)*EXP(-((J$6*J$10-J$8*($B196-J$5))^2)/(4*J$6*J$7*($B196-J$5)))*EXP(-J$9*($B196-J$5)))</f>
        <v>9.6407402036516142E-39</v>
      </c>
      <c r="K196">
        <f ca="1">'truth model'!S196*IF($B196&lt;=K$5,0,+K$3*K$4*K$10*K$6^0.5/(2*(PI()*K$7*($B196-K$5)^3)^0.5)*EXP(-((K$6*K$10-K$8*($B196-K$5))^2)/(4*K$6*K$7*($B196-K$5)))*EXP(-K$9*($B196-K$5)))</f>
        <v>1.1433136238437879E-27</v>
      </c>
      <c r="L196">
        <f ca="1">'truth model'!T196*IF($B196&lt;=L$5,0,+L$3*L$4*L$10*L$6^0.5/(2*(PI()*L$7*($B196-L$5)^3)^0.5)*EXP(-((L$6*L$10-L$8*($B196-L$5))^2)/(4*L$6*L$7*($B196-L$5)))*EXP(-L$9*($B196-L$5)))</f>
        <v>6.0499467508128572E-41</v>
      </c>
      <c r="M196">
        <f ca="1">'truth model'!U196*IF($B196&lt;=M$5,0,+M$3*M$4*M$10*M$6^0.5/(2*(PI()*M$7*($B196-M$5)^3)^0.5)*EXP(-((M$6*M$10-M$8*($B196-M$5))^2)/(4*M$6*M$7*($B196-M$5)))*EXP(-M$9*($B196-M$5)))</f>
        <v>1.7187467378163707E-246</v>
      </c>
      <c r="N196">
        <f ca="1">'truth model'!V196*IF($B196&lt;=N$5,0,+N$3*N$4*N$10*N$6^0.5/(2*(PI()*N$7*($B196-N$5)^3)^0.5)*EXP(-((N$6*N$10-N$8*($B196-N$5))^2)/(4*N$6*N$7*($B196-N$5)))*EXP(-N$9*($B196-N$5)))</f>
        <v>9.6995347683284222E-41</v>
      </c>
      <c r="Q196">
        <f t="shared" ca="1" si="23"/>
        <v>2.3530065844553386E-120</v>
      </c>
      <c r="R196">
        <f t="shared" ca="1" si="24"/>
        <v>9.4762243280566823E-24</v>
      </c>
      <c r="S196">
        <f t="shared" ca="1" si="29"/>
        <v>2.6561771831334004E-29</v>
      </c>
      <c r="T196">
        <f t="shared" ca="1" si="29"/>
        <v>7.2913705320621595E-37</v>
      </c>
      <c r="U196">
        <f t="shared" ca="1" si="29"/>
        <v>1.1207197590134951E-6</v>
      </c>
      <c r="V196">
        <f t="shared" ca="1" si="29"/>
        <v>4.6920960488908522E-28</v>
      </c>
      <c r="W196">
        <f t="shared" ca="1" si="29"/>
        <v>2.6216487342001067E-16</v>
      </c>
      <c r="X196">
        <f t="shared" ca="1" si="29"/>
        <v>9.2954492403118941E-28</v>
      </c>
      <c r="Y196">
        <f t="shared" ca="1" si="29"/>
        <v>1.9273500652425411E-168</v>
      </c>
      <c r="Z196">
        <f t="shared" ca="1" si="29"/>
        <v>2.498292897498217E-23</v>
      </c>
      <c r="AA196">
        <f t="shared" si="29"/>
        <v>0</v>
      </c>
      <c r="AD196">
        <f ca="1">MAX(0,Q196-'QuickPlay Score'!$AE$12)</f>
        <v>0</v>
      </c>
      <c r="AE196">
        <f ca="1">MAX(0,R196-'QuickPlay Score'!$AE$12)</f>
        <v>0</v>
      </c>
      <c r="AF196">
        <f ca="1">MAX(0,S196-'QuickPlay Score'!$AE$12)</f>
        <v>0</v>
      </c>
      <c r="AG196">
        <f ca="1">MAX(0,T196-'QuickPlay Score'!$AE$12)</f>
        <v>0</v>
      </c>
      <c r="AH196">
        <f ca="1">MAX(0,U196-'QuickPlay Score'!$AE$12)</f>
        <v>0</v>
      </c>
      <c r="AI196">
        <f ca="1">MAX(0,V196-'QuickPlay Score'!$AE$12)</f>
        <v>0</v>
      </c>
      <c r="AJ196">
        <f ca="1">MAX(0,W196-'QuickPlay Score'!$AE$12)</f>
        <v>0</v>
      </c>
      <c r="AK196">
        <f ca="1">MAX(0,X196-'QuickPlay Score'!$AE$12)</f>
        <v>0</v>
      </c>
      <c r="AL196">
        <f ca="1">MAX(0,Y196-'QuickPlay Score'!$AE$12)</f>
        <v>0</v>
      </c>
      <c r="AM196">
        <f ca="1">MAX(0,Z196-'QuickPlay Score'!$AE$12)</f>
        <v>0</v>
      </c>
    </row>
    <row r="197" spans="2:39" x14ac:dyDescent="0.25">
      <c r="B197">
        <f t="shared" si="26"/>
        <v>5400</v>
      </c>
      <c r="E197">
        <f ca="1">'truth model'!M197*IF($B197&lt;=E$5,0,+E$3*E$4*E$10*E$6^0.5/(2*(PI()*E$7*($B197-E$5)^3)^0.5)*EXP(-((E$6*E$10-E$8*($B197-E$5))^2)/(4*E$6*E$7*($B197-E$5)))*EXP(-E$9*($B197-E$5)))</f>
        <v>3.727478526567535E-155</v>
      </c>
      <c r="F197">
        <f ca="1">'truth model'!N197*IF($B197&lt;=F$5,0,+F$3*F$4*F$10*F$6^0.5/(2*(PI()*F$7*($B197-F$5)^3)^0.5)*EXP(-((F$6*F$10-F$8*($B197-F$5))^2)/(4*F$6*F$7*($B197-F$5)))*EXP(-F$9*($B197-F$5)))</f>
        <v>4.7124887607646407E-29</v>
      </c>
      <c r="G197">
        <f ca="1">'truth model'!O197*IF($B197&lt;=G$5,0,+G$3*G$4*G$10*G$6^0.5/(2*(PI()*G$7*($B197-G$5)^3)^0.5)*EXP(-((G$6*G$10-G$8*($B197-G$5))^2)/(4*G$6*G$7*($B197-G$5)))*EXP(-G$9*($B197-G$5)))</f>
        <v>1.7169625831849983E-38</v>
      </c>
      <c r="H197">
        <f ca="1">'truth model'!P197*IF($B197&lt;=H$5,0,+H$3*H$4*H$10*H$6^0.5/(2*(PI()*H$7*($B197-H$5)^3)^0.5)*EXP(-((H$6*H$10-H$8*($B197-H$5))^2)/(4*H$6*H$7*($B197-H$5)))*EXP(-H$9*($B197-H$5)))</f>
        <v>3.2969831066020277E-46</v>
      </c>
      <c r="I197">
        <f ca="1">'truth model'!Q197*IF($B197&lt;=I$5,0,+I$3*I$4*I$10*I$6^0.5/(2*(PI()*I$7*($B197-I$5)^3)^0.5)*EXP(-((I$6*I$10-I$8*($B197-I$5))^2)/(4*I$6*I$7*($B197-I$5)))*EXP(-I$9*($B197-I$5)))</f>
        <v>1.5559618051495507E-15</v>
      </c>
      <c r="J197">
        <f ca="1">'truth model'!R197*IF($B197&lt;=J$5,0,+J$3*J$4*J$10*J$6^0.5/(2*(PI()*J$7*($B197-J$5)^3)^0.5)*EXP(-((J$6*J$10-J$8*($B197-J$5))^2)/(4*J$6*J$7*($B197-J$5)))*EXP(-J$9*($B197-J$5)))</f>
        <v>5.5173347602859714E-39</v>
      </c>
      <c r="K197">
        <f ca="1">'truth model'!S197*IF($B197&lt;=K$5,0,+K$3*K$4*K$10*K$6^0.5/(2*(PI()*K$7*($B197-K$5)^3)^0.5)*EXP(-((K$6*K$10-K$8*($B197-K$5))^2)/(4*K$6*K$7*($B197-K$5)))*EXP(-K$9*($B197-K$5)))</f>
        <v>6.8538423139136973E-28</v>
      </c>
      <c r="L197">
        <f ca="1">'truth model'!T197*IF($B197&lt;=L$5,0,+L$3*L$4*L$10*L$6^0.5/(2*(PI()*L$7*($B197-L$5)^3)^0.5)*EXP(-((L$6*L$10-L$8*($B197-L$5))^2)/(4*L$6*L$7*($B197-L$5)))*EXP(-L$9*($B197-L$5)))</f>
        <v>4.2989477887103569E-41</v>
      </c>
      <c r="M197">
        <f ca="1">'truth model'!U197*IF($B197&lt;=M$5,0,+M$3*M$4*M$10*M$6^0.5/(2*(PI()*M$7*($B197-M$5)^3)^0.5)*EXP(-((M$6*M$10-M$8*($B197-M$5))^2)/(4*M$6*M$7*($B197-M$5)))*EXP(-M$9*($B197-M$5)))</f>
        <v>7.8553025870054822E-248</v>
      </c>
      <c r="N197">
        <f ca="1">'truth model'!V197*IF($B197&lt;=N$5,0,+N$3*N$4*N$10*N$6^0.5/(2*(PI()*N$7*($B197-N$5)^3)^0.5)*EXP(-((N$6*N$10-N$8*($B197-N$5))^2)/(4*N$6*N$7*($B197-N$5)))*EXP(-N$9*($B197-N$5)))</f>
        <v>5.5957659734521272E-41</v>
      </c>
      <c r="Q197">
        <f t="shared" ca="1" si="23"/>
        <v>3.1452713108862027E-121</v>
      </c>
      <c r="R197">
        <f t="shared" ca="1" si="24"/>
        <v>6.7792146918755715E-24</v>
      </c>
      <c r="S197">
        <f t="shared" ca="1" si="29"/>
        <v>1.6763322659497372E-29</v>
      </c>
      <c r="T197">
        <f t="shared" ca="1" si="29"/>
        <v>4.1511724799774634E-37</v>
      </c>
      <c r="U197">
        <f t="shared" ca="1" si="29"/>
        <v>9.9078287463302142E-7</v>
      </c>
      <c r="V197">
        <f t="shared" ca="1" si="29"/>
        <v>2.9467571096206223E-28</v>
      </c>
      <c r="W197">
        <f t="shared" ca="1" si="29"/>
        <v>1.903283611339788E-16</v>
      </c>
      <c r="X197">
        <f t="shared" ca="1" si="29"/>
        <v>5.6506384651189386E-28</v>
      </c>
      <c r="Y197">
        <f t="shared" ca="1" si="29"/>
        <v>7.6767859439395649E-170</v>
      </c>
      <c r="Z197">
        <f t="shared" ca="1" si="29"/>
        <v>1.529904093861326E-23</v>
      </c>
      <c r="AA197">
        <f t="shared" si="29"/>
        <v>0</v>
      </c>
      <c r="AD197">
        <f ca="1">MAX(0,Q197-'QuickPlay Score'!$AE$12)</f>
        <v>0</v>
      </c>
      <c r="AE197">
        <f ca="1">MAX(0,R197-'QuickPlay Score'!$AE$12)</f>
        <v>0</v>
      </c>
      <c r="AF197">
        <f ca="1">MAX(0,S197-'QuickPlay Score'!$AE$12)</f>
        <v>0</v>
      </c>
      <c r="AG197">
        <f ca="1">MAX(0,T197-'QuickPlay Score'!$AE$12)</f>
        <v>0</v>
      </c>
      <c r="AH197">
        <f ca="1">MAX(0,U197-'QuickPlay Score'!$AE$12)</f>
        <v>0</v>
      </c>
      <c r="AI197">
        <f ca="1">MAX(0,V197-'QuickPlay Score'!$AE$12)</f>
        <v>0</v>
      </c>
      <c r="AJ197">
        <f ca="1">MAX(0,W197-'QuickPlay Score'!$AE$12)</f>
        <v>0</v>
      </c>
      <c r="AK197">
        <f ca="1">MAX(0,X197-'QuickPlay Score'!$AE$12)</f>
        <v>0</v>
      </c>
      <c r="AL197">
        <f ca="1">MAX(0,Y197-'QuickPlay Score'!$AE$12)</f>
        <v>0</v>
      </c>
      <c r="AM197">
        <f ca="1">MAX(0,Z197-'QuickPlay Score'!$AE$12)</f>
        <v>0</v>
      </c>
    </row>
    <row r="198" spans="2:39" x14ac:dyDescent="0.25">
      <c r="B198">
        <f t="shared" si="26"/>
        <v>5430</v>
      </c>
      <c r="E198">
        <f ca="1">'truth model'!M198*IF($B198&lt;=E$5,0,+E$3*E$4*E$10*E$6^0.5/(2*(PI()*E$7*($B198-E$5)^3)^0.5)*EXP(-((E$6*E$10-E$8*($B198-E$5))^2)/(4*E$6*E$7*($B198-E$5)))*EXP(-E$9*($B198-E$5)))</f>
        <v>4.8915032890197932E-156</v>
      </c>
      <c r="F198">
        <f ca="1">'truth model'!N198*IF($B198&lt;=F$5,0,+F$3*F$4*F$10*F$6^0.5/(2*(PI()*F$7*($B198-F$5)^3)^0.5)*EXP(-((F$6*F$10-F$8*($B198-F$5))^2)/(4*F$6*F$7*($B198-F$5)))*EXP(-F$9*($B198-F$5)))</f>
        <v>3.2749063691372636E-29</v>
      </c>
      <c r="G198">
        <f ca="1">'truth model'!O198*IF($B198&lt;=G$5,0,+G$3*G$4*G$10*G$6^0.5/(2*(PI()*G$7*($B198-G$5)^3)^0.5)*EXP(-((G$6*G$10-G$8*($B198-G$5))^2)/(4*G$6*G$7*($B198-G$5)))*EXP(-G$9*($B198-G$5)))</f>
        <v>8.2139077153782691E-39</v>
      </c>
      <c r="H198">
        <f ca="1">'truth model'!P198*IF($B198&lt;=H$5,0,+H$3*H$4*H$10*H$6^0.5/(2*(PI()*H$7*($B198-H$5)^3)^0.5)*EXP(-((H$6*H$10-H$8*($B198-H$5))^2)/(4*H$6*H$7*($B198-H$5)))*EXP(-H$9*($B198-H$5)))</f>
        <v>1.7963650193342991E-46</v>
      </c>
      <c r="I198">
        <f ca="1">'truth model'!Q198*IF($B198&lt;=I$5,0,+I$3*I$4*I$10*I$6^0.5/(2*(PI()*I$7*($B198-I$5)^3)^0.5)*EXP(-((I$6*I$10-I$8*($B198-I$5))^2)/(4*I$6*I$7*($B198-I$5)))*EXP(-I$9*($B198-I$5)))</f>
        <v>1.1762699235585177E-15</v>
      </c>
      <c r="J198">
        <f ca="1">'truth model'!R198*IF($B198&lt;=J$5,0,+J$3*J$4*J$10*J$6^0.5/(2*(PI()*J$7*($B198-J$5)^3)^0.5)*EXP(-((J$6*J$10-J$8*($B198-J$5))^2)/(4*J$6*J$7*($B198-J$5)))*EXP(-J$9*($B198-J$5)))</f>
        <v>4.6231653292557371E-39</v>
      </c>
      <c r="K198">
        <f ca="1">'truth model'!S198*IF($B198&lt;=K$5,0,+K$3*K$4*K$10*K$6^0.5/(2*(PI()*K$7*($B198-K$5)^3)^0.5)*EXP(-((K$6*K$10-K$8*($B198-K$5))^2)/(4*K$6*K$7*($B198-K$5)))*EXP(-K$9*($B198-K$5)))</f>
        <v>4.9735787694133415E-28</v>
      </c>
      <c r="L198">
        <f ca="1">'truth model'!T198*IF($B198&lt;=L$5,0,+L$3*L$4*L$10*L$6^0.5/(2*(PI()*L$7*($B198-L$5)^3)^0.5)*EXP(-((L$6*L$10-L$8*($B198-L$5))^2)/(4*L$6*L$7*($B198-L$5)))*EXP(-L$9*($B198-L$5)))</f>
        <v>3.3928252027946414E-41</v>
      </c>
      <c r="M198">
        <f ca="1">'truth model'!U198*IF($B198&lt;=M$5,0,+M$3*M$4*M$10*M$6^0.5/(2*(PI()*M$7*($B198-M$5)^3)^0.5)*EXP(-((M$6*M$10-M$8*($B198-M$5))^2)/(4*M$6*M$7*($B198-M$5)))*EXP(-M$9*($B198-M$5)))</f>
        <v>2.3664411920811287E-249</v>
      </c>
      <c r="N198">
        <f ca="1">'truth model'!V198*IF($B198&lt;=N$5,0,+N$3*N$4*N$10*N$6^0.5/(2*(PI()*N$7*($B198-N$5)^3)^0.5)*EXP(-((N$6*N$10-N$8*($B198-N$5))^2)/(4*N$6*N$7*($B198-N$5)))*EXP(-N$9*($B198-N$5)))</f>
        <v>2.860217130297946E-41</v>
      </c>
      <c r="Q198">
        <f t="shared" ca="1" si="23"/>
        <v>4.2027092597178448E-122</v>
      </c>
      <c r="R198">
        <f t="shared" ca="1" si="24"/>
        <v>4.8493008361164977E-24</v>
      </c>
      <c r="S198">
        <f t="shared" ca="1" si="29"/>
        <v>1.0577372513259883E-29</v>
      </c>
      <c r="T198">
        <f t="shared" ca="1" si="29"/>
        <v>2.3630424779314367E-37</v>
      </c>
      <c r="U198">
        <f t="shared" ca="1" si="29"/>
        <v>8.7530805469024641E-7</v>
      </c>
      <c r="V198">
        <f t="shared" ca="1" si="29"/>
        <v>1.8502042570657564E-28</v>
      </c>
      <c r="W198">
        <f t="shared" ca="1" si="29"/>
        <v>1.3813729263561037E-16</v>
      </c>
      <c r="X198">
        <f t="shared" ca="1" si="29"/>
        <v>3.4341790597390994E-28</v>
      </c>
      <c r="Y198">
        <f t="shared" ca="1" si="29"/>
        <v>3.0532205695571874E-171</v>
      </c>
      <c r="Z198">
        <f t="shared" ca="1" si="29"/>
        <v>9.3646661519138542E-24</v>
      </c>
      <c r="AA198">
        <f t="shared" si="29"/>
        <v>0</v>
      </c>
      <c r="AD198">
        <f ca="1">MAX(0,Q198-'QuickPlay Score'!$AE$12)</f>
        <v>0</v>
      </c>
      <c r="AE198">
        <f ca="1">MAX(0,R198-'QuickPlay Score'!$AE$12)</f>
        <v>0</v>
      </c>
      <c r="AF198">
        <f ca="1">MAX(0,S198-'QuickPlay Score'!$AE$12)</f>
        <v>0</v>
      </c>
      <c r="AG198">
        <f ca="1">MAX(0,T198-'QuickPlay Score'!$AE$12)</f>
        <v>0</v>
      </c>
      <c r="AH198">
        <f ca="1">MAX(0,U198-'QuickPlay Score'!$AE$12)</f>
        <v>0</v>
      </c>
      <c r="AI198">
        <f ca="1">MAX(0,V198-'QuickPlay Score'!$AE$12)</f>
        <v>0</v>
      </c>
      <c r="AJ198">
        <f ca="1">MAX(0,W198-'QuickPlay Score'!$AE$12)</f>
        <v>0</v>
      </c>
      <c r="AK198">
        <f ca="1">MAX(0,X198-'QuickPlay Score'!$AE$12)</f>
        <v>0</v>
      </c>
      <c r="AL198">
        <f ca="1">MAX(0,Y198-'QuickPlay Score'!$AE$12)</f>
        <v>0</v>
      </c>
      <c r="AM198">
        <f ca="1">MAX(0,Z198-'QuickPlay Score'!$AE$12)</f>
        <v>0</v>
      </c>
    </row>
    <row r="199" spans="2:39" x14ac:dyDescent="0.25">
      <c r="B199">
        <f t="shared" si="26"/>
        <v>5460</v>
      </c>
      <c r="E199">
        <f ca="1">'truth model'!M199*IF($B199&lt;=E$5,0,+E$3*E$4*E$10*E$6^0.5/(2*(PI()*E$7*($B199-E$5)^3)^0.5)*EXP(-((E$6*E$10-E$8*($B199-E$5))^2)/(4*E$6*E$7*($B199-E$5)))*EXP(-E$9*($B199-E$5)))</f>
        <v>5.9646618035804474E-157</v>
      </c>
      <c r="F199">
        <f ca="1">'truth model'!N199*IF($B199&lt;=F$5,0,+F$3*F$4*F$10*F$6^0.5/(2*(PI()*F$7*($B199-F$5)^3)^0.5)*EXP(-((F$6*F$10-F$8*($B199-F$5))^2)/(4*F$6*F$7*($B199-F$5)))*EXP(-F$9*($B199-F$5)))</f>
        <v>2.5983597742508671E-29</v>
      </c>
      <c r="G199">
        <f ca="1">'truth model'!O199*IF($B199&lt;=G$5,0,+G$3*G$4*G$10*G$6^0.5/(2*(PI()*G$7*($B199-G$5)^3)^0.5)*EXP(-((G$6*G$10-G$8*($B199-G$5))^2)/(4*G$6*G$7*($B199-G$5)))*EXP(-G$9*($B199-G$5)))</f>
        <v>5.3512125457834896E-39</v>
      </c>
      <c r="H199">
        <f ca="1">'truth model'!P199*IF($B199&lt;=H$5,0,+H$3*H$4*H$10*H$6^0.5/(2*(PI()*H$7*($B199-H$5)^3)^0.5)*EXP(-((H$6*H$10-H$8*($B199-H$5))^2)/(4*H$6*H$7*($B199-H$5)))*EXP(-H$9*($B199-H$5)))</f>
        <v>1.1744000673175516E-46</v>
      </c>
      <c r="I199">
        <f ca="1">'truth model'!Q199*IF($B199&lt;=I$5,0,+I$3*I$4*I$10*I$6^0.5/(2*(PI()*I$7*($B199-I$5)^3)^0.5)*EXP(-((I$6*I$10-I$8*($B199-I$5))^2)/(4*I$6*I$7*($B199-I$5)))*EXP(-I$9*($B199-I$5)))</f>
        <v>1.3936794193508066E-15</v>
      </c>
      <c r="J199">
        <f ca="1">'truth model'!R199*IF($B199&lt;=J$5,0,+J$3*J$4*J$10*J$6^0.5/(2*(PI()*J$7*($B199-J$5)^3)^0.5)*EXP(-((J$6*J$10-J$8*($B199-J$5))^2)/(4*J$6*J$7*($B199-J$5)))*EXP(-J$9*($B199-J$5)))</f>
        <v>1.8435832226698822E-39</v>
      </c>
      <c r="K199">
        <f ca="1">'truth model'!S199*IF($B199&lt;=K$5,0,+K$3*K$4*K$10*K$6^0.5/(2*(PI()*K$7*($B199-K$5)^3)^0.5)*EXP(-((K$6*K$10-K$8*($B199-K$5))^2)/(4*K$6*K$7*($B199-K$5)))*EXP(-K$9*($B199-K$5)))</f>
        <v>3.3868806419296331E-28</v>
      </c>
      <c r="L199">
        <f ca="1">'truth model'!T199*IF($B199&lt;=L$5,0,+L$3*L$4*L$10*L$6^0.5/(2*(PI()*L$7*($B199-L$5)^3)^0.5)*EXP(-((L$6*L$10-L$8*($B199-L$5))^2)/(4*L$6*L$7*($B199-L$5)))*EXP(-L$9*($B199-L$5)))</f>
        <v>1.4778432213280358E-41</v>
      </c>
      <c r="M199">
        <f ca="1">'truth model'!U199*IF($B199&lt;=M$5,0,+M$3*M$4*M$10*M$6^0.5/(2*(PI()*M$7*($B199-M$5)^3)^0.5)*EXP(-((M$6*M$10-M$8*($B199-M$5))^2)/(4*M$6*M$7*($B199-M$5)))*EXP(-M$9*($B199-M$5)))</f>
        <v>6.5276263075081893E-251</v>
      </c>
      <c r="N199">
        <f ca="1">'truth model'!V199*IF($B199&lt;=N$5,0,+N$3*N$4*N$10*N$6^0.5/(2*(PI()*N$7*($B199-N$5)^3)^0.5)*EXP(-((N$6*N$10-N$8*($B199-N$5))^2)/(4*N$6*N$7*($B199-N$5)))*EXP(-N$9*($B199-N$5)))</f>
        <v>1.8543301402912917E-41</v>
      </c>
      <c r="Q199">
        <f t="shared" ca="1" si="23"/>
        <v>5.6135773055888578E-123</v>
      </c>
      <c r="R199">
        <f t="shared" ca="1" si="24"/>
        <v>3.4684497875935053E-24</v>
      </c>
      <c r="S199">
        <f t="shared" ca="1" si="29"/>
        <v>6.6728548330308277E-30</v>
      </c>
      <c r="T199">
        <f t="shared" ca="1" si="29"/>
        <v>1.3449698743345187E-37</v>
      </c>
      <c r="U199">
        <f t="shared" ca="1" si="29"/>
        <v>7.7276859960640545E-7</v>
      </c>
      <c r="V199">
        <f t="shared" ca="1" si="29"/>
        <v>1.1614345254078184E-28</v>
      </c>
      <c r="W199">
        <f t="shared" ca="1" si="29"/>
        <v>1.0023028263348256E-16</v>
      </c>
      <c r="X199">
        <f t="shared" ca="1" si="29"/>
        <v>2.0866444311529732E-28</v>
      </c>
      <c r="Y199">
        <f t="shared" ca="1" si="29"/>
        <v>1.2125724927551307E-172</v>
      </c>
      <c r="Z199">
        <f t="shared" ca="1" si="29"/>
        <v>5.7296881378917121E-24</v>
      </c>
      <c r="AA199">
        <f t="shared" si="29"/>
        <v>0</v>
      </c>
      <c r="AD199">
        <f ca="1">MAX(0,Q199-'QuickPlay Score'!$AE$12)</f>
        <v>0</v>
      </c>
      <c r="AE199">
        <f ca="1">MAX(0,R199-'QuickPlay Score'!$AE$12)</f>
        <v>0</v>
      </c>
      <c r="AF199">
        <f ca="1">MAX(0,S199-'QuickPlay Score'!$AE$12)</f>
        <v>0</v>
      </c>
      <c r="AG199">
        <f ca="1">MAX(0,T199-'QuickPlay Score'!$AE$12)</f>
        <v>0</v>
      </c>
      <c r="AH199">
        <f ca="1">MAX(0,U199-'QuickPlay Score'!$AE$12)</f>
        <v>0</v>
      </c>
      <c r="AI199">
        <f ca="1">MAX(0,V199-'QuickPlay Score'!$AE$12)</f>
        <v>0</v>
      </c>
      <c r="AJ199">
        <f ca="1">MAX(0,W199-'QuickPlay Score'!$AE$12)</f>
        <v>0</v>
      </c>
      <c r="AK199">
        <f ca="1">MAX(0,X199-'QuickPlay Score'!$AE$12)</f>
        <v>0</v>
      </c>
      <c r="AL199">
        <f ca="1">MAX(0,Y199-'QuickPlay Score'!$AE$12)</f>
        <v>0</v>
      </c>
      <c r="AM199">
        <f ca="1">MAX(0,Z199-'QuickPlay Score'!$AE$12)</f>
        <v>0</v>
      </c>
    </row>
    <row r="200" spans="2:39" x14ac:dyDescent="0.25">
      <c r="B200">
        <f t="shared" si="26"/>
        <v>5490</v>
      </c>
      <c r="E200">
        <f ca="1">'truth model'!M200*IF($B200&lt;=E$5,0,+E$3*E$4*E$10*E$6^0.5/(2*(PI()*E$7*($B200-E$5)^3)^0.5)*EXP(-((E$6*E$10-E$8*($B200-E$5))^2)/(4*E$6*E$7*($B200-E$5)))*EXP(-E$9*($B200-E$5)))</f>
        <v>9.9279660549148256E-158</v>
      </c>
      <c r="F200">
        <f ca="1">'truth model'!N200*IF($B200&lt;=F$5,0,+F$3*F$4*F$10*F$6^0.5/(2*(PI()*F$7*($B200-F$5)^3)^0.5)*EXP(-((F$6*F$10-F$8*($B200-F$5))^2)/(4*F$6*F$7*($B200-F$5)))*EXP(-F$9*($B200-F$5)))</f>
        <v>2.0591043329064369E-29</v>
      </c>
      <c r="G200">
        <f ca="1">'truth model'!O200*IF($B200&lt;=G$5,0,+G$3*G$4*G$10*G$6^0.5/(2*(PI()*G$7*($B200-G$5)^3)^0.5)*EXP(-((G$6*G$10-G$8*($B200-G$5))^2)/(4*G$6*G$7*($B200-G$5)))*EXP(-G$9*($B200-G$5)))</f>
        <v>3.7823040721189081E-39</v>
      </c>
      <c r="H200">
        <f ca="1">'truth model'!P200*IF($B200&lt;=H$5,0,+H$3*H$4*H$10*H$6^0.5/(2*(PI()*H$7*($B200-H$5)^3)^0.5)*EXP(-((H$6*H$10-H$8*($B200-H$5))^2)/(4*H$6*H$7*($B200-H$5)))*EXP(-H$9*($B200-H$5)))</f>
        <v>6.9475293070244645E-47</v>
      </c>
      <c r="I200">
        <f ca="1">'truth model'!Q200*IF($B200&lt;=I$5,0,+I$3*I$4*I$10*I$6^0.5/(2*(PI()*I$7*($B200-I$5)^3)^0.5)*EXP(-((I$6*I$10-I$8*($B200-I$5))^2)/(4*I$6*I$7*($B200-I$5)))*EXP(-I$9*($B200-I$5)))</f>
        <v>1.2345723687176201E-15</v>
      </c>
      <c r="J200">
        <f ca="1">'truth model'!R200*IF($B200&lt;=J$5,0,+J$3*J$4*J$10*J$6^0.5/(2*(PI()*J$7*($B200-J$5)^3)^0.5)*EXP(-((J$6*J$10-J$8*($B200-J$5))^2)/(4*J$6*J$7*($B200-J$5)))*EXP(-J$9*($B200-J$5)))</f>
        <v>1.2223628689745519E-39</v>
      </c>
      <c r="K200">
        <f ca="1">'truth model'!S200*IF($B200&lt;=K$5,0,+K$3*K$4*K$10*K$6^0.5/(2*(PI()*K$7*($B200-K$5)^3)^0.5)*EXP(-((K$6*K$10-K$8*($B200-K$5))^2)/(4*K$6*K$7*($B200-K$5)))*EXP(-K$9*($B200-K$5)))</f>
        <v>2.6495513308627381E-28</v>
      </c>
      <c r="L200">
        <f ca="1">'truth model'!T200*IF($B200&lt;=L$5,0,+L$3*L$4*L$10*L$6^0.5/(2*(PI()*L$7*($B200-L$5)^3)^0.5)*EXP(-((L$6*L$10-L$8*($B200-L$5))^2)/(4*L$6*L$7*($B200-L$5)))*EXP(-L$9*($B200-L$5)))</f>
        <v>1.0165014472720056E-41</v>
      </c>
      <c r="M200">
        <f ca="1">'truth model'!U200*IF($B200&lt;=M$5,0,+M$3*M$4*M$10*M$6^0.5/(2*(PI()*M$7*($B200-M$5)^3)^0.5)*EXP(-((M$6*M$10-M$8*($B200-M$5))^2)/(4*M$6*M$7*($B200-M$5)))*EXP(-M$9*($B200-M$5)))</f>
        <v>3.2923529124221839E-252</v>
      </c>
      <c r="N200">
        <f ca="1">'truth model'!V200*IF($B200&lt;=N$5,0,+N$3*N$4*N$10*N$6^0.5/(2*(PI()*N$7*($B200-N$5)^3)^0.5)*EXP(-((N$6*N$10-N$8*($B200-N$5))^2)/(4*N$6*N$7*($B200-N$5)))*EXP(-N$9*($B200-N$5)))</f>
        <v>9.9662600460557715E-42</v>
      </c>
      <c r="Q200">
        <f t="shared" ca="1" si="23"/>
        <v>7.4953513701625456E-124</v>
      </c>
      <c r="R200">
        <f t="shared" ca="1" si="24"/>
        <v>2.4805562560413789E-24</v>
      </c>
      <c r="S200">
        <f t="shared" ca="1" si="29"/>
        <v>4.2088480822751263E-30</v>
      </c>
      <c r="T200">
        <f t="shared" ca="1" si="29"/>
        <v>7.654114852734649E-38</v>
      </c>
      <c r="U200">
        <f t="shared" ca="1" si="29"/>
        <v>6.8178766321747625E-7</v>
      </c>
      <c r="V200">
        <f t="shared" ca="1" si="29"/>
        <v>7.289056169564644E-29</v>
      </c>
      <c r="W200">
        <f t="shared" ca="1" si="29"/>
        <v>7.2705901089017673E-17</v>
      </c>
      <c r="X200">
        <f t="shared" ca="1" si="29"/>
        <v>1.2675813724435778E-28</v>
      </c>
      <c r="Y200">
        <f t="shared" ca="1" si="29"/>
        <v>4.8088214162535288E-174</v>
      </c>
      <c r="Z200">
        <f t="shared" ca="1" si="29"/>
        <v>3.5041568556322624E-24</v>
      </c>
      <c r="AA200">
        <f t="shared" si="29"/>
        <v>0</v>
      </c>
      <c r="AD200">
        <f ca="1">MAX(0,Q200-'QuickPlay Score'!$AE$12)</f>
        <v>0</v>
      </c>
      <c r="AE200">
        <f ca="1">MAX(0,R200-'QuickPlay Score'!$AE$12)</f>
        <v>0</v>
      </c>
      <c r="AF200">
        <f ca="1">MAX(0,S200-'QuickPlay Score'!$AE$12)</f>
        <v>0</v>
      </c>
      <c r="AG200">
        <f ca="1">MAX(0,T200-'QuickPlay Score'!$AE$12)</f>
        <v>0</v>
      </c>
      <c r="AH200">
        <f ca="1">MAX(0,U200-'QuickPlay Score'!$AE$12)</f>
        <v>0</v>
      </c>
      <c r="AI200">
        <f ca="1">MAX(0,V200-'QuickPlay Score'!$AE$12)</f>
        <v>0</v>
      </c>
      <c r="AJ200">
        <f ca="1">MAX(0,W200-'QuickPlay Score'!$AE$12)</f>
        <v>0</v>
      </c>
      <c r="AK200">
        <f ca="1">MAX(0,X200-'QuickPlay Score'!$AE$12)</f>
        <v>0</v>
      </c>
      <c r="AL200">
        <f ca="1">MAX(0,Y200-'QuickPlay Score'!$AE$12)</f>
        <v>0</v>
      </c>
      <c r="AM200">
        <f ca="1">MAX(0,Z200-'QuickPlay Score'!$AE$12)</f>
        <v>0</v>
      </c>
    </row>
    <row r="201" spans="2:39" x14ac:dyDescent="0.25">
      <c r="B201">
        <f t="shared" si="26"/>
        <v>5520</v>
      </c>
      <c r="E201">
        <f ca="1">'truth model'!M201*IF($B201&lt;=E$5,0,+E$3*E$4*E$10*E$6^0.5/(2*(PI()*E$7*($B201-E$5)^3)^0.5)*EXP(-((E$6*E$10-E$8*($B201-E$5))^2)/(4*E$6*E$7*($B201-E$5)))*EXP(-E$9*($B201-E$5)))</f>
        <v>1.111933910449818E-158</v>
      </c>
      <c r="F201">
        <f ca="1">'truth model'!N201*IF($B201&lt;=F$5,0,+F$3*F$4*F$10*F$6^0.5/(2*(PI()*F$7*($B201-F$5)^3)^0.5)*EXP(-((F$6*F$10-F$8*($B201-F$5))^2)/(4*F$6*F$7*($B201-F$5)))*EXP(-F$9*($B201-F$5)))</f>
        <v>1.1904020907330788E-29</v>
      </c>
      <c r="G201">
        <f ca="1">'truth model'!O201*IF($B201&lt;=G$5,0,+G$3*G$4*G$10*G$6^0.5/(2*(PI()*G$7*($B201-G$5)^3)^0.5)*EXP(-((G$6*G$10-G$8*($B201-G$5))^2)/(4*G$6*G$7*($B201-G$5)))*EXP(-G$9*($B201-G$5)))</f>
        <v>1.8831243803935622E-39</v>
      </c>
      <c r="H201">
        <f ca="1">'truth model'!P201*IF($B201&lt;=H$5,0,+H$3*H$4*H$10*H$6^0.5/(2*(PI()*H$7*($B201-H$5)^3)^0.5)*EXP(-((H$6*H$10-H$8*($B201-H$5))^2)/(4*H$6*H$7*($B201-H$5)))*EXP(-H$9*($B201-H$5)))</f>
        <v>2.5676214512744259E-47</v>
      </c>
      <c r="I201">
        <f ca="1">'truth model'!Q201*IF($B201&lt;=I$5,0,+I$3*I$4*I$10*I$6^0.5/(2*(PI()*I$7*($B201-I$5)^3)^0.5)*EXP(-((I$6*I$10-I$8*($B201-I$5))^2)/(4*I$6*I$7*($B201-I$5)))*EXP(-I$9*($B201-I$5)))</f>
        <v>1.100646409642967E-15</v>
      </c>
      <c r="J201">
        <f ca="1">'truth model'!R201*IF($B201&lt;=J$5,0,+J$3*J$4*J$10*J$6^0.5/(2*(PI()*J$7*($B201-J$5)^3)^0.5)*EXP(-((J$6*J$10-J$8*($B201-J$5))^2)/(4*J$6*J$7*($B201-J$5)))*EXP(-J$9*($B201-J$5)))</f>
        <v>1.040987872121795E-39</v>
      </c>
      <c r="K201">
        <f ca="1">'truth model'!S201*IF($B201&lt;=K$5,0,+K$3*K$4*K$10*K$6^0.5/(2*(PI()*K$7*($B201-K$5)^3)^0.5)*EXP(-((K$6*K$10-K$8*($B201-K$5))^2)/(4*K$6*K$7*($B201-K$5)))*EXP(-K$9*($B201-K$5)))</f>
        <v>1.9196977156819773E-28</v>
      </c>
      <c r="L201">
        <f ca="1">'truth model'!T201*IF($B201&lt;=L$5,0,+L$3*L$4*L$10*L$6^0.5/(2*(PI()*L$7*($B201-L$5)^3)^0.5)*EXP(-((L$6*L$10-L$8*($B201-L$5))^2)/(4*L$6*L$7*($B201-L$5)))*EXP(-L$9*($B201-L$5)))</f>
        <v>7.130172184220967E-42</v>
      </c>
      <c r="M201">
        <f ca="1">'truth model'!U201*IF($B201&lt;=M$5,0,+M$3*M$4*M$10*M$6^0.5/(2*(PI()*M$7*($B201-M$5)^3)^0.5)*EXP(-((M$6*M$10-M$8*($B201-M$5))^2)/(4*M$6*M$7*($B201-M$5)))*EXP(-M$9*($B201-M$5)))</f>
        <v>8.9121517166186109E-254</v>
      </c>
      <c r="N201">
        <f ca="1">'truth model'!V201*IF($B201&lt;=N$5,0,+N$3*N$4*N$10*N$6^0.5/(2*(PI()*N$7*($B201-N$5)^3)^0.5)*EXP(-((N$6*N$10-N$8*($B201-N$5))^2)/(4*N$6*N$7*($B201-N$5)))*EXP(-N$9*($B201-N$5)))</f>
        <v>7.3751387667743575E-42</v>
      </c>
      <c r="Q201">
        <f t="shared" ca="1" si="23"/>
        <v>1.0004351699441607E-124</v>
      </c>
      <c r="R201">
        <f t="shared" ca="1" si="24"/>
        <v>1.7738665922583192E-24</v>
      </c>
      <c r="S201">
        <f t="shared" ca="1" si="29"/>
        <v>2.6542021612473277E-30</v>
      </c>
      <c r="T201">
        <f t="shared" ca="1" si="29"/>
        <v>4.3553179763961098E-38</v>
      </c>
      <c r="U201">
        <f t="shared" ca="1" si="29"/>
        <v>6.0112508169069595E-7</v>
      </c>
      <c r="V201">
        <f t="shared" ca="1" si="29"/>
        <v>4.5735256442726018E-29</v>
      </c>
      <c r="W201">
        <f t="shared" ca="1" si="29"/>
        <v>5.2726035669294633E-17</v>
      </c>
      <c r="X201">
        <f t="shared" ca="1" si="29"/>
        <v>7.698513413499925E-29</v>
      </c>
      <c r="Y201">
        <f t="shared" ca="1" si="29"/>
        <v>1.9044140419229226E-175</v>
      </c>
      <c r="Z201">
        <f t="shared" ca="1" si="29"/>
        <v>2.1421662071323841E-24</v>
      </c>
      <c r="AA201">
        <f t="shared" si="29"/>
        <v>0</v>
      </c>
      <c r="AD201">
        <f ca="1">MAX(0,Q201-'QuickPlay Score'!$AE$12)</f>
        <v>0</v>
      </c>
      <c r="AE201">
        <f ca="1">MAX(0,R201-'QuickPlay Score'!$AE$12)</f>
        <v>0</v>
      </c>
      <c r="AF201">
        <f ca="1">MAX(0,S201-'QuickPlay Score'!$AE$12)</f>
        <v>0</v>
      </c>
      <c r="AG201">
        <f ca="1">MAX(0,T201-'QuickPlay Score'!$AE$12)</f>
        <v>0</v>
      </c>
      <c r="AH201">
        <f ca="1">MAX(0,U201-'QuickPlay Score'!$AE$12)</f>
        <v>0</v>
      </c>
      <c r="AI201">
        <f ca="1">MAX(0,V201-'QuickPlay Score'!$AE$12)</f>
        <v>0</v>
      </c>
      <c r="AJ201">
        <f ca="1">MAX(0,W201-'QuickPlay Score'!$AE$12)</f>
        <v>0</v>
      </c>
      <c r="AK201">
        <f ca="1">MAX(0,X201-'QuickPlay Score'!$AE$12)</f>
        <v>0</v>
      </c>
      <c r="AL201">
        <f ca="1">MAX(0,Y201-'QuickPlay Score'!$AE$12)</f>
        <v>0</v>
      </c>
      <c r="AM201">
        <f ca="1">MAX(0,Z201-'QuickPlay Score'!$AE$12)</f>
        <v>0</v>
      </c>
    </row>
    <row r="202" spans="2:39" x14ac:dyDescent="0.25">
      <c r="B202">
        <f t="shared" si="26"/>
        <v>5550</v>
      </c>
      <c r="E202">
        <f ca="1">'truth model'!M202*IF($B202&lt;=E$5,0,+E$3*E$4*E$10*E$6^0.5/(2*(PI()*E$7*($B202-E$5)^3)^0.5)*EXP(-((E$6*E$10-E$8*($B202-E$5))^2)/(4*E$6*E$7*($B202-E$5)))*EXP(-E$9*($B202-E$5)))</f>
        <v>1.8519388317302478E-159</v>
      </c>
      <c r="F202">
        <f ca="1">'truth model'!N202*IF($B202&lt;=F$5,0,+F$3*F$4*F$10*F$6^0.5/(2*(PI()*F$7*($B202-F$5)^3)^0.5)*EXP(-((F$6*F$10-F$8*($B202-F$5))^2)/(4*F$6*F$7*($B202-F$5)))*EXP(-F$9*($B202-F$5)))</f>
        <v>6.4736566331958981E-30</v>
      </c>
      <c r="G202">
        <f ca="1">'truth model'!O202*IF($B202&lt;=G$5,0,+G$3*G$4*G$10*G$6^0.5/(2*(PI()*G$7*($B202-G$5)^3)^0.5)*EXP(-((G$6*G$10-G$8*($B202-G$5))^2)/(4*G$6*G$7*($B202-G$5)))*EXP(-G$9*($B202-G$5)))</f>
        <v>9.8774675649490624E-40</v>
      </c>
      <c r="H202">
        <f ca="1">'truth model'!P202*IF($B202&lt;=H$5,0,+H$3*H$4*H$10*H$6^0.5/(2*(PI()*H$7*($B202-H$5)^3)^0.5)*EXP(-((H$6*H$10-H$8*($B202-H$5))^2)/(4*H$6*H$7*($B202-H$5)))*EXP(-H$9*($B202-H$5)))</f>
        <v>1.7617597421801205E-47</v>
      </c>
      <c r="I202">
        <f ca="1">'truth model'!Q202*IF($B202&lt;=I$5,0,+I$3*I$4*I$10*I$6^0.5/(2*(PI()*I$7*($B202-I$5)^3)^0.5)*EXP(-((I$6*I$10-I$8*($B202-I$5))^2)/(4*I$6*I$7*($B202-I$5)))*EXP(-I$9*($B202-I$5)))</f>
        <v>8.521888964121649E-16</v>
      </c>
      <c r="J202">
        <f ca="1">'truth model'!R202*IF($B202&lt;=J$5,0,+J$3*J$4*J$10*J$6^0.5/(2*(PI()*J$7*($B202-J$5)^3)^0.5)*EXP(-((J$6*J$10-J$8*($B202-J$5))^2)/(4*J$6*J$7*($B202-J$5)))*EXP(-J$9*($B202-J$5)))</f>
        <v>4.9338455905156023E-40</v>
      </c>
      <c r="K202">
        <f ca="1">'truth model'!S202*IF($B202&lt;=K$5,0,+K$3*K$4*K$10*K$6^0.5/(2*(PI()*K$7*($B202-K$5)^3)^0.5)*EXP(-((K$6*K$10-K$8*($B202-K$5))^2)/(4*K$6*K$7*($B202-K$5)))*EXP(-K$9*($B202-K$5)))</f>
        <v>9.896368037235585E-29</v>
      </c>
      <c r="L202">
        <f ca="1">'truth model'!T202*IF($B202&lt;=L$5,0,+L$3*L$4*L$10*L$6^0.5/(2*(PI()*L$7*($B202-L$5)^3)^0.5)*EXP(-((L$6*L$10-L$8*($B202-L$5))^2)/(4*L$6*L$7*($B202-L$5)))*EXP(-L$9*($B202-L$5)))</f>
        <v>3.6014939488852607E-42</v>
      </c>
      <c r="M202">
        <f ca="1">'truth model'!U202*IF($B202&lt;=M$5,0,+M$3*M$4*M$10*M$6^0.5/(2*(PI()*M$7*($B202-M$5)^3)^0.5)*EXP(-((M$6*M$10-M$8*($B202-M$5))^2)/(4*M$6*M$7*($B202-M$5)))*EXP(-M$9*($B202-M$5)))</f>
        <v>4.0082546049418906E-255</v>
      </c>
      <c r="N202">
        <f ca="1">'truth model'!V202*IF($B202&lt;=N$5,0,+N$3*N$4*N$10*N$6^0.5/(2*(PI()*N$7*($B202-N$5)^3)^0.5)*EXP(-((N$6*N$10-N$8*($B202-N$5))^2)/(4*N$6*N$7*($B202-N$5)))*EXP(-N$9*($B202-N$5)))</f>
        <v>4.0169183958240803E-42</v>
      </c>
      <c r="Q202">
        <f t="shared" ca="1" si="23"/>
        <v>1.3348523970386658E-125</v>
      </c>
      <c r="R202">
        <f t="shared" ca="1" si="24"/>
        <v>1.2683871508330817E-24</v>
      </c>
      <c r="S202">
        <f t="shared" ca="1" si="29"/>
        <v>1.6734986518930553E-30</v>
      </c>
      <c r="T202">
        <f t="shared" ca="1" si="29"/>
        <v>2.4779257945064644E-38</v>
      </c>
      <c r="U202">
        <f t="shared" ca="1" si="29"/>
        <v>5.2966514927378125E-7</v>
      </c>
      <c r="V202">
        <f t="shared" ca="1" si="29"/>
        <v>2.8690353872932829E-29</v>
      </c>
      <c r="W202">
        <f t="shared" ca="1" si="29"/>
        <v>3.8226746990586076E-17</v>
      </c>
      <c r="X202">
        <f t="shared" ca="1" si="29"/>
        <v>4.6745867061996875E-29</v>
      </c>
      <c r="Y202">
        <f t="shared" ca="1" si="29"/>
        <v>7.5315791430485951E-177</v>
      </c>
      <c r="Z202">
        <f t="shared" ca="1" si="29"/>
        <v>1.309010087106976E-24</v>
      </c>
      <c r="AA202">
        <f t="shared" si="29"/>
        <v>0</v>
      </c>
      <c r="AD202">
        <f ca="1">MAX(0,Q202-'QuickPlay Score'!$AE$12)</f>
        <v>0</v>
      </c>
      <c r="AE202">
        <f ca="1">MAX(0,R202-'QuickPlay Score'!$AE$12)</f>
        <v>0</v>
      </c>
      <c r="AF202">
        <f ca="1">MAX(0,S202-'QuickPlay Score'!$AE$12)</f>
        <v>0</v>
      </c>
      <c r="AG202">
        <f ca="1">MAX(0,T202-'QuickPlay Score'!$AE$12)</f>
        <v>0</v>
      </c>
      <c r="AH202">
        <f ca="1">MAX(0,U202-'QuickPlay Score'!$AE$12)</f>
        <v>0</v>
      </c>
      <c r="AI202">
        <f ca="1">MAX(0,V202-'QuickPlay Score'!$AE$12)</f>
        <v>0</v>
      </c>
      <c r="AJ202">
        <f ca="1">MAX(0,W202-'QuickPlay Score'!$AE$12)</f>
        <v>0</v>
      </c>
      <c r="AK202">
        <f ca="1">MAX(0,X202-'QuickPlay Score'!$AE$12)</f>
        <v>0</v>
      </c>
      <c r="AL202">
        <f ca="1">MAX(0,Y202-'QuickPlay Score'!$AE$12)</f>
        <v>0</v>
      </c>
      <c r="AM202">
        <f ca="1">MAX(0,Z202-'QuickPlay Score'!$AE$12)</f>
        <v>0</v>
      </c>
    </row>
    <row r="203" spans="2:39" x14ac:dyDescent="0.25">
      <c r="B203">
        <f t="shared" si="26"/>
        <v>5580</v>
      </c>
      <c r="E203">
        <f ca="1">'truth model'!M203*IF($B203&lt;=E$5,0,+E$3*E$4*E$10*E$6^0.5/(2*(PI()*E$7*($B203-E$5)^3)^0.5)*EXP(-((E$6*E$10-E$8*($B203-E$5))^2)/(4*E$6*E$7*($B203-E$5)))*EXP(-E$9*($B203-E$5)))</f>
        <v>1.8626542151156557E-160</v>
      </c>
      <c r="F203">
        <f ca="1">'truth model'!N203*IF($B203&lt;=F$5,0,+F$3*F$4*F$10*F$6^0.5/(2*(PI()*F$7*($B203-F$5)^3)^0.5)*EXP(-((F$6*F$10-F$8*($B203-F$5))^2)/(4*F$6*F$7*($B203-F$5)))*EXP(-F$9*($B203-F$5)))</f>
        <v>5.138090882617629E-30</v>
      </c>
      <c r="G203">
        <f ca="1">'truth model'!O203*IF($B203&lt;=G$5,0,+G$3*G$4*G$10*G$6^0.5/(2*(PI()*G$7*($B203-G$5)^3)^0.5)*EXP(-((G$6*G$10-G$8*($B203-G$5))^2)/(4*G$6*G$7*($B203-G$5)))*EXP(-G$9*($B203-G$5)))</f>
        <v>9.7287406312064858E-40</v>
      </c>
      <c r="H203">
        <f ca="1">'truth model'!P203*IF($B203&lt;=H$5,0,+H$3*H$4*H$10*H$6^0.5/(2*(PI()*H$7*($B203-H$5)^3)^0.5)*EXP(-((H$6*H$10-H$8*($B203-H$5))^2)/(4*H$6*H$7*($B203-H$5)))*EXP(-H$9*($B203-H$5)))</f>
        <v>1.1710662227993412E-47</v>
      </c>
      <c r="I203">
        <f ca="1">'truth model'!Q203*IF($B203&lt;=I$5,0,+I$3*I$4*I$10*I$6^0.5/(2*(PI()*I$7*($B203-I$5)^3)^0.5)*EXP(-((I$6*I$10-I$8*($B203-I$5))^2)/(4*I$6*I$7*($B203-I$5)))*EXP(-I$9*($B203-I$5)))</f>
        <v>7.5730141090039464E-16</v>
      </c>
      <c r="J203">
        <f ca="1">'truth model'!R203*IF($B203&lt;=J$5,0,+J$3*J$4*J$10*J$6^0.5/(2*(PI()*J$7*($B203-J$5)^3)^0.5)*EXP(-((J$6*J$10-J$8*($B203-J$5))^2)/(4*J$6*J$7*($B203-J$5)))*EXP(-J$9*($B203-J$5)))</f>
        <v>3.9220237607147911E-40</v>
      </c>
      <c r="K203">
        <f ca="1">'truth model'!S203*IF($B203&lt;=K$5,0,+K$3*K$4*K$10*K$6^0.5/(2*(PI()*K$7*($B203-K$5)^3)^0.5)*EXP(-((K$6*K$10-K$8*($B203-K$5))^2)/(4*K$6*K$7*($B203-K$5)))*EXP(-K$9*($B203-K$5)))</f>
        <v>9.7482449935192646E-29</v>
      </c>
      <c r="L203">
        <f ca="1">'truth model'!T203*IF($B203&lt;=L$5,0,+L$3*L$4*L$10*L$6^0.5/(2*(PI()*L$7*($B203-L$5)^3)^0.5)*EXP(-((L$6*L$10-L$8*($B203-L$5))^2)/(4*L$6*L$7*($B203-L$5)))*EXP(-L$9*($B203-L$5)))</f>
        <v>2.4664003246552885E-42</v>
      </c>
      <c r="M203">
        <f ca="1">'truth model'!U203*IF($B203&lt;=M$5,0,+M$3*M$4*M$10*M$6^0.5/(2*(PI()*M$7*($B203-M$5)^3)^0.5)*EXP(-((M$6*M$10-M$8*($B203-M$5))^2)/(4*M$6*M$7*($B203-M$5)))*EXP(-M$9*($B203-M$5)))</f>
        <v>1.2699683503978416E-256</v>
      </c>
      <c r="N203">
        <f ca="1">'truth model'!V203*IF($B203&lt;=N$5,0,+N$3*N$4*N$10*N$6^0.5/(2*(PI()*N$7*($B203-N$5)^3)^0.5)*EXP(-((N$6*N$10-N$8*($B203-N$5))^2)/(4*N$6*N$7*($B203-N$5)))*EXP(-N$9*($B203-N$5)))</f>
        <v>2.1480070235067288E-42</v>
      </c>
      <c r="Q203">
        <f t="shared" ca="1" si="23"/>
        <v>1.7804406334861929E-126</v>
      </c>
      <c r="R203">
        <f t="shared" ca="1" si="24"/>
        <v>9.0686470671592386E-25</v>
      </c>
      <c r="S203">
        <f t="shared" ca="1" si="29"/>
        <v>1.0549667396917529E-30</v>
      </c>
      <c r="T203">
        <f t="shared" ca="1" si="29"/>
        <v>1.4096175463093048E-38</v>
      </c>
      <c r="U203">
        <f t="shared" ca="1" si="29"/>
        <v>4.6640530289470233E-7</v>
      </c>
      <c r="V203">
        <f t="shared" ca="1" si="29"/>
        <v>1.7993983817074314E-29</v>
      </c>
      <c r="W203">
        <f t="shared" ca="1" si="29"/>
        <v>2.7707561040385356E-17</v>
      </c>
      <c r="X203">
        <f t="shared" ca="1" si="29"/>
        <v>2.8378311960761632E-29</v>
      </c>
      <c r="Y203">
        <f t="shared" ca="1" si="29"/>
        <v>2.9745589969492766E-178</v>
      </c>
      <c r="Z203">
        <f t="shared" ca="1" si="29"/>
        <v>7.99569256791885E-25</v>
      </c>
      <c r="AA203">
        <f t="shared" si="29"/>
        <v>0</v>
      </c>
      <c r="AD203">
        <f ca="1">MAX(0,Q203-'QuickPlay Score'!$AE$12)</f>
        <v>0</v>
      </c>
      <c r="AE203">
        <f ca="1">MAX(0,R203-'QuickPlay Score'!$AE$12)</f>
        <v>0</v>
      </c>
      <c r="AF203">
        <f ca="1">MAX(0,S203-'QuickPlay Score'!$AE$12)</f>
        <v>0</v>
      </c>
      <c r="AG203">
        <f ca="1">MAX(0,T203-'QuickPlay Score'!$AE$12)</f>
        <v>0</v>
      </c>
      <c r="AH203">
        <f ca="1">MAX(0,U203-'QuickPlay Score'!$AE$12)</f>
        <v>0</v>
      </c>
      <c r="AI203">
        <f ca="1">MAX(0,V203-'QuickPlay Score'!$AE$12)</f>
        <v>0</v>
      </c>
      <c r="AJ203">
        <f ca="1">MAX(0,W203-'QuickPlay Score'!$AE$12)</f>
        <v>0</v>
      </c>
      <c r="AK203">
        <f ca="1">MAX(0,X203-'QuickPlay Score'!$AE$12)</f>
        <v>0</v>
      </c>
      <c r="AL203">
        <f ca="1">MAX(0,Y203-'QuickPlay Score'!$AE$12)</f>
        <v>0</v>
      </c>
      <c r="AM203">
        <f ca="1">MAX(0,Z203-'QuickPlay Score'!$AE$12)</f>
        <v>0</v>
      </c>
    </row>
    <row r="204" spans="2:39" x14ac:dyDescent="0.25">
      <c r="B204">
        <f t="shared" si="26"/>
        <v>5610</v>
      </c>
      <c r="E204">
        <f ca="1">'truth model'!M204*IF($B204&lt;=E$5,0,+E$3*E$4*E$10*E$6^0.5/(2*(PI()*E$7*($B204-E$5)^3)^0.5)*EXP(-((E$6*E$10-E$8*($B204-E$5))^2)/(4*E$6*E$7*($B204-E$5)))*EXP(-E$9*($B204-E$5)))</f>
        <v>2.5307250541218532E-161</v>
      </c>
      <c r="F204">
        <f ca="1">'truth model'!N204*IF($B204&lt;=F$5,0,+F$3*F$4*F$10*F$6^0.5/(2*(PI()*F$7*($B204-F$5)^3)^0.5)*EXP(-((F$6*F$10-F$8*($B204-F$5))^2)/(4*F$6*F$7*($B204-F$5)))*EXP(-F$9*($B204-F$5)))</f>
        <v>3.8795459328039195E-30</v>
      </c>
      <c r="G204">
        <f ca="1">'truth model'!O204*IF($B204&lt;=G$5,0,+G$3*G$4*G$10*G$6^0.5/(2*(PI()*G$7*($B204-G$5)^3)^0.5)*EXP(-((G$6*G$10-G$8*($B204-G$5))^2)/(4*G$6*G$7*($B204-G$5)))*EXP(-G$9*($B204-G$5)))</f>
        <v>4.6299364862265616E-40</v>
      </c>
      <c r="H204">
        <f ca="1">'truth model'!P204*IF($B204&lt;=H$5,0,+H$3*H$4*H$10*H$6^0.5/(2*(PI()*H$7*($B204-H$5)^3)^0.5)*EXP(-((H$6*H$10-H$8*($B204-H$5))^2)/(4*H$6*H$7*($B204-H$5)))*EXP(-H$9*($B204-H$5)))</f>
        <v>5.2651111302626429E-48</v>
      </c>
      <c r="I204">
        <f ca="1">'truth model'!Q204*IF($B204&lt;=I$5,0,+I$3*I$4*I$10*I$6^0.5/(2*(PI()*I$7*($B204-I$5)^3)^0.5)*EXP(-((I$6*I$10-I$8*($B204-I$5))^2)/(4*I$6*I$7*($B204-I$5)))*EXP(-I$9*($B204-I$5)))</f>
        <v>4.7449935243188505E-16</v>
      </c>
      <c r="J204">
        <f ca="1">'truth model'!R204*IF($B204&lt;=J$5,0,+J$3*J$4*J$10*J$6^0.5/(2*(PI()*J$7*($B204-J$5)^3)^0.5)*EXP(-((J$6*J$10-J$8*($B204-J$5))^2)/(4*J$6*J$7*($B204-J$5)))*EXP(-J$9*($B204-J$5)))</f>
        <v>2.2213128122913261E-40</v>
      </c>
      <c r="K204">
        <f ca="1">'truth model'!S204*IF($B204&lt;=K$5,0,+K$3*K$4*K$10*K$6^0.5/(2*(PI()*K$7*($B204-K$5)^3)^0.5)*EXP(-((K$6*K$10-K$8*($B204-K$5))^2)/(4*K$6*K$7*($B204-K$5)))*EXP(-K$9*($B204-K$5)))</f>
        <v>6.5703222306750821E-29</v>
      </c>
      <c r="L204">
        <f ca="1">'truth model'!T204*IF($B204&lt;=L$5,0,+L$3*L$4*L$10*L$6^0.5/(2*(PI()*L$7*($B204-L$5)^3)^0.5)*EXP(-((L$6*L$10-L$8*($B204-L$5))^2)/(4*L$6*L$7*($B204-L$5)))*EXP(-L$9*($B204-L$5)))</f>
        <v>1.2956344114646178E-42</v>
      </c>
      <c r="M204">
        <f ca="1">'truth model'!U204*IF($B204&lt;=M$5,0,+M$3*M$4*M$10*M$6^0.5/(2*(PI()*M$7*($B204-M$5)^3)^0.5)*EXP(-((M$6*M$10-M$8*($B204-M$5))^2)/(4*M$6*M$7*($B204-M$5)))*EXP(-M$9*($B204-M$5)))</f>
        <v>4.7478774907278788E-258</v>
      </c>
      <c r="N204">
        <f ca="1">'truth model'!V204*IF($B204&lt;=N$5,0,+N$3*N$4*N$10*N$6^0.5/(2*(PI()*N$7*($B204-N$5)^3)^0.5)*EXP(-((N$6*N$10-N$8*($B204-N$5))^2)/(4*N$6*N$7*($B204-N$5)))*EXP(-N$9*($B204-N$5)))</f>
        <v>1.247351116465948E-42</v>
      </c>
      <c r="Q204">
        <f t="shared" ca="1" si="23"/>
        <v>2.3739647343188111E-127</v>
      </c>
      <c r="R204">
        <f t="shared" ca="1" si="24"/>
        <v>6.4832641709199332E-25</v>
      </c>
      <c r="S204">
        <f t="shared" ca="1" si="29"/>
        <v>6.6492946985642724E-31</v>
      </c>
      <c r="T204">
        <f t="shared" ca="1" si="29"/>
        <v>8.0178860787876849E-39</v>
      </c>
      <c r="U204">
        <f t="shared" ca="1" si="29"/>
        <v>4.1044567424949028E-7</v>
      </c>
      <c r="V204">
        <f t="shared" ca="1" si="29"/>
        <v>1.1283062979505508E-29</v>
      </c>
      <c r="W204">
        <f t="shared" ca="1" si="29"/>
        <v>2.0077975181823295E-17</v>
      </c>
      <c r="X204">
        <f t="shared" ca="1" si="29"/>
        <v>1.7224178342175007E-29</v>
      </c>
      <c r="Y204">
        <f t="shared" ca="1" si="29"/>
        <v>1.1732234023267575E-179</v>
      </c>
      <c r="Z204">
        <f t="shared" ca="1" si="29"/>
        <v>4.8819737495596325E-25</v>
      </c>
      <c r="AA204">
        <f t="shared" si="29"/>
        <v>0</v>
      </c>
      <c r="AD204">
        <f ca="1">MAX(0,Q204-'QuickPlay Score'!$AE$12)</f>
        <v>0</v>
      </c>
      <c r="AE204">
        <f ca="1">MAX(0,R204-'QuickPlay Score'!$AE$12)</f>
        <v>0</v>
      </c>
      <c r="AF204">
        <f ca="1">MAX(0,S204-'QuickPlay Score'!$AE$12)</f>
        <v>0</v>
      </c>
      <c r="AG204">
        <f ca="1">MAX(0,T204-'QuickPlay Score'!$AE$12)</f>
        <v>0</v>
      </c>
      <c r="AH204">
        <f ca="1">MAX(0,U204-'QuickPlay Score'!$AE$12)</f>
        <v>0</v>
      </c>
      <c r="AI204">
        <f ca="1">MAX(0,V204-'QuickPlay Score'!$AE$12)</f>
        <v>0</v>
      </c>
      <c r="AJ204">
        <f ca="1">MAX(0,W204-'QuickPlay Score'!$AE$12)</f>
        <v>0</v>
      </c>
      <c r="AK204">
        <f ca="1">MAX(0,X204-'QuickPlay Score'!$AE$12)</f>
        <v>0</v>
      </c>
      <c r="AL204">
        <f ca="1">MAX(0,Y204-'QuickPlay Score'!$AE$12)</f>
        <v>0</v>
      </c>
      <c r="AM204">
        <f ca="1">MAX(0,Z204-'QuickPlay Score'!$AE$12)</f>
        <v>0</v>
      </c>
    </row>
    <row r="205" spans="2:39" x14ac:dyDescent="0.25">
      <c r="B205">
        <f t="shared" si="26"/>
        <v>5640</v>
      </c>
      <c r="E205">
        <f ca="1">'truth model'!M205*IF($B205&lt;=E$5,0,+E$3*E$4*E$10*E$6^0.5/(2*(PI()*E$7*($B205-E$5)^3)^0.5)*EXP(-((E$6*E$10-E$8*($B205-E$5))^2)/(4*E$6*E$7*($B205-E$5)))*EXP(-E$9*($B205-E$5)))</f>
        <v>3.1667335444597573E-162</v>
      </c>
      <c r="F205">
        <f ca="1">'truth model'!N205*IF($B205&lt;=F$5,0,+F$3*F$4*F$10*F$6^0.5/(2*(PI()*F$7*($B205-F$5)^3)^0.5)*EXP(-((F$6*F$10-F$8*($B205-F$5))^2)/(4*F$6*F$7*($B205-F$5)))*EXP(-F$9*($B205-F$5)))</f>
        <v>2.5922758676837025E-30</v>
      </c>
      <c r="G205">
        <f ca="1">'truth model'!O205*IF($B205&lt;=G$5,0,+G$3*G$4*G$10*G$6^0.5/(2*(PI()*G$7*($B205-G$5)^3)^0.5)*EXP(-((G$6*G$10-G$8*($B205-G$5))^2)/(4*G$6*G$7*($B205-G$5)))*EXP(-G$9*($B205-G$5)))</f>
        <v>2.6464942023867049E-40</v>
      </c>
      <c r="H205">
        <f ca="1">'truth model'!P205*IF($B205&lt;=H$5,0,+H$3*H$4*H$10*H$6^0.5/(2*(PI()*H$7*($B205-H$5)^3)^0.5)*EXP(-((H$6*H$10-H$8*($B205-H$5))^2)/(4*H$6*H$7*($B205-H$5)))*EXP(-H$9*($B205-H$5)))</f>
        <v>3.5376028450902859E-48</v>
      </c>
      <c r="I205">
        <f ca="1">'truth model'!Q205*IF($B205&lt;=I$5,0,+I$3*I$4*I$10*I$6^0.5/(2*(PI()*I$7*($B205-I$5)^3)^0.5)*EXP(-((I$6*I$10-I$8*($B205-I$5))^2)/(4*I$6*I$7*($B205-I$5)))*EXP(-I$9*($B205-I$5)))</f>
        <v>4.6565481290792146E-16</v>
      </c>
      <c r="J205">
        <f ca="1">'truth model'!R205*IF($B205&lt;=J$5,0,+J$3*J$4*J$10*J$6^0.5/(2*(PI()*J$7*($B205-J$5)^3)^0.5)*EXP(-((J$6*J$10-J$8*($B205-J$5))^2)/(4*J$6*J$7*($B205-J$5)))*EXP(-J$9*($B205-J$5)))</f>
        <v>1.3748418575815409E-40</v>
      </c>
      <c r="K205">
        <f ca="1">'truth model'!S205*IF($B205&lt;=K$5,0,+K$3*K$4*K$10*K$6^0.5/(2*(PI()*K$7*($B205-K$5)^3)^0.5)*EXP(-((K$6*K$10-K$8*($B205-K$5))^2)/(4*K$6*K$7*($B205-K$5)))*EXP(-K$9*($B205-K$5)))</f>
        <v>3.5270424452438356E-29</v>
      </c>
      <c r="L205">
        <f ca="1">'truth model'!T205*IF($B205&lt;=L$5,0,+L$3*L$4*L$10*L$6^0.5/(2*(PI()*L$7*($B205-L$5)^3)^0.5)*EXP(-((L$6*L$10-L$8*($B205-L$5))^2)/(4*L$6*L$7*($B205-L$5)))*EXP(-L$9*($B205-L$5)))</f>
        <v>6.9506603135693886E-43</v>
      </c>
      <c r="M205">
        <f ca="1">'truth model'!U205*IF($B205&lt;=M$5,0,+M$3*M$4*M$10*M$6^0.5/(2*(PI()*M$7*($B205-M$5)^3)^0.5)*EXP(-((M$6*M$10-M$8*($B205-M$5))^2)/(4*M$6*M$7*($B205-M$5)))*EXP(-M$9*($B205-M$5)))</f>
        <v>1.3675308749933845E-259</v>
      </c>
      <c r="N205">
        <f ca="1">'truth model'!V205*IF($B205&lt;=N$5,0,+N$3*N$4*N$10*N$6^0.5/(2*(PI()*N$7*($B205-N$5)^3)^0.5)*EXP(-((N$6*N$10-N$8*($B205-N$5))^2)/(4*N$6*N$7*($B205-N$5)))*EXP(-N$9*($B205-N$5)))</f>
        <v>7.2187636554667602E-43</v>
      </c>
      <c r="Q205">
        <f t="shared" ca="1" si="23"/>
        <v>3.1642882930853174E-128</v>
      </c>
      <c r="R205">
        <f t="shared" ca="1" si="24"/>
        <v>4.6345357078658573E-25</v>
      </c>
      <c r="S205">
        <f t="shared" ca="1" si="29"/>
        <v>4.1902232029570523E-31</v>
      </c>
      <c r="T205">
        <f t="shared" ca="1" si="29"/>
        <v>4.5600020585470285E-39</v>
      </c>
      <c r="U205">
        <f t="shared" ca="1" si="29"/>
        <v>3.6097946571263562E-7</v>
      </c>
      <c r="V205">
        <f t="shared" ca="1" si="29"/>
        <v>7.073535875754045E-30</v>
      </c>
      <c r="W205">
        <f t="shared" ca="1" si="29"/>
        <v>1.4545681265182714E-17</v>
      </c>
      <c r="X205">
        <f t="shared" ca="1" si="29"/>
        <v>1.0452030647446814E-29</v>
      </c>
      <c r="Y205">
        <f t="shared" ca="1" si="29"/>
        <v>4.62136144127985E-181</v>
      </c>
      <c r="Z205">
        <f t="shared" ca="1" si="29"/>
        <v>2.9796412547853246E-25</v>
      </c>
      <c r="AA205">
        <f t="shared" si="29"/>
        <v>0</v>
      </c>
      <c r="AD205">
        <f ca="1">MAX(0,Q205-'QuickPlay Score'!$AE$12)</f>
        <v>0</v>
      </c>
      <c r="AE205">
        <f ca="1">MAX(0,R205-'QuickPlay Score'!$AE$12)</f>
        <v>0</v>
      </c>
      <c r="AF205">
        <f ca="1">MAX(0,S205-'QuickPlay Score'!$AE$12)</f>
        <v>0</v>
      </c>
      <c r="AG205">
        <f ca="1">MAX(0,T205-'QuickPlay Score'!$AE$12)</f>
        <v>0</v>
      </c>
      <c r="AH205">
        <f ca="1">MAX(0,U205-'QuickPlay Score'!$AE$12)</f>
        <v>0</v>
      </c>
      <c r="AI205">
        <f ca="1">MAX(0,V205-'QuickPlay Score'!$AE$12)</f>
        <v>0</v>
      </c>
      <c r="AJ205">
        <f ca="1">MAX(0,W205-'QuickPlay Score'!$AE$12)</f>
        <v>0</v>
      </c>
      <c r="AK205">
        <f ca="1">MAX(0,X205-'QuickPlay Score'!$AE$12)</f>
        <v>0</v>
      </c>
      <c r="AL205">
        <f ca="1">MAX(0,Y205-'QuickPlay Score'!$AE$12)</f>
        <v>0</v>
      </c>
      <c r="AM205">
        <f ca="1">MAX(0,Z205-'QuickPlay Score'!$AE$12)</f>
        <v>0</v>
      </c>
    </row>
    <row r="206" spans="2:39" x14ac:dyDescent="0.25">
      <c r="B206">
        <f t="shared" si="26"/>
        <v>5670</v>
      </c>
      <c r="E206">
        <f ca="1">'truth model'!M206*IF($B206&lt;=E$5,0,+E$3*E$4*E$10*E$6^0.5/(2*(PI()*E$7*($B206-E$5)^3)^0.5)*EXP(-((E$6*E$10-E$8*($B206-E$5))^2)/(4*E$6*E$7*($B206-E$5)))*EXP(-E$9*($B206-E$5)))</f>
        <v>4.3135226892536421E-163</v>
      </c>
      <c r="F206">
        <f ca="1">'truth model'!N206*IF($B206&lt;=F$5,0,+F$3*F$4*F$10*F$6^0.5/(2*(PI()*F$7*($B206-F$5)^3)^0.5)*EXP(-((F$6*F$10-F$8*($B206-F$5))^2)/(4*F$6*F$7*($B206-F$5)))*EXP(-F$9*($B206-F$5)))</f>
        <v>1.7899724408289285E-30</v>
      </c>
      <c r="G206">
        <f ca="1">'truth model'!O206*IF($B206&lt;=G$5,0,+G$3*G$4*G$10*G$6^0.5/(2*(PI()*G$7*($B206-G$5)^3)^0.5)*EXP(-((G$6*G$10-G$8*($B206-G$5))^2)/(4*G$6*G$7*($B206-G$5)))*EXP(-G$9*($B206-G$5)))</f>
        <v>1.9325062161648991E-40</v>
      </c>
      <c r="H206">
        <f ca="1">'truth model'!P206*IF($B206&lt;=H$5,0,+H$3*H$4*H$10*H$6^0.5/(2*(PI()*H$7*($B206-H$5)^3)^0.5)*EXP(-((H$6*H$10-H$8*($B206-H$5))^2)/(4*H$6*H$7*($B206-H$5)))*EXP(-H$9*($B206-H$5)))</f>
        <v>1.4501249384132572E-48</v>
      </c>
      <c r="I206">
        <f ca="1">'truth model'!Q206*IF($B206&lt;=I$5,0,+I$3*I$4*I$10*I$6^0.5/(2*(PI()*I$7*($B206-I$5)^3)^0.5)*EXP(-((I$6*I$10-I$8*($B206-I$5))^2)/(4*I$6*I$7*($B206-I$5)))*EXP(-I$9*($B206-I$5)))</f>
        <v>4.1400490015877288E-16</v>
      </c>
      <c r="J206">
        <f ca="1">'truth model'!R206*IF($B206&lt;=J$5,0,+J$3*J$4*J$10*J$6^0.5/(2*(PI()*J$7*($B206-J$5)^3)^0.5)*EXP(-((J$6*J$10-J$8*($B206-J$5))^2)/(4*J$6*J$7*($B206-J$5)))*EXP(-J$9*($B206-J$5)))</f>
        <v>7.2514783532014537E-41</v>
      </c>
      <c r="K206">
        <f ca="1">'truth model'!S206*IF($B206&lt;=K$5,0,+K$3*K$4*K$10*K$6^0.5/(2*(PI()*K$7*($B206-K$5)^3)^0.5)*EXP(-((K$6*K$10-K$8*($B206-K$5))^2)/(4*K$6*K$7*($B206-K$5)))*EXP(-K$9*($B206-K$5)))</f>
        <v>3.3796319879901924E-29</v>
      </c>
      <c r="L206">
        <f ca="1">'truth model'!T206*IF($B206&lt;=L$5,0,+L$3*L$4*L$10*L$6^0.5/(2*(PI()*L$7*($B206-L$5)^3)^0.5)*EXP(-((L$6*L$10-L$8*($B206-L$5))^2)/(4*L$6*L$7*($B206-L$5)))*EXP(-L$9*($B206-L$5)))</f>
        <v>4.1593216398378145E-43</v>
      </c>
      <c r="M206">
        <f ca="1">'truth model'!U206*IF($B206&lt;=M$5,0,+M$3*M$4*M$10*M$6^0.5/(2*(PI()*M$7*($B206-M$5)^3)^0.5)*EXP(-((M$6*M$10-M$8*($B206-M$5))^2)/(4*M$6*M$7*($B206-M$5)))*EXP(-M$9*($B206-M$5)))</f>
        <v>4.8813542397755089E-261</v>
      </c>
      <c r="N206">
        <f ca="1">'truth model'!V206*IF($B206&lt;=N$5,0,+N$3*N$4*N$10*N$6^0.5/(2*(PI()*N$7*($B206-N$5)^3)^0.5)*EXP(-((N$6*N$10-N$8*($B206-N$5))^2)/(4*N$6*N$7*($B206-N$5)))*EXP(-N$9*($B206-N$5)))</f>
        <v>5.0085538611610846E-43</v>
      </c>
      <c r="Q206">
        <f t="shared" ca="1" si="23"/>
        <v>4.2163367267307036E-129</v>
      </c>
      <c r="R206">
        <f t="shared" ca="1" si="24"/>
        <v>3.3126898202782911E-25</v>
      </c>
      <c r="S206">
        <f t="shared" ca="1" si="29"/>
        <v>2.6401269766107472E-31</v>
      </c>
      <c r="T206">
        <f t="shared" ca="1" si="29"/>
        <v>2.5930908689153526E-39</v>
      </c>
      <c r="U206">
        <f t="shared" ca="1" si="29"/>
        <v>3.172841050187548E-7</v>
      </c>
      <c r="V206">
        <f t="shared" ca="1" si="29"/>
        <v>4.433610431243647E-30</v>
      </c>
      <c r="W206">
        <f t="shared" ca="1" si="29"/>
        <v>1.0535195511115028E-17</v>
      </c>
      <c r="X206">
        <f t="shared" ca="1" si="29"/>
        <v>6.3412459155698553E-30</v>
      </c>
      <c r="Y206">
        <f t="shared" ca="1" si="29"/>
        <v>1.8180237002049586E-182</v>
      </c>
      <c r="Z206">
        <f t="shared" ca="1" si="29"/>
        <v>1.8178773023395239E-25</v>
      </c>
      <c r="AA206">
        <f t="shared" si="29"/>
        <v>0</v>
      </c>
      <c r="AD206">
        <f ca="1">MAX(0,Q206-'QuickPlay Score'!$AE$12)</f>
        <v>0</v>
      </c>
      <c r="AE206">
        <f ca="1">MAX(0,R206-'QuickPlay Score'!$AE$12)</f>
        <v>0</v>
      </c>
      <c r="AF206">
        <f ca="1">MAX(0,S206-'QuickPlay Score'!$AE$12)</f>
        <v>0</v>
      </c>
      <c r="AG206">
        <f ca="1">MAX(0,T206-'QuickPlay Score'!$AE$12)</f>
        <v>0</v>
      </c>
      <c r="AH206">
        <f ca="1">MAX(0,U206-'QuickPlay Score'!$AE$12)</f>
        <v>0</v>
      </c>
      <c r="AI206">
        <f ca="1">MAX(0,V206-'QuickPlay Score'!$AE$12)</f>
        <v>0</v>
      </c>
      <c r="AJ206">
        <f ca="1">MAX(0,W206-'QuickPlay Score'!$AE$12)</f>
        <v>0</v>
      </c>
      <c r="AK206">
        <f ca="1">MAX(0,X206-'QuickPlay Score'!$AE$12)</f>
        <v>0</v>
      </c>
      <c r="AL206">
        <f ca="1">MAX(0,Y206-'QuickPlay Score'!$AE$12)</f>
        <v>0</v>
      </c>
      <c r="AM206">
        <f ca="1">MAX(0,Z206-'QuickPlay Score'!$AE$12)</f>
        <v>0</v>
      </c>
    </row>
    <row r="207" spans="2:39" x14ac:dyDescent="0.25">
      <c r="B207">
        <f t="shared" si="26"/>
        <v>5700</v>
      </c>
      <c r="E207">
        <f ca="1">'truth model'!M207*IF($B207&lt;=E$5,0,+E$3*E$4*E$10*E$6^0.5/(2*(PI()*E$7*($B207-E$5)^3)^0.5)*EXP(-((E$6*E$10-E$8*($B207-E$5))^2)/(4*E$6*E$7*($B207-E$5)))*EXP(-E$9*($B207-E$5)))</f>
        <v>5.4496154819080631E-164</v>
      </c>
      <c r="F207">
        <f ca="1">'truth model'!N207*IF($B207&lt;=F$5,0,+F$3*F$4*F$10*F$6^0.5/(2*(PI()*F$7*($B207-F$5)^3)^0.5)*EXP(-((F$6*F$10-F$8*($B207-F$5))^2)/(4*F$6*F$7*($B207-F$5)))*EXP(-F$9*($B207-F$5)))</f>
        <v>1.7563990481789661E-30</v>
      </c>
      <c r="G207">
        <f ca="1">'truth model'!O207*IF($B207&lt;=G$5,0,+G$3*G$4*G$10*G$6^0.5/(2*(PI()*G$7*($B207-G$5)^3)^0.5)*EXP(-((G$6*G$10-G$8*($B207-G$5))^2)/(4*G$6*G$7*($B207-G$5)))*EXP(-G$9*($B207-G$5)))</f>
        <v>1.0639372953785636E-40</v>
      </c>
      <c r="H207">
        <f ca="1">'truth model'!P207*IF($B207&lt;=H$5,0,+H$3*H$4*H$10*H$6^0.5/(2*(PI()*H$7*($B207-H$5)^3)^0.5)*EXP(-((H$6*H$10-H$8*($B207-H$5))^2)/(4*H$6*H$7*($B207-H$5)))*EXP(-H$9*($B207-H$5)))</f>
        <v>9.4265161542789903E-49</v>
      </c>
      <c r="I207">
        <f ca="1">'truth model'!Q207*IF($B207&lt;=I$5,0,+I$3*I$4*I$10*I$6^0.5/(2*(PI()*I$7*($B207-I$5)^3)^0.5)*EXP(-((I$6*I$10-I$8*($B207-I$5))^2)/(4*I$6*I$7*($B207-I$5)))*EXP(-I$9*($B207-I$5)))</f>
        <v>2.9087668371016278E-16</v>
      </c>
      <c r="J207">
        <f ca="1">'truth model'!R207*IF($B207&lt;=J$5,0,+J$3*J$4*J$10*J$6^0.5/(2*(PI()*J$7*($B207-J$5)^3)^0.5)*EXP(-((J$6*J$10-J$8*($B207-J$5))^2)/(4*J$6*J$7*($B207-J$5)))*EXP(-J$9*($B207-J$5)))</f>
        <v>4.7602336701727109E-41</v>
      </c>
      <c r="K207">
        <f ca="1">'truth model'!S207*IF($B207&lt;=K$5,0,+K$3*K$4*K$10*K$6^0.5/(2*(PI()*K$7*($B207-K$5)^3)^0.5)*EXP(-((K$6*K$10-K$8*($B207-K$5))^2)/(4*K$6*K$7*($B207-K$5)))*EXP(-K$9*($B207-K$5)))</f>
        <v>2.2331406259419988E-29</v>
      </c>
      <c r="L207">
        <f ca="1">'truth model'!T207*IF($B207&lt;=L$5,0,+L$3*L$4*L$10*L$6^0.5/(2*(PI()*L$7*($B207-L$5)^3)^0.5)*EXP(-((L$6*L$10-L$8*($B207-L$5))^2)/(4*L$6*L$7*($B207-L$5)))*EXP(-L$9*($B207-L$5)))</f>
        <v>2.5061511405556357E-43</v>
      </c>
      <c r="M207">
        <f ca="1">'truth model'!U207*IF($B207&lt;=M$5,0,+M$3*M$4*M$10*M$6^0.5/(2*(PI()*M$7*($B207-M$5)^3)^0.5)*EXP(-((M$6*M$10-M$8*($B207-M$5))^2)/(4*M$6*M$7*($B207-M$5)))*EXP(-M$9*($B207-M$5)))</f>
        <v>1.4428857409607171E-262</v>
      </c>
      <c r="N207">
        <f ca="1">'truth model'!V207*IF($B207&lt;=N$5,0,+N$3*N$4*N$10*N$6^0.5/(2*(PI()*N$7*($B207-N$5)^3)^0.5)*EXP(-((N$6*N$10-N$8*($B207-N$5))^2)/(4*N$6*N$7*($B207-N$5)))*EXP(-N$9*($B207-N$5)))</f>
        <v>2.2239272744816677E-43</v>
      </c>
      <c r="Q207">
        <f t="shared" ca="1" si="23"/>
        <v>5.6163528461473382E-130</v>
      </c>
      <c r="R207">
        <f t="shared" ca="1" si="24"/>
        <v>2.3676529918418495E-25</v>
      </c>
      <c r="S207">
        <f t="shared" ca="1" si="29"/>
        <v>1.6631822567189841E-31</v>
      </c>
      <c r="T207">
        <f t="shared" ca="1" si="29"/>
        <v>1.4744122066191624E-39</v>
      </c>
      <c r="U207">
        <f t="shared" ca="1" si="29"/>
        <v>2.7871313305100115E-7</v>
      </c>
      <c r="V207">
        <f t="shared" ca="1" si="29"/>
        <v>2.7783787375590547E-30</v>
      </c>
      <c r="W207">
        <f t="shared" ca="1" si="29"/>
        <v>7.6286433383724361E-18</v>
      </c>
      <c r="X207">
        <f t="shared" ca="1" si="29"/>
        <v>3.8464651044316637E-30</v>
      </c>
      <c r="Y207">
        <f t="shared" ca="1" si="29"/>
        <v>7.1429666922586984E-184</v>
      </c>
      <c r="Z207">
        <f t="shared" ca="1" si="29"/>
        <v>1.1086641550068578E-25</v>
      </c>
      <c r="AA207">
        <f t="shared" si="29"/>
        <v>0</v>
      </c>
      <c r="AD207">
        <f ca="1">MAX(0,Q207-'QuickPlay Score'!$AE$12)</f>
        <v>0</v>
      </c>
      <c r="AE207">
        <f ca="1">MAX(0,R207-'QuickPlay Score'!$AE$12)</f>
        <v>0</v>
      </c>
      <c r="AF207">
        <f ca="1">MAX(0,S207-'QuickPlay Score'!$AE$12)</f>
        <v>0</v>
      </c>
      <c r="AG207">
        <f ca="1">MAX(0,T207-'QuickPlay Score'!$AE$12)</f>
        <v>0</v>
      </c>
      <c r="AH207">
        <f ca="1">MAX(0,U207-'QuickPlay Score'!$AE$12)</f>
        <v>0</v>
      </c>
      <c r="AI207">
        <f ca="1">MAX(0,V207-'QuickPlay Score'!$AE$12)</f>
        <v>0</v>
      </c>
      <c r="AJ207">
        <f ca="1">MAX(0,W207-'QuickPlay Score'!$AE$12)</f>
        <v>0</v>
      </c>
      <c r="AK207">
        <f ca="1">MAX(0,X207-'QuickPlay Score'!$AE$12)</f>
        <v>0</v>
      </c>
      <c r="AL207">
        <f ca="1">MAX(0,Y207-'QuickPlay Score'!$AE$12)</f>
        <v>0</v>
      </c>
      <c r="AM207">
        <f ca="1">MAX(0,Z207-'QuickPlay Score'!$AE$12)</f>
        <v>0</v>
      </c>
    </row>
    <row r="208" spans="2:39" x14ac:dyDescent="0.25">
      <c r="B208">
        <f t="shared" si="26"/>
        <v>5730</v>
      </c>
      <c r="E208">
        <f ca="1">'truth model'!M208*IF($B208&lt;=E$5,0,+E$3*E$4*E$10*E$6^0.5/(2*(PI()*E$7*($B208-E$5)^3)^0.5)*EXP(-((E$6*E$10-E$8*($B208-E$5))^2)/(4*E$6*E$7*($B208-E$5)))*EXP(-E$9*($B208-E$5)))</f>
        <v>8.8586373065729727E-165</v>
      </c>
      <c r="F208">
        <f ca="1">'truth model'!N208*IF($B208&lt;=F$5,0,+F$3*F$4*F$10*F$6^0.5/(2*(PI()*F$7*($B208-F$5)^3)^0.5)*EXP(-((F$6*F$10-F$8*($B208-F$5))^2)/(4*F$6*F$7*($B208-F$5)))*EXP(-F$9*($B208-F$5)))</f>
        <v>7.8550102405241141E-31</v>
      </c>
      <c r="G208">
        <f ca="1">'truth model'!O208*IF($B208&lt;=G$5,0,+G$3*G$4*G$10*G$6^0.5/(2*(PI()*G$7*($B208-G$5)^3)^0.5)*EXP(-((G$6*G$10-G$8*($B208-G$5))^2)/(4*G$6*G$7*($B208-G$5)))*EXP(-G$9*($B208-G$5)))</f>
        <v>7.3620463208832121E-41</v>
      </c>
      <c r="H208">
        <f ca="1">'truth model'!P208*IF($B208&lt;=H$5,0,+H$3*H$4*H$10*H$6^0.5/(2*(PI()*H$7*($B208-H$5)^3)^0.5)*EXP(-((H$6*H$10-H$8*($B208-H$5))^2)/(4*H$6*H$7*($B208-H$5)))*EXP(-H$9*($B208-H$5)))</f>
        <v>6.6566357937914994E-49</v>
      </c>
      <c r="I208">
        <f ca="1">'truth model'!Q208*IF($B208&lt;=I$5,0,+I$3*I$4*I$10*I$6^0.5/(2*(PI()*I$7*($B208-I$5)^3)^0.5)*EXP(-((I$6*I$10-I$8*($B208-I$5))^2)/(4*I$6*I$7*($B208-I$5)))*EXP(-I$9*($B208-I$5)))</f>
        <v>2.3182390417113376E-16</v>
      </c>
      <c r="J208">
        <f ca="1">'truth model'!R208*IF($B208&lt;=J$5,0,+J$3*J$4*J$10*J$6^0.5/(2*(PI()*J$7*($B208-J$5)^3)^0.5)*EXP(-((J$6*J$10-J$8*($B208-J$5))^2)/(4*J$6*J$7*($B208-J$5)))*EXP(-J$9*($B208-J$5)))</f>
        <v>3.1348503806851378E-41</v>
      </c>
      <c r="K208">
        <f ca="1">'truth model'!S208*IF($B208&lt;=K$5,0,+K$3*K$4*K$10*K$6^0.5/(2*(PI()*K$7*($B208-K$5)^3)^0.5)*EXP(-((K$6*K$10-K$8*($B208-K$5))^2)/(4*K$6*K$7*($B208-K$5)))*EXP(-K$9*($B208-K$5)))</f>
        <v>1.5995282282540256E-29</v>
      </c>
      <c r="L208">
        <f ca="1">'truth model'!T208*IF($B208&lt;=L$5,0,+L$3*L$4*L$10*L$6^0.5/(2*(PI()*L$7*($B208-L$5)^3)^0.5)*EXP(-((L$6*L$10-L$8*($B208-L$5))^2)/(4*L$6*L$7*($B208-L$5)))*EXP(-L$9*($B208-L$5)))</f>
        <v>1.3440070398295615E-43</v>
      </c>
      <c r="M208">
        <f ca="1">'truth model'!U208*IF($B208&lt;=M$5,0,+M$3*M$4*M$10*M$6^0.5/(2*(PI()*M$7*($B208-M$5)^3)^0.5)*EXP(-((M$6*M$10-M$8*($B208-M$5))^2)/(4*M$6*M$7*($B208-M$5)))*EXP(-M$9*($B208-M$5)))</f>
        <v>7.3600681674338802E-264</v>
      </c>
      <c r="N208">
        <f ca="1">'truth model'!V208*IF($B208&lt;=N$5,0,+N$3*N$4*N$10*N$6^0.5/(2*(PI()*N$7*($B208-N$5)^3)^0.5)*EXP(-((N$6*N$10-N$8*($B208-N$5))^2)/(4*N$6*N$7*($B208-N$5)))*EXP(-N$9*($B208-N$5)))</f>
        <v>1.8087629936671886E-43</v>
      </c>
      <c r="Q208">
        <f t="shared" ca="1" si="23"/>
        <v>7.478864694033776E-131</v>
      </c>
      <c r="R208">
        <f t="shared" ca="1" si="24"/>
        <v>1.6920717074952378E-25</v>
      </c>
      <c r="S208">
        <f t="shared" ca="1" si="29"/>
        <v>1.0475710884065949E-31</v>
      </c>
      <c r="T208">
        <f t="shared" ca="1" si="29"/>
        <v>8.3824217493353044E-40</v>
      </c>
      <c r="U208">
        <f t="shared" ca="1" si="29"/>
        <v>2.4468877910170692E-7</v>
      </c>
      <c r="V208">
        <f t="shared" ca="1" si="29"/>
        <v>1.7407636199107591E-30</v>
      </c>
      <c r="W208">
        <f t="shared" ca="1" si="29"/>
        <v>5.522681024383273E-18</v>
      </c>
      <c r="X208">
        <f t="shared" ca="1" si="29"/>
        <v>2.3327261863612121E-30</v>
      </c>
      <c r="Y208">
        <f t="shared" ca="1" si="29"/>
        <v>2.8029547754436456E-185</v>
      </c>
      <c r="Z208">
        <f t="shared" ca="1" si="29"/>
        <v>6.7588535490398576E-26</v>
      </c>
      <c r="AA208">
        <f t="shared" si="29"/>
        <v>0</v>
      </c>
      <c r="AD208">
        <f ca="1">MAX(0,Q208-'QuickPlay Score'!$AE$12)</f>
        <v>0</v>
      </c>
      <c r="AE208">
        <f ca="1">MAX(0,R208-'QuickPlay Score'!$AE$12)</f>
        <v>0</v>
      </c>
      <c r="AF208">
        <f ca="1">MAX(0,S208-'QuickPlay Score'!$AE$12)</f>
        <v>0</v>
      </c>
      <c r="AG208">
        <f ca="1">MAX(0,T208-'QuickPlay Score'!$AE$12)</f>
        <v>0</v>
      </c>
      <c r="AH208">
        <f ca="1">MAX(0,U208-'QuickPlay Score'!$AE$12)</f>
        <v>0</v>
      </c>
      <c r="AI208">
        <f ca="1">MAX(0,V208-'QuickPlay Score'!$AE$12)</f>
        <v>0</v>
      </c>
      <c r="AJ208">
        <f ca="1">MAX(0,W208-'QuickPlay Score'!$AE$12)</f>
        <v>0</v>
      </c>
      <c r="AK208">
        <f ca="1">MAX(0,X208-'QuickPlay Score'!$AE$12)</f>
        <v>0</v>
      </c>
      <c r="AL208">
        <f ca="1">MAX(0,Y208-'QuickPlay Score'!$AE$12)</f>
        <v>0</v>
      </c>
      <c r="AM208">
        <f ca="1">MAX(0,Z208-'QuickPlay Score'!$AE$12)</f>
        <v>0</v>
      </c>
    </row>
    <row r="209" spans="2:39" x14ac:dyDescent="0.25">
      <c r="B209">
        <f t="shared" si="26"/>
        <v>5760</v>
      </c>
      <c r="E209">
        <f ca="1">'truth model'!M209*IF($B209&lt;=E$5,0,+E$3*E$4*E$10*E$6^0.5/(2*(PI()*E$7*($B209-E$5)^3)^0.5)*EXP(-((E$6*E$10-E$8*($B209-E$5))^2)/(4*E$6*E$7*($B209-E$5)))*EXP(-E$9*($B209-E$5)))</f>
        <v>8.1959351790683217E-166</v>
      </c>
      <c r="F209">
        <f ca="1">'truth model'!N209*IF($B209&lt;=F$5,0,+F$3*F$4*F$10*F$6^0.5/(2*(PI()*F$7*($B209-F$5)^3)^0.5)*EXP(-((F$6*F$10-F$8*($B209-F$5))^2)/(4*F$6*F$7*($B209-F$5)))*EXP(-F$9*($B209-F$5)))</f>
        <v>5.6691944652442175E-31</v>
      </c>
      <c r="G209">
        <f ca="1">'truth model'!O209*IF($B209&lt;=G$5,0,+G$3*G$4*G$10*G$6^0.5/(2*(PI()*G$7*($B209-G$5)^3)^0.5)*EXP(-((G$6*G$10-G$8*($B209-G$5))^2)/(4*G$6*G$7*($B209-G$5)))*EXP(-G$9*($B209-G$5)))</f>
        <v>5.2699640265328715E-41</v>
      </c>
      <c r="H209">
        <f ca="1">'truth model'!P209*IF($B209&lt;=H$5,0,+H$3*H$4*H$10*H$6^0.5/(2*(PI()*H$7*($B209-H$5)^3)^0.5)*EXP(-((H$6*H$10-H$8*($B209-H$5))^2)/(4*H$6*H$7*($B209-H$5)))*EXP(-H$9*($B209-H$5)))</f>
        <v>3.7459030245763402E-49</v>
      </c>
      <c r="I209">
        <f ca="1">'truth model'!Q209*IF($B209&lt;=I$5,0,+I$3*I$4*I$10*I$6^0.5/(2*(PI()*I$7*($B209-I$5)^3)^0.5)*EXP(-((I$6*I$10-I$8*($B209-I$5))^2)/(4*I$6*I$7*($B209-I$5)))*EXP(-I$9*($B209-I$5)))</f>
        <v>2.4536088544685657E-16</v>
      </c>
      <c r="J209">
        <f ca="1">'truth model'!R209*IF($B209&lt;=J$5,0,+J$3*J$4*J$10*J$6^0.5/(2*(PI()*J$7*($B209-J$5)^3)^0.5)*EXP(-((J$6*J$10-J$8*($B209-J$5))^2)/(4*J$6*J$7*($B209-J$5)))*EXP(-J$9*($B209-J$5)))</f>
        <v>1.9057382465943386E-41</v>
      </c>
      <c r="K209">
        <f ca="1">'truth model'!S209*IF($B209&lt;=K$5,0,+K$3*K$4*K$10*K$6^0.5/(2*(PI()*K$7*($B209-K$5)^3)^0.5)*EXP(-((K$6*K$10-K$8*($B209-K$5))^2)/(4*K$6*K$7*($B209-K$5)))*EXP(-K$9*($B209-K$5)))</f>
        <v>1.1545357137339444E-29</v>
      </c>
      <c r="L209">
        <f ca="1">'truth model'!T209*IF($B209&lt;=L$5,0,+L$3*L$4*L$10*L$6^0.5/(2*(PI()*L$7*($B209-L$5)^3)^0.5)*EXP(-((L$6*L$10-L$8*($B209-L$5))^2)/(4*L$6*L$7*($B209-L$5)))*EXP(-L$9*($B209-L$5)))</f>
        <v>7.644267803826584E-44</v>
      </c>
      <c r="M209">
        <f ca="1">'truth model'!U209*IF($B209&lt;=M$5,0,+M$3*M$4*M$10*M$6^0.5/(2*(PI()*M$7*($B209-M$5)^3)^0.5)*EXP(-((M$6*M$10-M$8*($B209-M$5))^2)/(4*M$6*M$7*($B209-M$5)))*EXP(-M$9*($B209-M$5)))</f>
        <v>2.115660510152453E-265</v>
      </c>
      <c r="N209">
        <f ca="1">'truth model'!V209*IF($B209&lt;=N$5,0,+N$3*N$4*N$10*N$6^0.5/(2*(PI()*N$7*($B209-N$5)^3)^0.5)*EXP(-((N$6*N$10-N$8*($B209-N$5))^2)/(4*N$6*N$7*($B209-N$5)))*EXP(-N$9*($B209-N$5)))</f>
        <v>9.4548729592635609E-44</v>
      </c>
      <c r="Q209">
        <f t="shared" ref="Q209:Q267" ca="1" si="30">IF($B209&lt;=E$5,0,+E$3*E$4*E$11*E$6^0.5/(2*(PI()*E$7*($B209-E$5)^3)^0.5)*EXP(-((E$6*E$11-E$8*($B209-E$5))^2)/(4*E$6*E$7*($B209-E$5)))*EXP(-E$9*($B209-E$5)))</f>
        <v>9.9559212399755444E-132</v>
      </c>
      <c r="R209">
        <f t="shared" ref="R209:R267" ca="1" si="31">IF($B209&lt;=F$5,0,+F$3*F$4*F$11*F$6^0.5/(2*(PI()*F$7*($B209-F$5)^3)^0.5)*EXP(-((F$6*F$11-F$8*($B209-F$5))^2)/(4*F$6*F$7*($B209-F$5)))*EXP(-F$9*($B209-F$5)))</f>
        <v>1.2091594931302481E-25</v>
      </c>
      <c r="S209">
        <f t="shared" ref="S209:AA224" ca="1" si="32">IF($B209&lt;=G$5,0,+G$3*G$4*G$11*G$6^0.5/(2*(PI()*G$7*($B209-G$5)^3)^0.5)*EXP(-((G$6*G$11-G$8*($B209-G$5))^2)/(4*G$6*G$7*($B209-G$5)))*EXP(-G$9*($B209-G$5)))</f>
        <v>6.5971602029399966E-32</v>
      </c>
      <c r="T209">
        <f t="shared" ca="1" si="32"/>
        <v>4.7650823392943517E-40</v>
      </c>
      <c r="U209">
        <f t="shared" ca="1" si="32"/>
        <v>2.1469517852904136E-7</v>
      </c>
      <c r="V209">
        <f t="shared" ca="1" si="32"/>
        <v>1.0904457259184319E-30</v>
      </c>
      <c r="W209">
        <f t="shared" ca="1" si="32"/>
        <v>3.9971667793976399E-18</v>
      </c>
      <c r="X209">
        <f t="shared" ca="1" si="32"/>
        <v>1.414431608040878E-30</v>
      </c>
      <c r="Y209">
        <f t="shared" ca="1" si="32"/>
        <v>1.0985520738756572E-186</v>
      </c>
      <c r="Z209">
        <f t="shared" ca="1" si="32"/>
        <v>4.1189482741115463E-26</v>
      </c>
      <c r="AA209">
        <f t="shared" si="32"/>
        <v>0</v>
      </c>
      <c r="AD209">
        <f ca="1">MAX(0,Q209-'QuickPlay Score'!$AE$12)</f>
        <v>0</v>
      </c>
      <c r="AE209">
        <f ca="1">MAX(0,R209-'QuickPlay Score'!$AE$12)</f>
        <v>0</v>
      </c>
      <c r="AF209">
        <f ca="1">MAX(0,S209-'QuickPlay Score'!$AE$12)</f>
        <v>0</v>
      </c>
      <c r="AG209">
        <f ca="1">MAX(0,T209-'QuickPlay Score'!$AE$12)</f>
        <v>0</v>
      </c>
      <c r="AH209">
        <f ca="1">MAX(0,U209-'QuickPlay Score'!$AE$12)</f>
        <v>0</v>
      </c>
      <c r="AI209">
        <f ca="1">MAX(0,V209-'QuickPlay Score'!$AE$12)</f>
        <v>0</v>
      </c>
      <c r="AJ209">
        <f ca="1">MAX(0,W209-'QuickPlay Score'!$AE$12)</f>
        <v>0</v>
      </c>
      <c r="AK209">
        <f ca="1">MAX(0,X209-'QuickPlay Score'!$AE$12)</f>
        <v>0</v>
      </c>
      <c r="AL209">
        <f ca="1">MAX(0,Y209-'QuickPlay Score'!$AE$12)</f>
        <v>0</v>
      </c>
      <c r="AM209">
        <f ca="1">MAX(0,Z209-'QuickPlay Score'!$AE$12)</f>
        <v>0</v>
      </c>
    </row>
    <row r="210" spans="2:39" x14ac:dyDescent="0.25">
      <c r="B210">
        <f t="shared" ref="B210:B267" si="33">B209+$E$12</f>
        <v>5790</v>
      </c>
      <c r="E210">
        <f ca="1">'truth model'!M210*IF($B210&lt;=E$5,0,+E$3*E$4*E$10*E$6^0.5/(2*(PI()*E$7*($B210-E$5)^3)^0.5)*EXP(-((E$6*E$10-E$8*($B210-E$5))^2)/(4*E$6*E$7*($B210-E$5)))*EXP(-E$9*($B210-E$5)))</f>
        <v>1.1737298323835954E-166</v>
      </c>
      <c r="F210">
        <f ca="1">'truth model'!N210*IF($B210&lt;=F$5,0,+F$3*F$4*F$10*F$6^0.5/(2*(PI()*F$7*($B210-F$5)^3)^0.5)*EXP(-((F$6*F$10-F$8*($B210-F$5))^2)/(4*F$6*F$7*($B210-F$5)))*EXP(-F$9*($B210-F$5)))</f>
        <v>5.4221874360577916E-31</v>
      </c>
      <c r="G210">
        <f ca="1">'truth model'!O210*IF($B210&lt;=G$5,0,+G$3*G$4*G$10*G$6^0.5/(2*(PI()*G$7*($B210-G$5)^3)^0.5)*EXP(-((G$6*G$10-G$8*($B210-G$5))^2)/(4*G$6*G$7*($B210-G$5)))*EXP(-G$9*($B210-G$5)))</f>
        <v>3.0623991260535773E-41</v>
      </c>
      <c r="H210">
        <f ca="1">'truth model'!P210*IF($B210&lt;=H$5,0,+H$3*H$4*H$10*H$6^0.5/(2*(PI()*H$7*($B210-H$5)^3)^0.5)*EXP(-((H$6*H$10-H$8*($B210-H$5))^2)/(4*H$6*H$7*($B210-H$5)))*EXP(-H$9*($B210-H$5)))</f>
        <v>1.5912729465370521E-49</v>
      </c>
      <c r="I210">
        <f ca="1">'truth model'!Q210*IF($B210&lt;=I$5,0,+I$3*I$4*I$10*I$6^0.5/(2*(PI()*I$7*($B210-I$5)^3)^0.5)*EXP(-((I$6*I$10-I$8*($B210-I$5))^2)/(4*I$6*I$7*($B210-I$5)))*EXP(-I$9*($B210-I$5)))</f>
        <v>1.6170387168488619E-16</v>
      </c>
      <c r="J210">
        <f ca="1">'truth model'!R210*IF($B210&lt;=J$5,0,+J$3*J$4*J$10*J$6^0.5/(2*(PI()*J$7*($B210-J$5)^3)^0.5)*EXP(-((J$6*J$10-J$8*($B210-J$5))^2)/(4*J$6*J$7*($B210-J$5)))*EXP(-J$9*($B210-J$5)))</f>
        <v>1.2580538926730867E-41</v>
      </c>
      <c r="K210">
        <f ca="1">'truth model'!S210*IF($B210&lt;=K$5,0,+K$3*K$4*K$10*K$6^0.5/(2*(PI()*K$7*($B210-K$5)^3)^0.5)*EXP(-((K$6*K$10-K$8*($B210-K$5))^2)/(4*K$6*K$7*($B210-K$5)))*EXP(-K$9*($B210-K$5)))</f>
        <v>5.2850449166808436E-30</v>
      </c>
      <c r="L210">
        <f ca="1">'truth model'!T210*IF($B210&lt;=L$5,0,+L$3*L$4*L$10*L$6^0.5/(2*(PI()*L$7*($B210-L$5)^3)^0.5)*EXP(-((L$6*L$10-L$8*($B210-L$5))^2)/(4*L$6*L$7*($B210-L$5)))*EXP(-L$9*($B210-L$5)))</f>
        <v>6.2530426105041045E-44</v>
      </c>
      <c r="M210">
        <f ca="1">'truth model'!U210*IF($B210&lt;=M$5,0,+M$3*M$4*M$10*M$6^0.5/(2*(PI()*M$7*($B210-M$5)^3)^0.5)*EXP(-((M$6*M$10-M$8*($B210-M$5))^2)/(4*M$6*M$7*($B210-M$5)))*EXP(-M$9*($B210-M$5)))</f>
        <v>7.9018793574210541E-267</v>
      </c>
      <c r="N210">
        <f ca="1">'truth model'!V210*IF($B210&lt;=N$5,0,+N$3*N$4*N$10*N$6^0.5/(2*(PI()*N$7*($B210-N$5)^3)^0.5)*EXP(-((N$6*N$10-N$8*($B210-N$5))^2)/(4*N$6*N$7*($B210-N$5)))*EXP(-N$9*($B210-N$5)))</f>
        <v>4.1737125446511262E-44</v>
      </c>
      <c r="Q210">
        <f t="shared" ca="1" si="30"/>
        <v>1.3249331106139426E-132</v>
      </c>
      <c r="R210">
        <f t="shared" ca="1" si="31"/>
        <v>8.6399890945769799E-26</v>
      </c>
      <c r="S210">
        <f t="shared" ca="1" si="32"/>
        <v>4.1539534839944869E-32</v>
      </c>
      <c r="T210">
        <f t="shared" ca="1" si="32"/>
        <v>2.7084604949438763E-40</v>
      </c>
      <c r="U210">
        <f t="shared" ca="1" si="32"/>
        <v>1.8827218871854398E-7</v>
      </c>
      <c r="V210">
        <f t="shared" ca="1" si="32"/>
        <v>6.8294484664016562E-31</v>
      </c>
      <c r="W210">
        <f t="shared" ca="1" si="32"/>
        <v>2.8923838117011112E-18</v>
      </c>
      <c r="X210">
        <f t="shared" ca="1" si="32"/>
        <v>8.57467727993029E-31</v>
      </c>
      <c r="Y210">
        <f t="shared" ca="1" si="32"/>
        <v>4.3003204961977418E-188</v>
      </c>
      <c r="Z210">
        <f t="shared" ca="1" si="32"/>
        <v>2.509241925613464E-26</v>
      </c>
      <c r="AA210">
        <f t="shared" si="32"/>
        <v>0</v>
      </c>
      <c r="AD210">
        <f ca="1">MAX(0,Q210-'QuickPlay Score'!$AE$12)</f>
        <v>0</v>
      </c>
      <c r="AE210">
        <f ca="1">MAX(0,R210-'QuickPlay Score'!$AE$12)</f>
        <v>0</v>
      </c>
      <c r="AF210">
        <f ca="1">MAX(0,S210-'QuickPlay Score'!$AE$12)</f>
        <v>0</v>
      </c>
      <c r="AG210">
        <f ca="1">MAX(0,T210-'QuickPlay Score'!$AE$12)</f>
        <v>0</v>
      </c>
      <c r="AH210">
        <f ca="1">MAX(0,U210-'QuickPlay Score'!$AE$12)</f>
        <v>0</v>
      </c>
      <c r="AI210">
        <f ca="1">MAX(0,V210-'QuickPlay Score'!$AE$12)</f>
        <v>0</v>
      </c>
      <c r="AJ210">
        <f ca="1">MAX(0,W210-'QuickPlay Score'!$AE$12)</f>
        <v>0</v>
      </c>
      <c r="AK210">
        <f ca="1">MAX(0,X210-'QuickPlay Score'!$AE$12)</f>
        <v>0</v>
      </c>
      <c r="AL210">
        <f ca="1">MAX(0,Y210-'QuickPlay Score'!$AE$12)</f>
        <v>0</v>
      </c>
      <c r="AM210">
        <f ca="1">MAX(0,Z210-'QuickPlay Score'!$AE$12)</f>
        <v>0</v>
      </c>
    </row>
    <row r="211" spans="2:39" x14ac:dyDescent="0.25">
      <c r="B211">
        <f t="shared" si="33"/>
        <v>5820</v>
      </c>
      <c r="E211">
        <f ca="1">'truth model'!M211*IF($B211&lt;=E$5,0,+E$3*E$4*E$10*E$6^0.5/(2*(PI()*E$7*($B211-E$5)^3)^0.5)*EXP(-((E$6*E$10-E$8*($B211-E$5))^2)/(4*E$6*E$7*($B211-E$5)))*EXP(-E$9*($B211-E$5)))</f>
        <v>1.9440402707430875E-167</v>
      </c>
      <c r="F211">
        <f ca="1">'truth model'!N211*IF($B211&lt;=F$5,0,+F$3*F$4*F$10*F$6^0.5/(2*(PI()*F$7*($B211-F$5)^3)^0.5)*EXP(-((F$6*F$10-F$8*($B211-F$5))^2)/(4*F$6*F$7*($B211-F$5)))*EXP(-F$9*($B211-F$5)))</f>
        <v>2.8262019929148393E-31</v>
      </c>
      <c r="G211">
        <f ca="1">'truth model'!O211*IF($B211&lt;=G$5,0,+G$3*G$4*G$10*G$6^0.5/(2*(PI()*G$7*($B211-G$5)^3)^0.5)*EXP(-((G$6*G$10-G$8*($B211-G$5))^2)/(4*G$6*G$7*($B211-G$5)))*EXP(-G$9*($B211-G$5)))</f>
        <v>1.9725769196902568E-41</v>
      </c>
      <c r="H211">
        <f ca="1">'truth model'!P211*IF($B211&lt;=H$5,0,+H$3*H$4*H$10*H$6^0.5/(2*(PI()*H$7*($B211-H$5)^3)^0.5)*EXP(-((H$6*H$10-H$8*($B211-H$5))^2)/(4*H$6*H$7*($B211-H$5)))*EXP(-H$9*($B211-H$5)))</f>
        <v>1.2261910889890658E-49</v>
      </c>
      <c r="I211">
        <f ca="1">'truth model'!Q211*IF($B211&lt;=I$5,0,+I$3*I$4*I$10*I$6^0.5/(2*(PI()*I$7*($B211-I$5)^3)^0.5)*EXP(-((I$6*I$10-I$8*($B211-I$5))^2)/(4*I$6*I$7*($B211-I$5)))*EXP(-I$9*($B211-I$5)))</f>
        <v>1.1752983602024085E-16</v>
      </c>
      <c r="J211">
        <f ca="1">'truth model'!R211*IF($B211&lt;=J$5,0,+J$3*J$4*J$10*J$6^0.5/(2*(PI()*J$7*($B211-J$5)^3)^0.5)*EXP(-((J$6*J$10-J$8*($B211-J$5))^2)/(4*J$6*J$7*($B211-J$5)))*EXP(-J$9*($B211-J$5)))</f>
        <v>7.2098302171480357E-42</v>
      </c>
      <c r="K211">
        <f ca="1">'truth model'!S211*IF($B211&lt;=K$5,0,+K$3*K$4*K$10*K$6^0.5/(2*(PI()*K$7*($B211-K$5)^3)^0.5)*EXP(-((K$6*K$10-K$8*($B211-K$5))^2)/(4*K$6*K$7*($B211-K$5)))*EXP(-K$9*($B211-K$5)))</f>
        <v>4.792280235439845E-30</v>
      </c>
      <c r="L211">
        <f ca="1">'truth model'!T211*IF($B211&lt;=L$5,0,+L$3*L$4*L$10*L$6^0.5/(2*(PI()*L$7*($B211-L$5)^3)^0.5)*EXP(-((L$6*L$10-L$8*($B211-L$5))^2)/(4*L$6*L$7*($B211-L$5)))*EXP(-L$9*($B211-L$5)))</f>
        <v>2.8899798984128745E-44</v>
      </c>
      <c r="M211">
        <f ca="1">'truth model'!U211*IF($B211&lt;=M$5,0,+M$3*M$4*M$10*M$6^0.5/(2*(PI()*M$7*($B211-M$5)^3)^0.5)*EXP(-((M$6*M$10-M$8*($B211-M$5))^2)/(4*M$6*M$7*($B211-M$5)))*EXP(-M$9*($B211-M$5)))</f>
        <v>2.6398867252543652E-268</v>
      </c>
      <c r="N211">
        <f ca="1">'truth model'!V211*IF($B211&lt;=N$5,0,+N$3*N$4*N$10*N$6^0.5/(2*(PI()*N$7*($B211-N$5)^3)^0.5)*EXP(-((N$6*N$10-N$8*($B211-N$5))^2)/(4*N$6*N$7*($B211-N$5)))*EXP(-N$9*($B211-N$5)))</f>
        <v>2.2874417600687109E-44</v>
      </c>
      <c r="Q211">
        <f t="shared" ca="1" si="30"/>
        <v>1.762687691660932E-133</v>
      </c>
      <c r="R211">
        <f t="shared" ca="1" si="31"/>
        <v>6.1731698559584786E-26</v>
      </c>
      <c r="S211">
        <f t="shared" ca="1" si="32"/>
        <v>2.6151612928119433E-32</v>
      </c>
      <c r="T211">
        <f t="shared" ca="1" si="32"/>
        <v>1.5393120144084795E-40</v>
      </c>
      <c r="U211">
        <f t="shared" ca="1" si="32"/>
        <v>1.6500976058130052E-7</v>
      </c>
      <c r="V211">
        <f t="shared" ca="1" si="32"/>
        <v>4.2764749381558995E-31</v>
      </c>
      <c r="W211">
        <f t="shared" ca="1" si="32"/>
        <v>2.0924860270037243E-18</v>
      </c>
      <c r="X211">
        <f t="shared" ca="1" si="32"/>
        <v>5.197238518894716E-31</v>
      </c>
      <c r="Y211">
        <f t="shared" ca="1" si="32"/>
        <v>1.6813764655476459E-189</v>
      </c>
      <c r="Z211">
        <f t="shared" ca="1" si="32"/>
        <v>1.5280733279441317E-26</v>
      </c>
      <c r="AA211">
        <f t="shared" si="32"/>
        <v>0</v>
      </c>
      <c r="AD211">
        <f ca="1">MAX(0,Q211-'QuickPlay Score'!$AE$12)</f>
        <v>0</v>
      </c>
      <c r="AE211">
        <f ca="1">MAX(0,R211-'QuickPlay Score'!$AE$12)</f>
        <v>0</v>
      </c>
      <c r="AF211">
        <f ca="1">MAX(0,S211-'QuickPlay Score'!$AE$12)</f>
        <v>0</v>
      </c>
      <c r="AG211">
        <f ca="1">MAX(0,T211-'QuickPlay Score'!$AE$12)</f>
        <v>0</v>
      </c>
      <c r="AH211">
        <f ca="1">MAX(0,U211-'QuickPlay Score'!$AE$12)</f>
        <v>0</v>
      </c>
      <c r="AI211">
        <f ca="1">MAX(0,V211-'QuickPlay Score'!$AE$12)</f>
        <v>0</v>
      </c>
      <c r="AJ211">
        <f ca="1">MAX(0,W211-'QuickPlay Score'!$AE$12)</f>
        <v>0</v>
      </c>
      <c r="AK211">
        <f ca="1">MAX(0,X211-'QuickPlay Score'!$AE$12)</f>
        <v>0</v>
      </c>
      <c r="AL211">
        <f ca="1">MAX(0,Y211-'QuickPlay Score'!$AE$12)</f>
        <v>0</v>
      </c>
      <c r="AM211">
        <f ca="1">MAX(0,Z211-'QuickPlay Score'!$AE$12)</f>
        <v>0</v>
      </c>
    </row>
    <row r="212" spans="2:39" x14ac:dyDescent="0.25">
      <c r="B212">
        <f t="shared" si="33"/>
        <v>5850</v>
      </c>
      <c r="E212">
        <f ca="1">'truth model'!M212*IF($B212&lt;=E$5,0,+E$3*E$4*E$10*E$6^0.5/(2*(PI()*E$7*($B212-E$5)^3)^0.5)*EXP(-((E$6*E$10-E$8*($B212-E$5))^2)/(4*E$6*E$7*($B212-E$5)))*EXP(-E$9*($B212-E$5)))</f>
        <v>2.2557188024748248E-168</v>
      </c>
      <c r="F212">
        <f ca="1">'truth model'!N212*IF($B212&lt;=F$5,0,+F$3*F$4*F$10*F$6^0.5/(2*(PI()*F$7*($B212-F$5)^3)^0.5)*EXP(-((F$6*F$10-F$8*($B212-F$5))^2)/(4*F$6*F$7*($B212-F$5)))*EXP(-F$9*($B212-F$5)))</f>
        <v>2.8638470413522948E-31</v>
      </c>
      <c r="G212">
        <f ca="1">'truth model'!O212*IF($B212&lt;=G$5,0,+G$3*G$4*G$10*G$6^0.5/(2*(PI()*G$7*($B212-G$5)^3)^0.5)*EXP(-((G$6*G$10-G$8*($B212-G$5))^2)/(4*G$6*G$7*($B212-G$5)))*EXP(-G$9*($B212-G$5)))</f>
        <v>8.6640365782393195E-42</v>
      </c>
      <c r="H212">
        <f ca="1">'truth model'!P212*IF($B212&lt;=H$5,0,+H$3*H$4*H$10*H$6^0.5/(2*(PI()*H$7*($B212-H$5)^3)^0.5)*EXP(-((H$6*H$10-H$8*($B212-H$5))^2)/(4*H$6*H$7*($B212-H$5)))*EXP(-H$9*($B212-H$5)))</f>
        <v>5.6019177193325369E-50</v>
      </c>
      <c r="I212">
        <f ca="1">'truth model'!Q212*IF($B212&lt;=I$5,0,+I$3*I$4*I$10*I$6^0.5/(2*(PI()*I$7*($B212-I$5)^3)^0.5)*EXP(-((I$6*I$10-I$8*($B212-I$5))^2)/(4*I$6*I$7*($B212-I$5)))*EXP(-I$9*($B212-I$5)))</f>
        <v>1.2435299309738777E-16</v>
      </c>
      <c r="J212">
        <f ca="1">'truth model'!R212*IF($B212&lt;=J$5,0,+J$3*J$4*J$10*J$6^0.5/(2*(PI()*J$7*($B212-J$5)^3)^0.5)*EXP(-((J$6*J$10-J$8*($B212-J$5))^2)/(4*J$6*J$7*($B212-J$5)))*EXP(-J$9*($B212-J$5)))</f>
        <v>3.5428573398581218E-42</v>
      </c>
      <c r="K212">
        <f ca="1">'truth model'!S212*IF($B212&lt;=K$5,0,+K$3*K$4*K$10*K$6^0.5/(2*(PI()*K$7*($B212-K$5)^3)^0.5)*EXP(-((K$6*K$10-K$8*($B212-K$5))^2)/(4*K$6*K$7*($B212-K$5)))*EXP(-K$9*($B212-K$5)))</f>
        <v>3.616006434799024E-30</v>
      </c>
      <c r="L212">
        <f ca="1">'truth model'!T212*IF($B212&lt;=L$5,0,+L$3*L$4*L$10*L$6^0.5/(2*(PI()*L$7*($B212-L$5)^3)^0.5)*EXP(-((L$6*L$10-L$8*($B212-L$5))^2)/(4*L$6*L$7*($B212-L$5)))*EXP(-L$9*($B212-L$5)))</f>
        <v>1.5694801843912055E-44</v>
      </c>
      <c r="M212">
        <f ca="1">'truth model'!U212*IF($B212&lt;=M$5,0,+M$3*M$4*M$10*M$6^0.5/(2*(PI()*M$7*($B212-M$5)^3)^0.5)*EXP(-((M$6*M$10-M$8*($B212-M$5))^2)/(4*M$6*M$7*($B212-M$5)))*EXP(-M$9*($B212-M$5)))</f>
        <v>7.5495705908834801E-270</v>
      </c>
      <c r="N212">
        <f ca="1">'truth model'!V212*IF($B212&lt;=N$5,0,+N$3*N$4*N$10*N$6^0.5/(2*(PI()*N$7*($B212-N$5)^3)^0.5)*EXP(-((N$6*N$10-N$8*($B212-N$5))^2)/(4*N$6*N$7*($B212-N$5)))*EXP(-N$9*($B212-N$5)))</f>
        <v>1.6671094941952714E-44</v>
      </c>
      <c r="Q212">
        <f t="shared" ca="1" si="30"/>
        <v>2.3443791681894984E-134</v>
      </c>
      <c r="R212">
        <f t="shared" ca="1" si="31"/>
        <v>4.4103120869330608E-26</v>
      </c>
      <c r="S212">
        <f t="shared" ca="1" si="32"/>
        <v>1.6461474616334661E-32</v>
      </c>
      <c r="T212">
        <f t="shared" ca="1" si="32"/>
        <v>8.747495240115425E-41</v>
      </c>
      <c r="U212">
        <f t="shared" ca="1" si="32"/>
        <v>1.4454282440386499E-7</v>
      </c>
      <c r="V212">
        <f t="shared" ca="1" si="32"/>
        <v>2.6773572068162452E-31</v>
      </c>
      <c r="W212">
        <f t="shared" ca="1" si="32"/>
        <v>1.5134699934712532E-18</v>
      </c>
      <c r="X212">
        <f t="shared" ca="1" si="32"/>
        <v>3.1495456577064911E-31</v>
      </c>
      <c r="Y212">
        <f t="shared" ca="1" si="32"/>
        <v>6.5663078476712645E-191</v>
      </c>
      <c r="Z212">
        <f t="shared" ca="1" si="32"/>
        <v>9.3023747421558999E-27</v>
      </c>
      <c r="AA212">
        <f t="shared" si="32"/>
        <v>0</v>
      </c>
      <c r="AD212">
        <f ca="1">MAX(0,Q212-'QuickPlay Score'!$AE$12)</f>
        <v>0</v>
      </c>
      <c r="AE212">
        <f ca="1">MAX(0,R212-'QuickPlay Score'!$AE$12)</f>
        <v>0</v>
      </c>
      <c r="AF212">
        <f ca="1">MAX(0,S212-'QuickPlay Score'!$AE$12)</f>
        <v>0</v>
      </c>
      <c r="AG212">
        <f ca="1">MAX(0,T212-'QuickPlay Score'!$AE$12)</f>
        <v>0</v>
      </c>
      <c r="AH212">
        <f ca="1">MAX(0,U212-'QuickPlay Score'!$AE$12)</f>
        <v>0</v>
      </c>
      <c r="AI212">
        <f ca="1">MAX(0,V212-'QuickPlay Score'!$AE$12)</f>
        <v>0</v>
      </c>
      <c r="AJ212">
        <f ca="1">MAX(0,W212-'QuickPlay Score'!$AE$12)</f>
        <v>0</v>
      </c>
      <c r="AK212">
        <f ca="1">MAX(0,X212-'QuickPlay Score'!$AE$12)</f>
        <v>0</v>
      </c>
      <c r="AL212">
        <f ca="1">MAX(0,Y212-'QuickPlay Score'!$AE$12)</f>
        <v>0</v>
      </c>
      <c r="AM212">
        <f ca="1">MAX(0,Z212-'QuickPlay Score'!$AE$12)</f>
        <v>0</v>
      </c>
    </row>
    <row r="213" spans="2:39" x14ac:dyDescent="0.25">
      <c r="B213">
        <f t="shared" si="33"/>
        <v>5880</v>
      </c>
      <c r="E213">
        <f ca="1">'truth model'!M213*IF($B213&lt;=E$5,0,+E$3*E$4*E$10*E$6^0.5/(2*(PI()*E$7*($B213-E$5)^3)^0.5)*EXP(-((E$6*E$10-E$8*($B213-E$5))^2)/(4*E$6*E$7*($B213-E$5)))*EXP(-E$9*($B213-E$5)))</f>
        <v>3.0268048427077439E-169</v>
      </c>
      <c r="F213">
        <f ca="1">'truth model'!N213*IF($B213&lt;=F$5,0,+F$3*F$4*F$10*F$6^0.5/(2*(PI()*F$7*($B213-F$5)^3)^0.5)*EXP(-((F$6*F$10-F$8*($B213-F$5))^2)/(4*F$6*F$7*($B213-F$5)))*EXP(-F$9*($B213-F$5)))</f>
        <v>1.5237280762340313E-31</v>
      </c>
      <c r="G213">
        <f ca="1">'truth model'!O213*IF($B213&lt;=G$5,0,+G$3*G$4*G$10*G$6^0.5/(2*(PI()*G$7*($B213-G$5)^3)^0.5)*EXP(-((G$6*G$10-G$8*($B213-G$5))^2)/(4*G$6*G$7*($B213-G$5)))*EXP(-G$9*($B213-G$5)))</f>
        <v>6.1442208166774146E-42</v>
      </c>
      <c r="H213">
        <f ca="1">'truth model'!P213*IF($B213&lt;=H$5,0,+H$3*H$4*H$10*H$6^0.5/(2*(PI()*H$7*($B213-H$5)^3)^0.5)*EXP(-((H$6*H$10-H$8*($B213-H$5))^2)/(4*H$6*H$7*($B213-H$5)))*EXP(-H$9*($B213-H$5)))</f>
        <v>3.6089922932825701E-50</v>
      </c>
      <c r="I213">
        <f ca="1">'truth model'!Q213*IF($B213&lt;=I$5,0,+I$3*I$4*I$10*I$6^0.5/(2*(PI()*I$7*($B213-I$5)^3)^0.5)*EXP(-((I$6*I$10-I$8*($B213-I$5))^2)/(4*I$6*I$7*($B213-I$5)))*EXP(-I$9*($B213-I$5)))</f>
        <v>8.6166220221200991E-17</v>
      </c>
      <c r="J213">
        <f ca="1">'truth model'!R213*IF($B213&lt;=J$5,0,+J$3*J$4*J$10*J$6^0.5/(2*(PI()*J$7*($B213-J$5)^3)^0.5)*EXP(-((J$6*J$10-J$8*($B213-J$5))^2)/(4*J$6*J$7*($B213-J$5)))*EXP(-J$9*($B213-J$5)))</f>
        <v>3.060196956709587E-42</v>
      </c>
      <c r="K213">
        <f ca="1">'truth model'!S213*IF($B213&lt;=K$5,0,+K$3*K$4*K$10*K$6^0.5/(2*(PI()*K$7*($B213-K$5)^3)^0.5)*EXP(-((K$6*K$10-K$8*($B213-K$5))^2)/(4*K$6*K$7*($B213-K$5)))*EXP(-K$9*($B213-K$5)))</f>
        <v>2.1988600605883751E-30</v>
      </c>
      <c r="L213">
        <f ca="1">'truth model'!T213*IF($B213&lt;=L$5,0,+L$3*L$4*L$10*L$6^0.5/(2*(PI()*L$7*($B213-L$5)^3)^0.5)*EXP(-((L$6*L$10-L$8*($B213-L$5))^2)/(4*L$6*L$7*($B213-L$5)))*EXP(-L$9*($B213-L$5)))</f>
        <v>1.0144131395731504E-44</v>
      </c>
      <c r="M213">
        <f ca="1">'truth model'!U213*IF($B213&lt;=M$5,0,+M$3*M$4*M$10*M$6^0.5/(2*(PI()*M$7*($B213-M$5)^3)^0.5)*EXP(-((M$6*M$10-M$8*($B213-M$5))^2)/(4*M$6*M$7*($B213-M$5)))*EXP(-M$9*($B213-M$5)))</f>
        <v>3.8043408854726117E-271</v>
      </c>
      <c r="N213">
        <f ca="1">'truth model'!V213*IF($B213&lt;=N$5,0,+N$3*N$4*N$10*N$6^0.5/(2*(PI()*N$7*($B213-N$5)^3)^0.5)*EXP(-((N$6*N$10-N$8*($B213-N$5))^2)/(4*N$6*N$7*($B213-N$5)))*EXP(-N$9*($B213-N$5)))</f>
        <v>1.1285207932552044E-44</v>
      </c>
      <c r="Q213">
        <f t="shared" ca="1" si="30"/>
        <v>3.1171198348667689E-135</v>
      </c>
      <c r="R213">
        <f t="shared" ca="1" si="31"/>
        <v>3.1506278119465808E-26</v>
      </c>
      <c r="S213">
        <f t="shared" ca="1" si="32"/>
        <v>1.0360328585628096E-32</v>
      </c>
      <c r="T213">
        <f t="shared" ca="1" si="32"/>
        <v>4.970436142588674E-41</v>
      </c>
      <c r="U213">
        <f t="shared" ca="1" si="32"/>
        <v>1.2654665064200315E-7</v>
      </c>
      <c r="V213">
        <f t="shared" ca="1" si="32"/>
        <v>1.6759001053899385E-31</v>
      </c>
      <c r="W213">
        <f t="shared" ca="1" si="32"/>
        <v>1.0944382049434894E-18</v>
      </c>
      <c r="X213">
        <f t="shared" ca="1" si="32"/>
        <v>1.9082922906264568E-31</v>
      </c>
      <c r="Y213">
        <f t="shared" ca="1" si="32"/>
        <v>2.5614014520062838E-192</v>
      </c>
      <c r="Z213">
        <f t="shared" ca="1" si="32"/>
        <v>5.6610097354712152E-27</v>
      </c>
      <c r="AA213">
        <f t="shared" si="32"/>
        <v>0</v>
      </c>
      <c r="AD213">
        <f ca="1">MAX(0,Q213-'QuickPlay Score'!$AE$12)</f>
        <v>0</v>
      </c>
      <c r="AE213">
        <f ca="1">MAX(0,R213-'QuickPlay Score'!$AE$12)</f>
        <v>0</v>
      </c>
      <c r="AF213">
        <f ca="1">MAX(0,S213-'QuickPlay Score'!$AE$12)</f>
        <v>0</v>
      </c>
      <c r="AG213">
        <f ca="1">MAX(0,T213-'QuickPlay Score'!$AE$12)</f>
        <v>0</v>
      </c>
      <c r="AH213">
        <f ca="1">MAX(0,U213-'QuickPlay Score'!$AE$12)</f>
        <v>0</v>
      </c>
      <c r="AI213">
        <f ca="1">MAX(0,V213-'QuickPlay Score'!$AE$12)</f>
        <v>0</v>
      </c>
      <c r="AJ213">
        <f ca="1">MAX(0,W213-'QuickPlay Score'!$AE$12)</f>
        <v>0</v>
      </c>
      <c r="AK213">
        <f ca="1">MAX(0,X213-'QuickPlay Score'!$AE$12)</f>
        <v>0</v>
      </c>
      <c r="AL213">
        <f ca="1">MAX(0,Y213-'QuickPlay Score'!$AE$12)</f>
        <v>0</v>
      </c>
      <c r="AM213">
        <f ca="1">MAX(0,Z213-'QuickPlay Score'!$AE$12)</f>
        <v>0</v>
      </c>
    </row>
    <row r="214" spans="2:39" x14ac:dyDescent="0.25">
      <c r="B214">
        <f t="shared" si="33"/>
        <v>5910</v>
      </c>
      <c r="E214">
        <f ca="1">'truth model'!M214*IF($B214&lt;=E$5,0,+E$3*E$4*E$10*E$6^0.5/(2*(PI()*E$7*($B214-E$5)^3)^0.5)*EXP(-((E$6*E$10-E$8*($B214-E$5))^2)/(4*E$6*E$7*($B214-E$5)))*EXP(-E$9*($B214-E$5)))</f>
        <v>3.4976883409602314E-170</v>
      </c>
      <c r="F214">
        <f ca="1">'truth model'!N214*IF($B214&lt;=F$5,0,+F$3*F$4*F$10*F$6^0.5/(2*(PI()*F$7*($B214-F$5)^3)^0.5)*EXP(-((F$6*F$10-F$8*($B214-F$5))^2)/(4*F$6*F$7*($B214-F$5)))*EXP(-F$9*($B214-F$5)))</f>
        <v>1.2289855393583264E-31</v>
      </c>
      <c r="G214">
        <f ca="1">'truth model'!O214*IF($B214&lt;=G$5,0,+G$3*G$4*G$10*G$6^0.5/(2*(PI()*G$7*($B214-G$5)^3)^0.5)*EXP(-((G$6*G$10-G$8*($B214-G$5))^2)/(4*G$6*G$7*($B214-G$5)))*EXP(-G$9*($B214-G$5)))</f>
        <v>4.2167450651155874E-42</v>
      </c>
      <c r="H214">
        <f ca="1">'truth model'!P214*IF($B214&lt;=H$5,0,+H$3*H$4*H$10*H$6^0.5/(2*(PI()*H$7*($B214-H$5)^3)^0.5)*EXP(-((H$6*H$10-H$8*($B214-H$5))^2)/(4*H$6*H$7*($B214-H$5)))*EXP(-H$9*($B214-H$5)))</f>
        <v>1.7575438597000453E-50</v>
      </c>
      <c r="I214">
        <f ca="1">'truth model'!Q214*IF($B214&lt;=I$5,0,+I$3*I$4*I$10*I$6^0.5/(2*(PI()*I$7*($B214-I$5)^3)^0.5)*EXP(-((I$6*I$10-I$8*($B214-I$5))^2)/(4*I$6*I$7*($B214-I$5)))*EXP(-I$9*($B214-I$5)))</f>
        <v>8.6395307826912935E-17</v>
      </c>
      <c r="J214">
        <f ca="1">'truth model'!R214*IF($B214&lt;=J$5,0,+J$3*J$4*J$10*J$6^0.5/(2*(PI()*J$7*($B214-J$5)^3)^0.5)*EXP(-((J$6*J$10-J$8*($B214-J$5))^2)/(4*J$6*J$7*($B214-J$5)))*EXP(-J$9*($B214-J$5)))</f>
        <v>1.9482235203212626E-42</v>
      </c>
      <c r="K214">
        <f ca="1">'truth model'!S214*IF($B214&lt;=K$5,0,+K$3*K$4*K$10*K$6^0.5/(2*(PI()*K$7*($B214-K$5)^3)^0.5)*EXP(-((K$6*K$10-K$8*($B214-K$5))^2)/(4*K$6*K$7*($B214-K$5)))*EXP(-K$9*($B214-K$5)))</f>
        <v>1.5485839938597461E-30</v>
      </c>
      <c r="L214">
        <f ca="1">'truth model'!T214*IF($B214&lt;=L$5,0,+L$3*L$4*L$10*L$6^0.5/(2*(PI()*L$7*($B214-L$5)^3)^0.5)*EXP(-((L$6*L$10-L$8*($B214-L$5))^2)/(4*L$6*L$7*($B214-L$5)))*EXP(-L$9*($B214-L$5)))</f>
        <v>5.0519719670964996E-45</v>
      </c>
      <c r="M214">
        <f ca="1">'truth model'!U214*IF($B214&lt;=M$5,0,+M$3*M$4*M$10*M$6^0.5/(2*(PI()*M$7*($B214-M$5)^3)^0.5)*EXP(-((M$6*M$10-M$8*($B214-M$5))^2)/(4*M$6*M$7*($B214-M$5)))*EXP(-M$9*($B214-M$5)))</f>
        <v>1.0934017658231803E-272</v>
      </c>
      <c r="N214">
        <f ca="1">'truth model'!V214*IF($B214&lt;=N$5,0,+N$3*N$4*N$10*N$6^0.5/(2*(PI()*N$7*($B214-N$5)^3)^0.5)*EXP(-((N$6*N$10-N$8*($B214-N$5))^2)/(4*N$6*N$7*($B214-N$5)))*EXP(-N$9*($B214-N$5)))</f>
        <v>6.7174340709279741E-45</v>
      </c>
      <c r="Q214">
        <f t="shared" ca="1" si="30"/>
        <v>4.1433761596539637E-136</v>
      </c>
      <c r="R214">
        <f t="shared" ca="1" si="31"/>
        <v>2.2505681764882504E-26</v>
      </c>
      <c r="S214">
        <f t="shared" ca="1" si="32"/>
        <v>6.5194951055533221E-33</v>
      </c>
      <c r="T214">
        <f t="shared" ca="1" si="32"/>
        <v>2.8239683059495378E-41</v>
      </c>
      <c r="U214">
        <f t="shared" ca="1" si="32"/>
        <v>1.1073264816372543E-7</v>
      </c>
      <c r="V214">
        <f t="shared" ca="1" si="32"/>
        <v>1.0488482827114119E-31</v>
      </c>
      <c r="W214">
        <f t="shared" ca="1" si="32"/>
        <v>7.9125488005230671E-19</v>
      </c>
      <c r="X214">
        <f t="shared" ca="1" si="32"/>
        <v>1.1560188450298076E-31</v>
      </c>
      <c r="Y214">
        <f t="shared" ca="1" si="32"/>
        <v>9.9802640818760098E-194</v>
      </c>
      <c r="Z214">
        <f t="shared" ca="1" si="32"/>
        <v>3.4438705280678893E-27</v>
      </c>
      <c r="AA214">
        <f t="shared" si="32"/>
        <v>0</v>
      </c>
      <c r="AD214">
        <f ca="1">MAX(0,Q214-'QuickPlay Score'!$AE$12)</f>
        <v>0</v>
      </c>
      <c r="AE214">
        <f ca="1">MAX(0,R214-'QuickPlay Score'!$AE$12)</f>
        <v>0</v>
      </c>
      <c r="AF214">
        <f ca="1">MAX(0,S214-'QuickPlay Score'!$AE$12)</f>
        <v>0</v>
      </c>
      <c r="AG214">
        <f ca="1">MAX(0,T214-'QuickPlay Score'!$AE$12)</f>
        <v>0</v>
      </c>
      <c r="AH214">
        <f ca="1">MAX(0,U214-'QuickPlay Score'!$AE$12)</f>
        <v>0</v>
      </c>
      <c r="AI214">
        <f ca="1">MAX(0,V214-'QuickPlay Score'!$AE$12)</f>
        <v>0</v>
      </c>
      <c r="AJ214">
        <f ca="1">MAX(0,W214-'QuickPlay Score'!$AE$12)</f>
        <v>0</v>
      </c>
      <c r="AK214">
        <f ca="1">MAX(0,X214-'QuickPlay Score'!$AE$12)</f>
        <v>0</v>
      </c>
      <c r="AL214">
        <f ca="1">MAX(0,Y214-'QuickPlay Score'!$AE$12)</f>
        <v>0</v>
      </c>
      <c r="AM214">
        <f ca="1">MAX(0,Z214-'QuickPlay Score'!$AE$12)</f>
        <v>0</v>
      </c>
    </row>
    <row r="215" spans="2:39" x14ac:dyDescent="0.25">
      <c r="B215">
        <f t="shared" si="33"/>
        <v>5940</v>
      </c>
      <c r="E215">
        <f ca="1">'truth model'!M215*IF($B215&lt;=E$5,0,+E$3*E$4*E$10*E$6^0.5/(2*(PI()*E$7*($B215-E$5)^3)^0.5)*EXP(-((E$6*E$10-E$8*($B215-E$5))^2)/(4*E$6*E$7*($B215-E$5)))*EXP(-E$9*($B215-E$5)))</f>
        <v>3.8891311143006729E-171</v>
      </c>
      <c r="F215">
        <f ca="1">'truth model'!N215*IF($B215&lt;=F$5,0,+F$3*F$4*F$10*F$6^0.5/(2*(PI()*F$7*($B215-F$5)^3)^0.5)*EXP(-((F$6*F$10-F$8*($B215-F$5))^2)/(4*F$6*F$7*($B215-F$5)))*EXP(-F$9*($B215-F$5)))</f>
        <v>1.0775977488632435E-31</v>
      </c>
      <c r="G215">
        <f ca="1">'truth model'!O215*IF($B215&lt;=G$5,0,+G$3*G$4*G$10*G$6^0.5/(2*(PI()*G$7*($B215-G$5)^3)^0.5)*EXP(-((G$6*G$10-G$8*($B215-G$5))^2)/(4*G$6*G$7*($B215-G$5)))*EXP(-G$9*($B215-G$5)))</f>
        <v>2.9827354343768528E-42</v>
      </c>
      <c r="H215">
        <f ca="1">'truth model'!P215*IF($B215&lt;=H$5,0,+H$3*H$4*H$10*H$6^0.5/(2*(PI()*H$7*($B215-H$5)^3)^0.5)*EXP(-((H$6*H$10-H$8*($B215-H$5))^2)/(4*H$6*H$7*($B215-H$5)))*EXP(-H$9*($B215-H$5)))</f>
        <v>1.1412757461057527E-50</v>
      </c>
      <c r="I215">
        <f ca="1">'truth model'!Q215*IF($B215&lt;=I$5,0,+I$3*I$4*I$10*I$6^0.5/(2*(PI()*I$7*($B215-I$5)^3)^0.5)*EXP(-((I$6*I$10-I$8*($B215-I$5))^2)/(4*I$6*I$7*($B215-I$5)))*EXP(-I$9*($B215-I$5)))</f>
        <v>6.1098700415236015E-17</v>
      </c>
      <c r="J215">
        <f ca="1">'truth model'!R215*IF($B215&lt;=J$5,0,+J$3*J$4*J$10*J$6^0.5/(2*(PI()*J$7*($B215-J$5)^3)^0.5)*EXP(-((J$6*J$10-J$8*($B215-J$5))^2)/(4*J$6*J$7*($B215-J$5)))*EXP(-J$9*($B215-J$5)))</f>
        <v>1.1683968209263781E-42</v>
      </c>
      <c r="K215">
        <f ca="1">'truth model'!S215*IF($B215&lt;=K$5,0,+K$3*K$4*K$10*K$6^0.5/(2*(PI()*K$7*($B215-K$5)^3)^0.5)*EXP(-((K$6*K$10-K$8*($B215-K$5))^2)/(4*K$6*K$7*($B215-K$5)))*EXP(-K$9*($B215-K$5)))</f>
        <v>1.4101003624092907E-30</v>
      </c>
      <c r="L215">
        <f ca="1">'truth model'!T215*IF($B215&lt;=L$5,0,+L$3*L$4*L$10*L$6^0.5/(2*(PI()*L$7*($B215-L$5)^3)^0.5)*EXP(-((L$6*L$10-L$8*($B215-L$5))^2)/(4*L$6*L$7*($B215-L$5)))*EXP(-L$9*($B215-L$5)))</f>
        <v>2.9382800091804529E-45</v>
      </c>
      <c r="M215">
        <f ca="1">'truth model'!U215*IF($B215&lt;=M$5,0,+M$3*M$4*M$10*M$6^0.5/(2*(PI()*M$7*($B215-M$5)^3)^0.5)*EXP(-((M$6*M$10-M$8*($B215-M$5))^2)/(4*M$6*M$7*($B215-M$5)))*EXP(-M$9*($B215-M$5)))</f>
        <v>4.6651055224156124E-274</v>
      </c>
      <c r="N215">
        <f ca="1">'truth model'!V215*IF($B215&lt;=N$5,0,+N$3*N$4*N$10*N$6^0.5/(2*(PI()*N$7*($B215-N$5)^3)^0.5)*EXP(-((N$6*N$10-N$8*($B215-N$5))^2)/(4*N$6*N$7*($B215-N$5)))*EXP(-N$9*($B215-N$5)))</f>
        <v>3.4523015259063183E-45</v>
      </c>
      <c r="Q215">
        <f t="shared" ca="1" si="30"/>
        <v>5.5059524811082141E-137</v>
      </c>
      <c r="R215">
        <f t="shared" ca="1" si="31"/>
        <v>1.6075153542798148E-26</v>
      </c>
      <c r="S215">
        <f t="shared" ca="1" si="32"/>
        <v>4.1019571585576763E-33</v>
      </c>
      <c r="T215">
        <f t="shared" ca="1" si="32"/>
        <v>1.6042810886528834E-41</v>
      </c>
      <c r="U215">
        <f t="shared" ca="1" si="32"/>
        <v>9.6844564448326583E-8</v>
      </c>
      <c r="V215">
        <f t="shared" ca="1" si="32"/>
        <v>6.5629822193197445E-32</v>
      </c>
      <c r="W215">
        <f t="shared" ca="1" si="32"/>
        <v>5.7194042785047498E-19</v>
      </c>
      <c r="X215">
        <f t="shared" ca="1" si="32"/>
        <v>7.001792539519503E-32</v>
      </c>
      <c r="Y215">
        <f t="shared" ca="1" si="32"/>
        <v>3.8843831112985792E-195</v>
      </c>
      <c r="Z215">
        <f t="shared" ca="1" si="32"/>
        <v>2.0943773411058585E-27</v>
      </c>
      <c r="AA215">
        <f t="shared" si="32"/>
        <v>0</v>
      </c>
      <c r="AD215">
        <f ca="1">MAX(0,Q215-'QuickPlay Score'!$AE$12)</f>
        <v>0</v>
      </c>
      <c r="AE215">
        <f ca="1">MAX(0,R215-'QuickPlay Score'!$AE$12)</f>
        <v>0</v>
      </c>
      <c r="AF215">
        <f ca="1">MAX(0,S215-'QuickPlay Score'!$AE$12)</f>
        <v>0</v>
      </c>
      <c r="AG215">
        <f ca="1">MAX(0,T215-'QuickPlay Score'!$AE$12)</f>
        <v>0</v>
      </c>
      <c r="AH215">
        <f ca="1">MAX(0,U215-'QuickPlay Score'!$AE$12)</f>
        <v>0</v>
      </c>
      <c r="AI215">
        <f ca="1">MAX(0,V215-'QuickPlay Score'!$AE$12)</f>
        <v>0</v>
      </c>
      <c r="AJ215">
        <f ca="1">MAX(0,W215-'QuickPlay Score'!$AE$12)</f>
        <v>0</v>
      </c>
      <c r="AK215">
        <f ca="1">MAX(0,X215-'QuickPlay Score'!$AE$12)</f>
        <v>0</v>
      </c>
      <c r="AL215">
        <f ca="1">MAX(0,Y215-'QuickPlay Score'!$AE$12)</f>
        <v>0</v>
      </c>
      <c r="AM215">
        <f ca="1">MAX(0,Z215-'QuickPlay Score'!$AE$12)</f>
        <v>0</v>
      </c>
    </row>
    <row r="216" spans="2:39" x14ac:dyDescent="0.25">
      <c r="B216">
        <f t="shared" si="33"/>
        <v>5970</v>
      </c>
      <c r="E216">
        <f ca="1">'truth model'!M216*IF($B216&lt;=E$5,0,+E$3*E$4*E$10*E$6^0.5/(2*(PI()*E$7*($B216-E$5)^3)^0.5)*EXP(-((E$6*E$10-E$8*($B216-E$5))^2)/(4*E$6*E$7*($B216-E$5)))*EXP(-E$9*($B216-E$5)))</f>
        <v>5.384694629881995E-172</v>
      </c>
      <c r="F216">
        <f ca="1">'truth model'!N216*IF($B216&lt;=F$5,0,+F$3*F$4*F$10*F$6^0.5/(2*(PI()*F$7*($B216-F$5)^3)^0.5)*EXP(-((F$6*F$10-F$8*($B216-F$5))^2)/(4*F$6*F$7*($B216-F$5)))*EXP(-F$9*($B216-F$5)))</f>
        <v>7.6817831910763646E-32</v>
      </c>
      <c r="G216">
        <f ca="1">'truth model'!O216*IF($B216&lt;=G$5,0,+G$3*G$4*G$10*G$6^0.5/(2*(PI()*G$7*($B216-G$5)^3)^0.5)*EXP(-((G$6*G$10-G$8*($B216-G$5))^2)/(4*G$6*G$7*($B216-G$5)))*EXP(-G$9*($B216-G$5)))</f>
        <v>1.7893758356023403E-42</v>
      </c>
      <c r="H216">
        <f ca="1">'truth model'!P216*IF($B216&lt;=H$5,0,+H$3*H$4*H$10*H$6^0.5/(2*(PI()*H$7*($B216-H$5)^3)^0.5)*EXP(-((H$6*H$10-H$8*($B216-H$5))^2)/(4*H$6*H$7*($B216-H$5)))*EXP(-H$9*($B216-H$5)))</f>
        <v>4.8839434431044201E-51</v>
      </c>
      <c r="I216">
        <f ca="1">'truth model'!Q216*IF($B216&lt;=I$5,0,+I$3*I$4*I$10*I$6^0.5/(2*(PI()*I$7*($B216-I$5)^3)^0.5)*EXP(-((I$6*I$10-I$8*($B216-I$5))^2)/(4*I$6*I$7*($B216-I$5)))*EXP(-I$9*($B216-I$5)))</f>
        <v>5.2951095887913593E-17</v>
      </c>
      <c r="J216">
        <f ca="1">'truth model'!R216*IF($B216&lt;=J$5,0,+J$3*J$4*J$10*J$6^0.5/(2*(PI()*J$7*($B216-J$5)^3)^0.5)*EXP(-((J$6*J$10-J$8*($B216-J$5))^2)/(4*J$6*J$7*($B216-J$5)))*EXP(-J$9*($B216-J$5)))</f>
        <v>6.2066763876363894E-43</v>
      </c>
      <c r="K216">
        <f ca="1">'truth model'!S216*IF($B216&lt;=K$5,0,+K$3*K$4*K$10*K$6^0.5/(2*(PI()*K$7*($B216-K$5)^3)^0.5)*EXP(-((K$6*K$10-K$8*($B216-K$5))^2)/(4*K$6*K$7*($B216-K$5)))*EXP(-K$9*($B216-K$5)))</f>
        <v>6.7094187993375554E-31</v>
      </c>
      <c r="L216">
        <f ca="1">'truth model'!T216*IF($B216&lt;=L$5,0,+L$3*L$4*L$10*L$6^0.5/(2*(PI()*L$7*($B216-L$5)^3)^0.5)*EXP(-((L$6*L$10-L$8*($B216-L$5))^2)/(4*L$6*L$7*($B216-L$5)))*EXP(-L$9*($B216-L$5)))</f>
        <v>2.0206126166469794E-45</v>
      </c>
      <c r="M216">
        <f ca="1">'truth model'!U216*IF($B216&lt;=M$5,0,+M$3*M$4*M$10*M$6^0.5/(2*(PI()*M$7*($B216-M$5)^3)^0.5)*EXP(-((M$6*M$10-M$8*($B216-M$5))^2)/(4*M$6*M$7*($B216-M$5)))*EXP(-M$9*($B216-M$5)))</f>
        <v>1.4043003495256473E-275</v>
      </c>
      <c r="N216">
        <f ca="1">'truth model'!V216*IF($B216&lt;=N$5,0,+N$3*N$4*N$10*N$6^0.5/(2*(PI()*N$7*($B216-N$5)^3)^0.5)*EXP(-((N$6*N$10-N$8*($B216-N$5))^2)/(4*N$6*N$7*($B216-N$5)))*EXP(-N$9*($B216-N$5)))</f>
        <v>1.7056406946964911E-45</v>
      </c>
      <c r="Q216">
        <f t="shared" ca="1" si="30"/>
        <v>7.3145861184895591E-138</v>
      </c>
      <c r="R216">
        <f t="shared" ca="1" si="31"/>
        <v>1.1481180688295494E-26</v>
      </c>
      <c r="S216">
        <f t="shared" ca="1" si="32"/>
        <v>2.5805130393048412E-33</v>
      </c>
      <c r="T216">
        <f t="shared" ca="1" si="32"/>
        <v>9.1129126894477857E-42</v>
      </c>
      <c r="U216">
        <f t="shared" ca="1" si="32"/>
        <v>8.4655054296511186E-8</v>
      </c>
      <c r="V216">
        <f t="shared" ca="1" si="32"/>
        <v>4.1059631766657285E-32</v>
      </c>
      <c r="W216">
        <f t="shared" ca="1" si="32"/>
        <v>4.1332902933005881E-19</v>
      </c>
      <c r="X216">
        <f t="shared" ca="1" si="32"/>
        <v>4.2401294818906152E-32</v>
      </c>
      <c r="Y216">
        <f t="shared" ca="1" si="32"/>
        <v>1.5101679129748605E-196</v>
      </c>
      <c r="Z216">
        <f t="shared" ca="1" si="32"/>
        <v>1.2732701405630747E-27</v>
      </c>
      <c r="AA216">
        <f t="shared" si="32"/>
        <v>0</v>
      </c>
      <c r="AD216">
        <f ca="1">MAX(0,Q216-'QuickPlay Score'!$AE$12)</f>
        <v>0</v>
      </c>
      <c r="AE216">
        <f ca="1">MAX(0,R216-'QuickPlay Score'!$AE$12)</f>
        <v>0</v>
      </c>
      <c r="AF216">
        <f ca="1">MAX(0,S216-'QuickPlay Score'!$AE$12)</f>
        <v>0</v>
      </c>
      <c r="AG216">
        <f ca="1">MAX(0,T216-'QuickPlay Score'!$AE$12)</f>
        <v>0</v>
      </c>
      <c r="AH216">
        <f ca="1">MAX(0,U216-'QuickPlay Score'!$AE$12)</f>
        <v>0</v>
      </c>
      <c r="AI216">
        <f ca="1">MAX(0,V216-'QuickPlay Score'!$AE$12)</f>
        <v>0</v>
      </c>
      <c r="AJ216">
        <f ca="1">MAX(0,W216-'QuickPlay Score'!$AE$12)</f>
        <v>0</v>
      </c>
      <c r="AK216">
        <f ca="1">MAX(0,X216-'QuickPlay Score'!$AE$12)</f>
        <v>0</v>
      </c>
      <c r="AL216">
        <f ca="1">MAX(0,Y216-'QuickPlay Score'!$AE$12)</f>
        <v>0</v>
      </c>
      <c r="AM216">
        <f ca="1">MAX(0,Z216-'QuickPlay Score'!$AE$12)</f>
        <v>0</v>
      </c>
    </row>
    <row r="217" spans="2:39" x14ac:dyDescent="0.25">
      <c r="B217">
        <f t="shared" si="33"/>
        <v>6000</v>
      </c>
      <c r="E217">
        <f ca="1">'truth model'!M217*IF($B217&lt;=E$5,0,+E$3*E$4*E$10*E$6^0.5/(2*(PI()*E$7*($B217-E$5)^3)^0.5)*EXP(-((E$6*E$10-E$8*($B217-E$5))^2)/(4*E$6*E$7*($B217-E$5)))*EXP(-E$9*($B217-E$5)))</f>
        <v>8.2377943682032242E-173</v>
      </c>
      <c r="F217">
        <f ca="1">'truth model'!N217*IF($B217&lt;=F$5,0,+F$3*F$4*F$10*F$6^0.5/(2*(PI()*F$7*($B217-F$5)^3)^0.5)*EXP(-((F$6*F$10-F$8*($B217-F$5))^2)/(4*F$6*F$7*($B217-F$5)))*EXP(-F$9*($B217-F$5)))</f>
        <v>4.9136515922356124E-32</v>
      </c>
      <c r="G217">
        <f ca="1">'truth model'!O217*IF($B217&lt;=G$5,0,+G$3*G$4*G$10*G$6^0.5/(2*(PI()*G$7*($B217-G$5)^3)^0.5)*EXP(-((G$6*G$10-G$8*($B217-G$5))^2)/(4*G$6*G$7*($B217-G$5)))*EXP(-G$9*($B217-G$5)))</f>
        <v>7.5467647196206389E-43</v>
      </c>
      <c r="H217">
        <f ca="1">'truth model'!P217*IF($B217&lt;=H$5,0,+H$3*H$4*H$10*H$6^0.5/(2*(PI()*H$7*($B217-H$5)^3)^0.5)*EXP(-((H$6*H$10-H$8*($B217-H$5))^2)/(4*H$6*H$7*($B217-H$5)))*EXP(-H$9*($B217-H$5)))</f>
        <v>3.2377473652745455E-51</v>
      </c>
      <c r="I217">
        <f ca="1">'truth model'!Q217*IF($B217&lt;=I$5,0,+I$3*I$4*I$10*I$6^0.5/(2*(PI()*I$7*($B217-I$5)^3)^0.5)*EXP(-((I$6*I$10-I$8*($B217-I$5))^2)/(4*I$6*I$7*($B217-I$5)))*EXP(-I$9*($B217-I$5)))</f>
        <v>5.4302427326759258E-17</v>
      </c>
      <c r="J217">
        <f ca="1">'truth model'!R217*IF($B217&lt;=J$5,0,+J$3*J$4*J$10*J$6^0.5/(2*(PI()*J$7*($B217-J$5)^3)^0.5)*EXP(-((J$6*J$10-J$8*($B217-J$5))^2)/(4*J$6*J$7*($B217-J$5)))*EXP(-J$9*($B217-J$5)))</f>
        <v>2.9152641402703506E-43</v>
      </c>
      <c r="K217">
        <f ca="1">'truth model'!S217*IF($B217&lt;=K$5,0,+K$3*K$4*K$10*K$6^0.5/(2*(PI()*K$7*($B217-K$5)^3)^0.5)*EXP(-((K$6*K$10-K$8*($B217-K$5))^2)/(4*K$6*K$7*($B217-K$5)))*EXP(-K$9*($B217-K$5)))</f>
        <v>5.9634273033216321E-31</v>
      </c>
      <c r="L217">
        <f ca="1">'truth model'!T217*IF($B217&lt;=L$5,0,+L$3*L$4*L$10*L$6^0.5/(2*(PI()*L$7*($B217-L$5)^3)^0.5)*EXP(-((L$6*L$10-L$8*($B217-L$5))^2)/(4*L$6*L$7*($B217-L$5)))*EXP(-L$9*($B217-L$5)))</f>
        <v>1.1573072715813782E-45</v>
      </c>
      <c r="M217">
        <f ca="1">'truth model'!U217*IF($B217&lt;=M$5,0,+M$3*M$4*M$10*M$6^0.5/(2*(PI()*M$7*($B217-M$5)^3)^0.5)*EXP(-((M$6*M$10-M$8*($B217-M$5))^2)/(4*M$6*M$7*($B217-M$5)))*EXP(-M$9*($B217-M$5)))</f>
        <v>3.6744844942453441E-277</v>
      </c>
      <c r="N217">
        <f ca="1">'truth model'!V217*IF($B217&lt;=N$5,0,+N$3*N$4*N$10*N$6^0.5/(2*(PI()*N$7*($B217-N$5)^3)^0.5)*EXP(-((N$6*N$10-N$8*($B217-N$5))^2)/(4*N$6*N$7*($B217-N$5)))*EXP(-N$9*($B217-N$5)))</f>
        <v>1.2316073069227333E-45</v>
      </c>
      <c r="Q217">
        <f t="shared" ca="1" si="30"/>
        <v>9.714673032909663E-139</v>
      </c>
      <c r="R217">
        <f t="shared" ca="1" si="31"/>
        <v>8.1994931544755497E-27</v>
      </c>
      <c r="S217">
        <f t="shared" ca="1" si="32"/>
        <v>1.6231543228142662E-33</v>
      </c>
      <c r="T217">
        <f t="shared" ca="1" si="32"/>
        <v>5.175958799594684E-42</v>
      </c>
      <c r="U217">
        <f t="shared" ca="1" si="32"/>
        <v>7.3962585668200167E-8</v>
      </c>
      <c r="V217">
        <f t="shared" ca="1" si="32"/>
        <v>2.568356856840498E-32</v>
      </c>
      <c r="W217">
        <f t="shared" ca="1" si="32"/>
        <v>2.9864358278569541E-19</v>
      </c>
      <c r="X217">
        <f t="shared" ca="1" si="32"/>
        <v>2.5672950141031054E-32</v>
      </c>
      <c r="Y217">
        <f t="shared" ca="1" si="32"/>
        <v>5.8648773940316476E-198</v>
      </c>
      <c r="Z217">
        <f t="shared" ca="1" si="32"/>
        <v>7.7383068714650221E-28</v>
      </c>
      <c r="AA217">
        <f t="shared" si="32"/>
        <v>0</v>
      </c>
      <c r="AD217">
        <f ca="1">MAX(0,Q217-'QuickPlay Score'!$AE$12)</f>
        <v>0</v>
      </c>
      <c r="AE217">
        <f ca="1">MAX(0,R217-'QuickPlay Score'!$AE$12)</f>
        <v>0</v>
      </c>
      <c r="AF217">
        <f ca="1">MAX(0,S217-'QuickPlay Score'!$AE$12)</f>
        <v>0</v>
      </c>
      <c r="AG217">
        <f ca="1">MAX(0,T217-'QuickPlay Score'!$AE$12)</f>
        <v>0</v>
      </c>
      <c r="AH217">
        <f ca="1">MAX(0,U217-'QuickPlay Score'!$AE$12)</f>
        <v>0</v>
      </c>
      <c r="AI217">
        <f ca="1">MAX(0,V217-'QuickPlay Score'!$AE$12)</f>
        <v>0</v>
      </c>
      <c r="AJ217">
        <f ca="1">MAX(0,W217-'QuickPlay Score'!$AE$12)</f>
        <v>0</v>
      </c>
      <c r="AK217">
        <f ca="1">MAX(0,X217-'QuickPlay Score'!$AE$12)</f>
        <v>0</v>
      </c>
      <c r="AL217">
        <f ca="1">MAX(0,Y217-'QuickPlay Score'!$AE$12)</f>
        <v>0</v>
      </c>
      <c r="AM217">
        <f ca="1">MAX(0,Z217-'QuickPlay Score'!$AE$12)</f>
        <v>0</v>
      </c>
    </row>
    <row r="218" spans="2:39" x14ac:dyDescent="0.25">
      <c r="B218">
        <f t="shared" si="33"/>
        <v>6030</v>
      </c>
      <c r="E218">
        <f ca="1">'truth model'!M218*IF($B218&lt;=E$5,0,+E$3*E$4*E$10*E$6^0.5/(2*(PI()*E$7*($B218-E$5)^3)^0.5)*EXP(-((E$6*E$10-E$8*($B218-E$5))^2)/(4*E$6*E$7*($B218-E$5)))*EXP(-E$9*($B218-E$5)))</f>
        <v>1.0745408318557642E-173</v>
      </c>
      <c r="F218">
        <f ca="1">'truth model'!N218*IF($B218&lt;=F$5,0,+F$3*F$4*F$10*F$6^0.5/(2*(PI()*F$7*($B218-F$5)^3)^0.5)*EXP(-((F$6*F$10-F$8*($B218-F$5))^2)/(4*F$6*F$7*($B218-F$5)))*EXP(-F$9*($B218-F$5)))</f>
        <v>2.7039026339673867E-32</v>
      </c>
      <c r="G218">
        <f ca="1">'truth model'!O218*IF($B218&lt;=G$5,0,+G$3*G$4*G$10*G$6^0.5/(2*(PI()*G$7*($B218-G$5)^3)^0.5)*EXP(-((G$6*G$10-G$8*($B218-G$5))^2)/(4*G$6*G$7*($B218-G$5)))*EXP(-G$9*($B218-G$5)))</f>
        <v>6.5222856407116751E-43</v>
      </c>
      <c r="H218">
        <f ca="1">'truth model'!P218*IF($B218&lt;=H$5,0,+H$3*H$4*H$10*H$6^0.5/(2*(PI()*H$7*($B218-H$5)^3)^0.5)*EXP(-((H$6*H$10-H$8*($B218-H$5))^2)/(4*H$6*H$7*($B218-H$5)))*EXP(-H$9*($B218-H$5)))</f>
        <v>1.6507056987707971E-51</v>
      </c>
      <c r="I218">
        <f ca="1">'truth model'!Q218*IF($B218&lt;=I$5,0,+I$3*I$4*I$10*I$6^0.5/(2*(PI()*I$7*($B218-I$5)^3)^0.5)*EXP(-((I$6*I$10-I$8*($B218-I$5))^2)/(4*I$6*I$7*($B218-I$5)))*EXP(-I$9*($B218-I$5)))</f>
        <v>3.1940139792924062E-17</v>
      </c>
      <c r="J218">
        <f ca="1">'truth model'!R218*IF($B218&lt;=J$5,0,+J$3*J$4*J$10*J$6^0.5/(2*(PI()*J$7*($B218-J$5)^3)^0.5)*EXP(-((J$6*J$10-J$8*($B218-J$5))^2)/(4*J$6*J$7*($B218-J$5)))*EXP(-J$9*($B218-J$5)))</f>
        <v>2.3221252403170651E-43</v>
      </c>
      <c r="K218">
        <f ca="1">'truth model'!S218*IF($B218&lt;=K$5,0,+K$3*K$4*K$10*K$6^0.5/(2*(PI()*K$7*($B218-K$5)^3)^0.5)*EXP(-((K$6*K$10-K$8*($B218-K$5))^2)/(4*K$6*K$7*($B218-K$5)))*EXP(-K$9*($B218-K$5)))</f>
        <v>5.1379655964023368E-31</v>
      </c>
      <c r="L218">
        <f ca="1">'truth model'!T218*IF($B218&lt;=L$5,0,+L$3*L$4*L$10*L$6^0.5/(2*(PI()*L$7*($B218-L$5)^3)^0.5)*EXP(-((L$6*L$10-L$8*($B218-L$5))^2)/(4*L$6*L$7*($B218-L$5)))*EXP(-L$9*($B218-L$5)))</f>
        <v>6.2677298289071118E-46</v>
      </c>
      <c r="M218">
        <f ca="1">'truth model'!U218*IF($B218&lt;=M$5,0,+M$3*M$4*M$10*M$6^0.5/(2*(PI()*M$7*($B218-M$5)^3)^0.5)*EXP(-((M$6*M$10-M$8*($B218-M$5))^2)/(4*M$6*M$7*($B218-M$5)))*EXP(-M$9*($B218-M$5)))</f>
        <v>1.8776099624415851E-278</v>
      </c>
      <c r="N218">
        <f ca="1">'truth model'!V218*IF($B218&lt;=N$5,0,+N$3*N$4*N$10*N$6^0.5/(2*(PI()*N$7*($B218-N$5)^3)^0.5)*EXP(-((N$6*N$10-N$8*($B218-N$5))^2)/(4*N$6*N$7*($B218-N$5)))*EXP(-N$9*($B218-N$5)))</f>
        <v>7.498929501070276E-46</v>
      </c>
      <c r="Q218">
        <f t="shared" ca="1" si="30"/>
        <v>1.2898809850994359E-139</v>
      </c>
      <c r="R218">
        <f t="shared" ca="1" si="31"/>
        <v>5.8554065313789879E-27</v>
      </c>
      <c r="S218">
        <f t="shared" ca="1" si="32"/>
        <v>1.0208299397167214E-33</v>
      </c>
      <c r="T218">
        <f t="shared" ca="1" si="32"/>
        <v>2.9395578308659465E-42</v>
      </c>
      <c r="U218">
        <f t="shared" ca="1" si="32"/>
        <v>6.4588653311549659E-8</v>
      </c>
      <c r="V218">
        <f t="shared" ca="1" si="32"/>
        <v>1.606287857852533E-32</v>
      </c>
      <c r="W218">
        <f t="shared" ca="1" si="32"/>
        <v>2.1573671005145449E-19</v>
      </c>
      <c r="X218">
        <f t="shared" ca="1" si="32"/>
        <v>1.5541767609792171E-32</v>
      </c>
      <c r="Y218">
        <f t="shared" ca="1" si="32"/>
        <v>2.2752565097981432E-199</v>
      </c>
      <c r="Z218">
        <f t="shared" ca="1" si="32"/>
        <v>4.7014662778277663E-28</v>
      </c>
      <c r="AA218">
        <f t="shared" si="32"/>
        <v>0</v>
      </c>
      <c r="AD218">
        <f ca="1">MAX(0,Q218-'QuickPlay Score'!$AE$12)</f>
        <v>0</v>
      </c>
      <c r="AE218">
        <f ca="1">MAX(0,R218-'QuickPlay Score'!$AE$12)</f>
        <v>0</v>
      </c>
      <c r="AF218">
        <f ca="1">MAX(0,S218-'QuickPlay Score'!$AE$12)</f>
        <v>0</v>
      </c>
      <c r="AG218">
        <f ca="1">MAX(0,T218-'QuickPlay Score'!$AE$12)</f>
        <v>0</v>
      </c>
      <c r="AH218">
        <f ca="1">MAX(0,U218-'QuickPlay Score'!$AE$12)</f>
        <v>0</v>
      </c>
      <c r="AI218">
        <f ca="1">MAX(0,V218-'QuickPlay Score'!$AE$12)</f>
        <v>0</v>
      </c>
      <c r="AJ218">
        <f ca="1">MAX(0,W218-'QuickPlay Score'!$AE$12)</f>
        <v>0</v>
      </c>
      <c r="AK218">
        <f ca="1">MAX(0,X218-'QuickPlay Score'!$AE$12)</f>
        <v>0</v>
      </c>
      <c r="AL218">
        <f ca="1">MAX(0,Y218-'QuickPlay Score'!$AE$12)</f>
        <v>0</v>
      </c>
      <c r="AM218">
        <f ca="1">MAX(0,Z218-'QuickPlay Score'!$AE$12)</f>
        <v>0</v>
      </c>
    </row>
    <row r="219" spans="2:39" x14ac:dyDescent="0.25">
      <c r="B219">
        <f t="shared" si="33"/>
        <v>6060</v>
      </c>
      <c r="E219">
        <f ca="1">'truth model'!M219*IF($B219&lt;=E$5,0,+E$3*E$4*E$10*E$6^0.5/(2*(PI()*E$7*($B219-E$5)^3)^0.5)*EXP(-((E$6*E$10-E$8*($B219-E$5))^2)/(4*E$6*E$7*($B219-E$5)))*EXP(-E$9*($B219-E$5)))</f>
        <v>1.1699235612495686E-174</v>
      </c>
      <c r="F219">
        <f ca="1">'truth model'!N219*IF($B219&lt;=F$5,0,+F$3*F$4*F$10*F$6^0.5/(2*(PI()*F$7*($B219-F$5)^3)^0.5)*EXP(-((F$6*F$10-F$8*($B219-F$5))^2)/(4*F$6*F$7*($B219-F$5)))*EXP(-F$9*($B219-F$5)))</f>
        <v>2.4894372612610592E-32</v>
      </c>
      <c r="G219">
        <f ca="1">'truth model'!O219*IF($B219&lt;=G$5,0,+G$3*G$4*G$10*G$6^0.5/(2*(PI()*G$7*($B219-G$5)^3)^0.5)*EXP(-((G$6*G$10-G$8*($B219-G$5))^2)/(4*G$6*G$7*($B219-G$5)))*EXP(-G$9*($B219-G$5)))</f>
        <v>3.2979812013404072E-43</v>
      </c>
      <c r="H219">
        <f ca="1">'truth model'!P219*IF($B219&lt;=H$5,0,+H$3*H$4*H$10*H$6^0.5/(2*(PI()*H$7*($B219-H$5)^3)^0.5)*EXP(-((H$6*H$10-H$8*($B219-H$5))^2)/(4*H$6*H$7*($B219-H$5)))*EXP(-H$9*($B219-H$5)))</f>
        <v>1.0159974275362981E-51</v>
      </c>
      <c r="I219">
        <f ca="1">'truth model'!Q219*IF($B219&lt;=I$5,0,+I$3*I$4*I$10*I$6^0.5/(2*(PI()*I$7*($B219-I$5)^3)^0.5)*EXP(-((I$6*I$10-I$8*($B219-I$5))^2)/(4*I$6*I$7*($B219-I$5)))*EXP(-I$9*($B219-I$5)))</f>
        <v>2.5956759870054118E-17</v>
      </c>
      <c r="J219">
        <f ca="1">'truth model'!R219*IF($B219&lt;=J$5,0,+J$3*J$4*J$10*J$6^0.5/(2*(PI()*J$7*($B219-J$5)^3)^0.5)*EXP(-((J$6*J$10-J$8*($B219-J$5))^2)/(4*J$6*J$7*($B219-J$5)))*EXP(-J$9*($B219-J$5)))</f>
        <v>1.5364328978296581E-43</v>
      </c>
      <c r="K219">
        <f ca="1">'truth model'!S219*IF($B219&lt;=K$5,0,+K$3*K$4*K$10*K$6^0.5/(2*(PI()*K$7*($B219-K$5)^3)^0.5)*EXP(-((K$6*K$10-K$8*($B219-K$5))^2)/(4*K$6*K$7*($B219-K$5)))*EXP(-K$9*($B219-K$5)))</f>
        <v>3.6560775009075643E-31</v>
      </c>
      <c r="L219">
        <f ca="1">'truth model'!T219*IF($B219&lt;=L$5,0,+L$3*L$4*L$10*L$6^0.5/(2*(PI()*L$7*($B219-L$5)^3)^0.5)*EXP(-((L$6*L$10-L$8*($B219-L$5))^2)/(4*L$6*L$7*($B219-L$5)))*EXP(-L$9*($B219-L$5)))</f>
        <v>3.7309326743679522E-46</v>
      </c>
      <c r="M219">
        <f ca="1">'truth model'!U219*IF($B219&lt;=M$5,0,+M$3*M$4*M$10*M$6^0.5/(2*(PI()*M$7*($B219-M$5)^3)^0.5)*EXP(-((M$6*M$10-M$8*($B219-M$5))^2)/(4*M$6*M$7*($B219-M$5)))*EXP(-M$9*($B219-M$5)))</f>
        <v>5.0489741621771488E-280</v>
      </c>
      <c r="N219">
        <f ca="1">'truth model'!V219*IF($B219&lt;=N$5,0,+N$3*N$4*N$10*N$6^0.5/(2*(PI()*N$7*($B219-N$5)^3)^0.5)*EXP(-((N$6*N$10-N$8*($B219-N$5))^2)/(4*N$6*N$7*($B219-N$5)))*EXP(-N$9*($B219-N$5)))</f>
        <v>4.9221778372566787E-46</v>
      </c>
      <c r="Q219">
        <f t="shared" ca="1" si="30"/>
        <v>1.7122058073680021E-140</v>
      </c>
      <c r="R219">
        <f t="shared" ca="1" si="31"/>
        <v>4.1811642746576441E-27</v>
      </c>
      <c r="S219">
        <f t="shared" ca="1" si="32"/>
        <v>6.4193020232088024E-34</v>
      </c>
      <c r="T219">
        <f t="shared" ca="1" si="32"/>
        <v>1.6692889853804296E-42</v>
      </c>
      <c r="U219">
        <f t="shared" ca="1" si="32"/>
        <v>5.6375272856559422E-8</v>
      </c>
      <c r="V219">
        <f t="shared" ca="1" si="32"/>
        <v>1.0044313462842981E-32</v>
      </c>
      <c r="W219">
        <f t="shared" ca="1" si="32"/>
        <v>1.5581522482114826E-19</v>
      </c>
      <c r="X219">
        <f t="shared" ca="1" si="32"/>
        <v>9.4070660055978127E-33</v>
      </c>
      <c r="Y219">
        <f t="shared" ca="1" si="32"/>
        <v>8.8175227229012781E-201</v>
      </c>
      <c r="Z219">
        <f t="shared" ca="1" si="32"/>
        <v>2.8555176883181389E-28</v>
      </c>
      <c r="AA219">
        <f t="shared" si="32"/>
        <v>0</v>
      </c>
      <c r="AD219">
        <f ca="1">MAX(0,Q219-'QuickPlay Score'!$AE$12)</f>
        <v>0</v>
      </c>
      <c r="AE219">
        <f ca="1">MAX(0,R219-'QuickPlay Score'!$AE$12)</f>
        <v>0</v>
      </c>
      <c r="AF219">
        <f ca="1">MAX(0,S219-'QuickPlay Score'!$AE$12)</f>
        <v>0</v>
      </c>
      <c r="AG219">
        <f ca="1">MAX(0,T219-'QuickPlay Score'!$AE$12)</f>
        <v>0</v>
      </c>
      <c r="AH219">
        <f ca="1">MAX(0,U219-'QuickPlay Score'!$AE$12)</f>
        <v>0</v>
      </c>
      <c r="AI219">
        <f ca="1">MAX(0,V219-'QuickPlay Score'!$AE$12)</f>
        <v>0</v>
      </c>
      <c r="AJ219">
        <f ca="1">MAX(0,W219-'QuickPlay Score'!$AE$12)</f>
        <v>0</v>
      </c>
      <c r="AK219">
        <f ca="1">MAX(0,X219-'QuickPlay Score'!$AE$12)</f>
        <v>0</v>
      </c>
      <c r="AL219">
        <f ca="1">MAX(0,Y219-'QuickPlay Score'!$AE$12)</f>
        <v>0</v>
      </c>
      <c r="AM219">
        <f ca="1">MAX(0,Z219-'QuickPlay Score'!$AE$12)</f>
        <v>0</v>
      </c>
    </row>
    <row r="220" spans="2:39" x14ac:dyDescent="0.25">
      <c r="B220">
        <f t="shared" si="33"/>
        <v>6090</v>
      </c>
      <c r="E220">
        <f ca="1">'truth model'!M220*IF($B220&lt;=E$5,0,+E$3*E$4*E$10*E$6^0.5/(2*(PI()*E$7*($B220-E$5)^3)^0.5)*EXP(-((E$6*E$10-E$8*($B220-E$5))^2)/(4*E$6*E$7*($B220-E$5)))*EXP(-E$9*($B220-E$5)))</f>
        <v>1.1603896109093961E-175</v>
      </c>
      <c r="F220">
        <f ca="1">'truth model'!N220*IF($B220&lt;=F$5,0,+F$3*F$4*F$10*F$6^0.5/(2*(PI()*F$7*($B220-F$5)^3)^0.5)*EXP(-((F$6*F$10-F$8*($B220-F$5))^2)/(4*F$6*F$7*($B220-F$5)))*EXP(-F$9*($B220-F$5)))</f>
        <v>1.9447728153992937E-32</v>
      </c>
      <c r="G220">
        <f ca="1">'truth model'!O220*IF($B220&lt;=G$5,0,+G$3*G$4*G$10*G$6^0.5/(2*(PI()*G$7*($B220-G$5)^3)^0.5)*EXP(-((G$6*G$10-G$8*($B220-G$5))^2)/(4*G$6*G$7*($B220-G$5)))*EXP(-G$9*($B220-G$5)))</f>
        <v>1.9019261190706274E-43</v>
      </c>
      <c r="H220">
        <f ca="1">'truth model'!P220*IF($B220&lt;=H$5,0,+H$3*H$4*H$10*H$6^0.5/(2*(PI()*H$7*($B220-H$5)^3)^0.5)*EXP(-((H$6*H$10-H$8*($B220-H$5))^2)/(4*H$6*H$7*($B220-H$5)))*EXP(-H$9*($B220-H$5)))</f>
        <v>5.7956615977569984E-52</v>
      </c>
      <c r="I220">
        <f ca="1">'truth model'!Q220*IF($B220&lt;=I$5,0,+I$3*I$4*I$10*I$6^0.5/(2*(PI()*I$7*($B220-I$5)^3)^0.5)*EXP(-((I$6*I$10-I$8*($B220-I$5))^2)/(4*I$6*I$7*($B220-I$5)))*EXP(-I$9*($B220-I$5)))</f>
        <v>2.6913606558601185E-17</v>
      </c>
      <c r="J220">
        <f ca="1">'truth model'!R220*IF($B220&lt;=J$5,0,+J$3*J$4*J$10*J$6^0.5/(2*(PI()*J$7*($B220-J$5)^3)^0.5)*EXP(-((J$6*J$10-J$8*($B220-J$5))^2)/(4*J$6*J$7*($B220-J$5)))*EXP(-J$9*($B220-J$5)))</f>
        <v>6.7033729451516713E-44</v>
      </c>
      <c r="K220">
        <f ca="1">'truth model'!S220*IF($B220&lt;=K$5,0,+K$3*K$4*K$10*K$6^0.5/(2*(PI()*K$7*($B220-K$5)^3)^0.5)*EXP(-((K$6*K$10-K$8*($B220-K$5))^2)/(4*K$6*K$7*($B220-K$5)))*EXP(-K$9*($B220-K$5)))</f>
        <v>1.8317414632543707E-31</v>
      </c>
      <c r="L220">
        <f ca="1">'truth model'!T220*IF($B220&lt;=L$5,0,+L$3*L$4*L$10*L$6^0.5/(2*(PI()*L$7*($B220-L$5)^3)^0.5)*EXP(-((L$6*L$10-L$8*($B220-L$5))^2)/(4*L$6*L$7*($B220-L$5)))*EXP(-L$9*($B220-L$5)))</f>
        <v>2.9283676234845446E-46</v>
      </c>
      <c r="M220">
        <f ca="1">'truth model'!U220*IF($B220&lt;=M$5,0,+M$3*M$4*M$10*M$6^0.5/(2*(PI()*M$7*($B220-M$5)^3)^0.5)*EXP(-((M$6*M$10-M$8*($B220-M$5))^2)/(4*M$6*M$7*($B220-M$5)))*EXP(-M$9*($B220-M$5)))</f>
        <v>1.8254421989981867E-281</v>
      </c>
      <c r="N220">
        <f ca="1">'truth model'!V220*IF($B220&lt;=N$5,0,+N$3*N$4*N$10*N$6^0.5/(2*(PI()*N$7*($B220-N$5)^3)^0.5)*EXP(-((N$6*N$10-N$8*($B220-N$5))^2)/(4*N$6*N$7*($B220-N$5)))*EXP(-N$9*($B220-N$5)))</f>
        <v>2.9767859487231377E-46</v>
      </c>
      <c r="Q220">
        <f t="shared" ca="1" si="30"/>
        <v>2.2722126658223143E-141</v>
      </c>
      <c r="R220">
        <f t="shared" ca="1" si="31"/>
        <v>2.9854381204579713E-27</v>
      </c>
      <c r="S220">
        <f t="shared" ca="1" si="32"/>
        <v>4.0361195016887929E-34</v>
      </c>
      <c r="T220">
        <f t="shared" ca="1" si="32"/>
        <v>9.4785101042963855E-43</v>
      </c>
      <c r="U220">
        <f t="shared" ca="1" si="32"/>
        <v>4.9182730001675376E-8</v>
      </c>
      <c r="V220">
        <f t="shared" ca="1" si="32"/>
        <v>6.2798195070391682E-33</v>
      </c>
      <c r="W220">
        <f t="shared" ca="1" si="32"/>
        <v>1.1251542502522754E-19</v>
      </c>
      <c r="X220">
        <f t="shared" ca="1" si="32"/>
        <v>5.6929617575460426E-33</v>
      </c>
      <c r="Y220">
        <f t="shared" ca="1" si="32"/>
        <v>3.4136149030094443E-202</v>
      </c>
      <c r="Z220">
        <f t="shared" ca="1" si="32"/>
        <v>1.7338146185097578E-28</v>
      </c>
      <c r="AA220">
        <f t="shared" si="32"/>
        <v>0</v>
      </c>
      <c r="AD220">
        <f ca="1">MAX(0,Q220-'QuickPlay Score'!$AE$12)</f>
        <v>0</v>
      </c>
      <c r="AE220">
        <f ca="1">MAX(0,R220-'QuickPlay Score'!$AE$12)</f>
        <v>0</v>
      </c>
      <c r="AF220">
        <f ca="1">MAX(0,S220-'QuickPlay Score'!$AE$12)</f>
        <v>0</v>
      </c>
      <c r="AG220">
        <f ca="1">MAX(0,T220-'QuickPlay Score'!$AE$12)</f>
        <v>0</v>
      </c>
      <c r="AH220">
        <f ca="1">MAX(0,U220-'QuickPlay Score'!$AE$12)</f>
        <v>0</v>
      </c>
      <c r="AI220">
        <f ca="1">MAX(0,V220-'QuickPlay Score'!$AE$12)</f>
        <v>0</v>
      </c>
      <c r="AJ220">
        <f ca="1">MAX(0,W220-'QuickPlay Score'!$AE$12)</f>
        <v>0</v>
      </c>
      <c r="AK220">
        <f ca="1">MAX(0,X220-'QuickPlay Score'!$AE$12)</f>
        <v>0</v>
      </c>
      <c r="AL220">
        <f ca="1">MAX(0,Y220-'QuickPlay Score'!$AE$12)</f>
        <v>0</v>
      </c>
      <c r="AM220">
        <f ca="1">MAX(0,Z220-'QuickPlay Score'!$AE$12)</f>
        <v>0</v>
      </c>
    </row>
    <row r="221" spans="2:39" x14ac:dyDescent="0.25">
      <c r="B221">
        <f t="shared" si="33"/>
        <v>6120</v>
      </c>
      <c r="E221">
        <f ca="1">'truth model'!M221*IF($B221&lt;=E$5,0,+E$3*E$4*E$10*E$6^0.5/(2*(PI()*E$7*($B221-E$5)^3)^0.5)*EXP(-((E$6*E$10-E$8*($B221-E$5))^2)/(4*E$6*E$7*($B221-E$5)))*EXP(-E$9*($B221-E$5)))</f>
        <v>2.1844126079544655E-176</v>
      </c>
      <c r="F221">
        <f ca="1">'truth model'!N221*IF($B221&lt;=F$5,0,+F$3*F$4*F$10*F$6^0.5/(2*(PI()*F$7*($B221-F$5)^3)^0.5)*EXP(-((F$6*F$10-F$8*($B221-F$5))^2)/(4*F$6*F$7*($B221-F$5)))*EXP(-F$9*($B221-F$5)))</f>
        <v>9.054033671053225E-33</v>
      </c>
      <c r="G221">
        <f ca="1">'truth model'!O221*IF($B221&lt;=G$5,0,+G$3*G$4*G$10*G$6^0.5/(2*(PI()*G$7*($B221-G$5)^3)^0.5)*EXP(-((G$6*G$10-G$8*($B221-G$5))^2)/(4*G$6*G$7*($B221-G$5)))*EXP(-G$9*($B221-G$5)))</f>
        <v>1.6045893836178497E-43</v>
      </c>
      <c r="H221">
        <f ca="1">'truth model'!P221*IF($B221&lt;=H$5,0,+H$3*H$4*H$10*H$6^0.5/(2*(PI()*H$7*($B221-H$5)^3)^0.5)*EXP(-((H$6*H$10-H$8*($B221-H$5))^2)/(4*H$6*H$7*($B221-H$5)))*EXP(-H$9*($B221-H$5)))</f>
        <v>3.1870161984757538E-52</v>
      </c>
      <c r="I221">
        <f ca="1">'truth model'!Q221*IF($B221&lt;=I$5,0,+I$3*I$4*I$10*I$6^0.5/(2*(PI()*I$7*($B221-I$5)^3)^0.5)*EXP(-((I$6*I$10-I$8*($B221-I$5))^2)/(4*I$6*I$7*($B221-I$5)))*EXP(-I$9*($B221-I$5)))</f>
        <v>1.6382441629284541E-17</v>
      </c>
      <c r="J221">
        <f ca="1">'truth model'!R221*IF($B221&lt;=J$5,0,+J$3*J$4*J$10*J$6^0.5/(2*(PI()*J$7*($B221-J$5)^3)^0.5)*EXP(-((J$6*J$10-J$8*($B221-J$5))^2)/(4*J$6*J$7*($B221-J$5)))*EXP(-J$9*($B221-J$5)))</f>
        <v>6.2054819537697475E-44</v>
      </c>
      <c r="K221">
        <f ca="1">'truth model'!S221*IF($B221&lt;=K$5,0,+K$3*K$4*K$10*K$6^0.5/(2*(PI()*K$7*($B221-K$5)^3)^0.5)*EXP(-((K$6*K$10-K$8*($B221-K$5))^2)/(4*K$6*K$7*($B221-K$5)))*EXP(-K$9*($B221-K$5)))</f>
        <v>1.8544963823972131E-31</v>
      </c>
      <c r="L221">
        <f ca="1">'truth model'!T221*IF($B221&lt;=L$5,0,+L$3*L$4*L$10*L$6^0.5/(2*(PI()*L$7*($B221-L$5)^3)^0.5)*EXP(-((L$6*L$10-L$8*($B221-L$5))^2)/(4*L$6*L$7*($B221-L$5)))*EXP(-L$9*($B221-L$5)))</f>
        <v>1.540665967481672E-46</v>
      </c>
      <c r="M221">
        <f ca="1">'truth model'!U221*IF($B221&lt;=M$5,0,+M$3*M$4*M$10*M$6^0.5/(2*(PI()*M$7*($B221-M$5)^3)^0.5)*EXP(-((M$6*M$10-M$8*($B221-M$5))^2)/(4*M$6*M$7*($B221-M$5)))*EXP(-M$9*($B221-M$5)))</f>
        <v>8.3476504324414754E-283</v>
      </c>
      <c r="N221">
        <f ca="1">'truth model'!V221*IF($B221&lt;=N$5,0,+N$3*N$4*N$10*N$6^0.5/(2*(PI()*N$7*($B221-N$5)^3)^0.5)*EXP(-((N$6*N$10-N$8*($B221-N$5))^2)/(4*N$6*N$7*($B221-N$5)))*EXP(-N$9*($B221-N$5)))</f>
        <v>1.4568232790859825E-46</v>
      </c>
      <c r="Q221">
        <f t="shared" ca="1" si="30"/>
        <v>3.0146052310690266E-142</v>
      </c>
      <c r="R221">
        <f t="shared" ca="1" si="31"/>
        <v>2.1315233871787518E-27</v>
      </c>
      <c r="S221">
        <f t="shared" ca="1" si="32"/>
        <v>2.5373651570256775E-34</v>
      </c>
      <c r="T221">
        <f t="shared" ca="1" si="32"/>
        <v>5.3815620473245769E-43</v>
      </c>
      <c r="U221">
        <f t="shared" ca="1" si="32"/>
        <v>4.2887561308203462E-8</v>
      </c>
      <c r="V221">
        <f t="shared" ca="1" si="32"/>
        <v>3.925592506652233E-33</v>
      </c>
      <c r="W221">
        <f t="shared" ca="1" si="32"/>
        <v>8.123289058679546E-20</v>
      </c>
      <c r="X221">
        <f t="shared" ca="1" si="32"/>
        <v>3.4447186805300346E-33</v>
      </c>
      <c r="Y221">
        <f t="shared" ca="1" si="32"/>
        <v>1.3202037573347911E-203</v>
      </c>
      <c r="Z221">
        <f t="shared" ca="1" si="32"/>
        <v>1.0524193470967737E-28</v>
      </c>
      <c r="AA221">
        <f t="shared" si="32"/>
        <v>0</v>
      </c>
      <c r="AD221">
        <f ca="1">MAX(0,Q221-'QuickPlay Score'!$AE$12)</f>
        <v>0</v>
      </c>
      <c r="AE221">
        <f ca="1">MAX(0,R221-'QuickPlay Score'!$AE$12)</f>
        <v>0</v>
      </c>
      <c r="AF221">
        <f ca="1">MAX(0,S221-'QuickPlay Score'!$AE$12)</f>
        <v>0</v>
      </c>
      <c r="AG221">
        <f ca="1">MAX(0,T221-'QuickPlay Score'!$AE$12)</f>
        <v>0</v>
      </c>
      <c r="AH221">
        <f ca="1">MAX(0,U221-'QuickPlay Score'!$AE$12)</f>
        <v>0</v>
      </c>
      <c r="AI221">
        <f ca="1">MAX(0,V221-'QuickPlay Score'!$AE$12)</f>
        <v>0</v>
      </c>
      <c r="AJ221">
        <f ca="1">MAX(0,W221-'QuickPlay Score'!$AE$12)</f>
        <v>0</v>
      </c>
      <c r="AK221">
        <f ca="1">MAX(0,X221-'QuickPlay Score'!$AE$12)</f>
        <v>0</v>
      </c>
      <c r="AL221">
        <f ca="1">MAX(0,Y221-'QuickPlay Score'!$AE$12)</f>
        <v>0</v>
      </c>
      <c r="AM221">
        <f ca="1">MAX(0,Z221-'QuickPlay Score'!$AE$12)</f>
        <v>0</v>
      </c>
    </row>
    <row r="222" spans="2:39" x14ac:dyDescent="0.25">
      <c r="B222">
        <f t="shared" si="33"/>
        <v>6150</v>
      </c>
      <c r="E222">
        <f ca="1">'truth model'!M222*IF($B222&lt;=E$5,0,+E$3*E$4*E$10*E$6^0.5/(2*(PI()*E$7*($B222-E$5)^3)^0.5)*EXP(-((E$6*E$10-E$8*($B222-E$5))^2)/(4*E$6*E$7*($B222-E$5)))*EXP(-E$9*($B222-E$5)))</f>
        <v>2.0449805486161371E-177</v>
      </c>
      <c r="F222">
        <f ca="1">'truth model'!N222*IF($B222&lt;=F$5,0,+F$3*F$4*F$10*F$6^0.5/(2*(PI()*F$7*($B222-F$5)^3)^0.5)*EXP(-((F$6*F$10-F$8*($B222-F$5))^2)/(4*F$6*F$7*($B222-F$5)))*EXP(-F$9*($B222-F$5)))</f>
        <v>7.2277702672868E-33</v>
      </c>
      <c r="G222">
        <f ca="1">'truth model'!O222*IF($B222&lt;=G$5,0,+G$3*G$4*G$10*G$6^0.5/(2*(PI()*G$7*($B222-G$5)^3)^0.5)*EXP(-((G$6*G$10-G$8*($B222-G$5))^2)/(4*G$6*G$7*($B222-G$5)))*EXP(-G$9*($B222-G$5)))</f>
        <v>1.0491154167760288E-43</v>
      </c>
      <c r="H222">
        <f ca="1">'truth model'!P222*IF($B222&lt;=H$5,0,+H$3*H$4*H$10*H$6^0.5/(2*(PI()*H$7*($B222-H$5)^3)^0.5)*EXP(-((H$6*H$10-H$8*($B222-H$5))^2)/(4*H$6*H$7*($B222-H$5)))*EXP(-H$9*($B222-H$5)))</f>
        <v>1.7959418320560174E-52</v>
      </c>
      <c r="I222">
        <f ca="1">'truth model'!Q222*IF($B222&lt;=I$5,0,+I$3*I$4*I$10*I$6^0.5/(2*(PI()*I$7*($B222-I$5)^3)^0.5)*EXP(-((I$6*I$10-I$8*($B222-I$5))^2)/(4*I$6*I$7*($B222-I$5)))*EXP(-I$9*($B222-I$5)))</f>
        <v>1.9721749703583529E-17</v>
      </c>
      <c r="J222">
        <f ca="1">'truth model'!R222*IF($B222&lt;=J$5,0,+J$3*J$4*J$10*J$6^0.5/(2*(PI()*J$7*($B222-J$5)^3)^0.5)*EXP(-((J$6*J$10-J$8*($B222-J$5))^2)/(4*J$6*J$7*($B222-J$5)))*EXP(-J$9*($B222-J$5)))</f>
        <v>3.0676785712651664E-44</v>
      </c>
      <c r="K222">
        <f ca="1">'truth model'!S222*IF($B222&lt;=K$5,0,+K$3*K$4*K$10*K$6^0.5/(2*(PI()*K$7*($B222-K$5)^3)^0.5)*EXP(-((K$6*K$10-K$8*($B222-K$5))^2)/(4*K$6*K$7*($B222-K$5)))*EXP(-K$9*($B222-K$5)))</f>
        <v>1.0207791270665346E-31</v>
      </c>
      <c r="L222">
        <f ca="1">'truth model'!T222*IF($B222&lt;=L$5,0,+L$3*L$4*L$10*L$6^0.5/(2*(PI()*L$7*($B222-L$5)^3)^0.5)*EXP(-((L$6*L$10-L$8*($B222-L$5))^2)/(4*L$6*L$7*($B222-L$5)))*EXP(-L$9*($B222-L$5)))</f>
        <v>1.049921733589441E-46</v>
      </c>
      <c r="M222">
        <f ca="1">'truth model'!U222*IF($B222&lt;=M$5,0,+M$3*M$4*M$10*M$6^0.5/(2*(PI()*M$7*($B222-M$5)^3)^0.5)*EXP(-((M$6*M$10-M$8*($B222-M$5))^2)/(4*M$6*M$7*($B222-M$5)))*EXP(-M$9*($B222-M$5)))</f>
        <v>1.8372283276640892E-284</v>
      </c>
      <c r="N222">
        <f ca="1">'truth model'!V222*IF($B222&lt;=N$5,0,+N$3*N$4*N$10*N$6^0.5/(2*(PI()*N$7*($B222-N$5)^3)^0.5)*EXP(-((N$6*N$10-N$8*($B222-N$5))^2)/(4*N$6*N$7*($B222-N$5)))*EXP(-N$9*($B222-N$5)))</f>
        <v>8.0483024780686853E-47</v>
      </c>
      <c r="Q222">
        <f t="shared" ca="1" si="30"/>
        <v>3.9985462318613587E-143</v>
      </c>
      <c r="R222">
        <f t="shared" ca="1" si="31"/>
        <v>1.5217518022407147E-27</v>
      </c>
      <c r="S222">
        <f t="shared" ca="1" si="32"/>
        <v>1.5949446205609299E-34</v>
      </c>
      <c r="T222">
        <f t="shared" ca="1" si="32"/>
        <v>3.0551816084125941E-43</v>
      </c>
      <c r="U222">
        <f t="shared" ca="1" si="32"/>
        <v>3.7380744924887127E-8</v>
      </c>
      <c r="V222">
        <f t="shared" ca="1" si="32"/>
        <v>2.4535534638013153E-33</v>
      </c>
      <c r="W222">
        <f t="shared" ca="1" si="32"/>
        <v>5.8636862336634061E-20</v>
      </c>
      <c r="X222">
        <f t="shared" ca="1" si="32"/>
        <v>2.0840194766261667E-33</v>
      </c>
      <c r="Y222">
        <f t="shared" ca="1" si="32"/>
        <v>5.1007325392490064E-205</v>
      </c>
      <c r="Z222">
        <f t="shared" ca="1" si="32"/>
        <v>6.3862421605558386E-29</v>
      </c>
      <c r="AA222">
        <f t="shared" si="32"/>
        <v>0</v>
      </c>
      <c r="AD222">
        <f ca="1">MAX(0,Q222-'QuickPlay Score'!$AE$12)</f>
        <v>0</v>
      </c>
      <c r="AE222">
        <f ca="1">MAX(0,R222-'QuickPlay Score'!$AE$12)</f>
        <v>0</v>
      </c>
      <c r="AF222">
        <f ca="1">MAX(0,S222-'QuickPlay Score'!$AE$12)</f>
        <v>0</v>
      </c>
      <c r="AG222">
        <f ca="1">MAX(0,T222-'QuickPlay Score'!$AE$12)</f>
        <v>0</v>
      </c>
      <c r="AH222">
        <f ca="1">MAX(0,U222-'QuickPlay Score'!$AE$12)</f>
        <v>0</v>
      </c>
      <c r="AI222">
        <f ca="1">MAX(0,V222-'QuickPlay Score'!$AE$12)</f>
        <v>0</v>
      </c>
      <c r="AJ222">
        <f ca="1">MAX(0,W222-'QuickPlay Score'!$AE$12)</f>
        <v>0</v>
      </c>
      <c r="AK222">
        <f ca="1">MAX(0,X222-'QuickPlay Score'!$AE$12)</f>
        <v>0</v>
      </c>
      <c r="AL222">
        <f ca="1">MAX(0,Y222-'QuickPlay Score'!$AE$12)</f>
        <v>0</v>
      </c>
      <c r="AM222">
        <f ca="1">MAX(0,Z222-'QuickPlay Score'!$AE$12)</f>
        <v>0</v>
      </c>
    </row>
    <row r="223" spans="2:39" x14ac:dyDescent="0.25">
      <c r="B223">
        <f t="shared" si="33"/>
        <v>6180</v>
      </c>
      <c r="E223">
        <f ca="1">'truth model'!M223*IF($B223&lt;=E$5,0,+E$3*E$4*E$10*E$6^0.5/(2*(PI()*E$7*($B223-E$5)^3)^0.5)*EXP(-((E$6*E$10-E$8*($B223-E$5))^2)/(4*E$6*E$7*($B223-E$5)))*EXP(-E$9*($B223-E$5)))</f>
        <v>3.3541187497728041E-178</v>
      </c>
      <c r="F223">
        <f ca="1">'truth model'!N223*IF($B223&lt;=F$5,0,+F$3*F$4*F$10*F$6^0.5/(2*(PI()*F$7*($B223-F$5)^3)^0.5)*EXP(-((F$6*F$10-F$8*($B223-F$5))^2)/(4*F$6*F$7*($B223-F$5)))*EXP(-F$9*($B223-F$5)))</f>
        <v>5.7949537989507698E-33</v>
      </c>
      <c r="G223">
        <f ca="1">'truth model'!O223*IF($B223&lt;=G$5,0,+G$3*G$4*G$10*G$6^0.5/(2*(PI()*G$7*($B223-G$5)^3)^0.5)*EXP(-((G$6*G$10-G$8*($B223-G$5))^2)/(4*G$6*G$7*($B223-G$5)))*EXP(-G$9*($B223-G$5)))</f>
        <v>4.8478036542147182E-44</v>
      </c>
      <c r="H223">
        <f ca="1">'truth model'!P223*IF($B223&lt;=H$5,0,+H$3*H$4*H$10*H$6^0.5/(2*(PI()*H$7*($B223-H$5)^3)^0.5)*EXP(-((H$6*H$10-H$8*($B223-H$5))^2)/(4*H$6*H$7*($B223-H$5)))*EXP(-H$9*($B223-H$5)))</f>
        <v>8.63330074829127E-53</v>
      </c>
      <c r="I223">
        <f ca="1">'truth model'!Q223*IF($B223&lt;=I$5,0,+I$3*I$4*I$10*I$6^0.5/(2*(PI()*I$7*($B223-I$5)^3)^0.5)*EXP(-((I$6*I$10-I$8*($B223-I$5))^2)/(4*I$6*I$7*($B223-I$5)))*EXP(-I$9*($B223-I$5)))</f>
        <v>1.7749394858035781E-17</v>
      </c>
      <c r="J223">
        <f ca="1">'truth model'!R223*IF($B223&lt;=J$5,0,+J$3*J$4*J$10*J$6^0.5/(2*(PI()*J$7*($B223-J$5)^3)^0.5)*EXP(-((J$6*J$10-J$8*($B223-J$5))^2)/(4*J$6*J$7*($B223-J$5)))*EXP(-J$9*($B223-J$5)))</f>
        <v>1.6277728418888122E-44</v>
      </c>
      <c r="K223">
        <f ca="1">'truth model'!S223*IF($B223&lt;=K$5,0,+K$3*K$4*K$10*K$6^0.5/(2*(PI()*K$7*($B223-K$5)^3)^0.5)*EXP(-((K$6*K$10-K$8*($B223-K$5))^2)/(4*K$6*K$7*($B223-K$5)))*EXP(-K$9*($B223-K$5)))</f>
        <v>5.700201731427314E-32</v>
      </c>
      <c r="L223">
        <f ca="1">'truth model'!T223*IF($B223&lt;=L$5,0,+L$3*L$4*L$10*L$6^0.5/(2*(PI()*L$7*($B223-L$5)^3)^0.5)*EXP(-((L$6*L$10-L$8*($B223-L$5))^2)/(4*L$6*L$7*($B223-L$5)))*EXP(-L$9*($B223-L$5)))</f>
        <v>4.4647621053998048E-47</v>
      </c>
      <c r="M223">
        <f ca="1">'truth model'!U223*IF($B223&lt;=M$5,0,+M$3*M$4*M$10*M$6^0.5/(2*(PI()*M$7*($B223-M$5)^3)^0.5)*EXP(-((M$6*M$10-M$8*($B223-M$5))^2)/(4*M$6*M$7*($B223-M$5)))*EXP(-M$9*($B223-M$5)))</f>
        <v>7.3079661138150024E-286</v>
      </c>
      <c r="N223">
        <f ca="1">'truth model'!V223*IF($B223&lt;=N$5,0,+N$3*N$4*N$10*N$6^0.5/(2*(PI()*N$7*($B223-N$5)^3)^0.5)*EXP(-((N$6*N$10-N$8*($B223-N$5))^2)/(4*N$6*N$7*($B223-N$5)))*EXP(-N$9*($B223-N$5)))</f>
        <v>3.9724366743783547E-47</v>
      </c>
      <c r="Q223">
        <f t="shared" ca="1" si="30"/>
        <v>5.3023171538980601E-144</v>
      </c>
      <c r="R223">
        <f t="shared" ca="1" si="31"/>
        <v>1.0863499290710618E-27</v>
      </c>
      <c r="S223">
        <f t="shared" ca="1" si="32"/>
        <v>1.0024271907075034E-34</v>
      </c>
      <c r="T223">
        <f t="shared" ca="1" si="32"/>
        <v>1.7343102078747007E-43</v>
      </c>
      <c r="U223">
        <f t="shared" ca="1" si="32"/>
        <v>3.2566081286339962E-8</v>
      </c>
      <c r="V223">
        <f t="shared" ca="1" si="32"/>
        <v>1.5332718890161027E-33</v>
      </c>
      <c r="W223">
        <f t="shared" ca="1" si="32"/>
        <v>4.2318453762128552E-20</v>
      </c>
      <c r="X223">
        <f t="shared" ca="1" si="32"/>
        <v>1.2606176529494114E-33</v>
      </c>
      <c r="Y223">
        <f t="shared" ca="1" si="32"/>
        <v>1.9687737203652315E-206</v>
      </c>
      <c r="Z223">
        <f t="shared" ca="1" si="32"/>
        <v>3.8741313045246722E-29</v>
      </c>
      <c r="AA223">
        <f t="shared" si="32"/>
        <v>0</v>
      </c>
      <c r="AD223">
        <f ca="1">MAX(0,Q223-'QuickPlay Score'!$AE$12)</f>
        <v>0</v>
      </c>
      <c r="AE223">
        <f ca="1">MAX(0,R223-'QuickPlay Score'!$AE$12)</f>
        <v>0</v>
      </c>
      <c r="AF223">
        <f ca="1">MAX(0,S223-'QuickPlay Score'!$AE$12)</f>
        <v>0</v>
      </c>
      <c r="AG223">
        <f ca="1">MAX(0,T223-'QuickPlay Score'!$AE$12)</f>
        <v>0</v>
      </c>
      <c r="AH223">
        <f ca="1">MAX(0,U223-'QuickPlay Score'!$AE$12)</f>
        <v>0</v>
      </c>
      <c r="AI223">
        <f ca="1">MAX(0,V223-'QuickPlay Score'!$AE$12)</f>
        <v>0</v>
      </c>
      <c r="AJ223">
        <f ca="1">MAX(0,W223-'QuickPlay Score'!$AE$12)</f>
        <v>0</v>
      </c>
      <c r="AK223">
        <f ca="1">MAX(0,X223-'QuickPlay Score'!$AE$12)</f>
        <v>0</v>
      </c>
      <c r="AL223">
        <f ca="1">MAX(0,Y223-'QuickPlay Score'!$AE$12)</f>
        <v>0</v>
      </c>
      <c r="AM223">
        <f ca="1">MAX(0,Z223-'QuickPlay Score'!$AE$12)</f>
        <v>0</v>
      </c>
    </row>
    <row r="224" spans="2:39" x14ac:dyDescent="0.25">
      <c r="B224">
        <f t="shared" si="33"/>
        <v>6210</v>
      </c>
      <c r="E224">
        <f ca="1">'truth model'!M224*IF($B224&lt;=E$5,0,+E$3*E$4*E$10*E$6^0.5/(2*(PI()*E$7*($B224-E$5)^3)^0.5)*EXP(-((E$6*E$10-E$8*($B224-E$5))^2)/(4*E$6*E$7*($B224-E$5)))*EXP(-E$9*($B224-E$5)))</f>
        <v>3.883101516306034E-179</v>
      </c>
      <c r="F224">
        <f ca="1">'truth model'!N224*IF($B224&lt;=F$5,0,+F$3*F$4*F$10*F$6^0.5/(2*(PI()*F$7*($B224-F$5)^3)^0.5)*EXP(-((F$6*F$10-F$8*($B224-F$5))^2)/(4*F$6*F$7*($B224-F$5)))*EXP(-F$9*($B224-F$5)))</f>
        <v>3.0173678908815859E-33</v>
      </c>
      <c r="G224">
        <f ca="1">'truth model'!O224*IF($B224&lt;=G$5,0,+G$3*G$4*G$10*G$6^0.5/(2*(PI()*G$7*($B224-G$5)^3)^0.5)*EXP(-((G$6*G$10-G$8*($B224-G$5))^2)/(4*G$6*G$7*($B224-G$5)))*EXP(-G$9*($B224-G$5)))</f>
        <v>2.7423632648151969E-44</v>
      </c>
      <c r="H224">
        <f ca="1">'truth model'!P224*IF($B224&lt;=H$5,0,+H$3*H$4*H$10*H$6^0.5/(2*(PI()*H$7*($B224-H$5)^3)^0.5)*EXP(-((H$6*H$10-H$8*($B224-H$5))^2)/(4*H$6*H$7*($B224-H$5)))*EXP(-H$9*($B224-H$5)))</f>
        <v>5.5914328185318098E-53</v>
      </c>
      <c r="I224">
        <f ca="1">'truth model'!Q224*IF($B224&lt;=I$5,0,+I$3*I$4*I$10*I$6^0.5/(2*(PI()*I$7*($B224-I$5)^3)^0.5)*EXP(-((I$6*I$10-I$8*($B224-I$5))^2)/(4*I$6*I$7*($B224-I$5)))*EXP(-I$9*($B224-I$5)))</f>
        <v>9.1216734422615412E-18</v>
      </c>
      <c r="J224">
        <f ca="1">'truth model'!R224*IF($B224&lt;=J$5,0,+J$3*J$4*J$10*J$6^0.5/(2*(PI()*J$7*($B224-J$5)^3)^0.5)*EXP(-((J$6*J$10-J$8*($B224-J$5))^2)/(4*J$6*J$7*($B224-J$5)))*EXP(-J$9*($B224-J$5)))</f>
        <v>1.4585886961635545E-44</v>
      </c>
      <c r="K224">
        <f ca="1">'truth model'!S224*IF($B224&lt;=K$5,0,+K$3*K$4*K$10*K$6^0.5/(2*(PI()*K$7*($B224-K$5)^3)^0.5)*EXP(-((K$6*K$10-K$8*($B224-K$5))^2)/(4*K$6*K$7*($B224-K$5)))*EXP(-K$9*($B224-K$5)))</f>
        <v>4.4496029986286362E-32</v>
      </c>
      <c r="L224">
        <f ca="1">'truth model'!T224*IF($B224&lt;=L$5,0,+L$3*L$4*L$10*L$6^0.5/(2*(PI()*L$7*($B224-L$5)^3)^0.5)*EXP(-((L$6*L$10-L$8*($B224-L$5))^2)/(4*L$6*L$7*($B224-L$5)))*EXP(-L$9*($B224-L$5)))</f>
        <v>2.9949649418591713E-47</v>
      </c>
      <c r="M224">
        <f ca="1">'truth model'!U224*IF($B224&lt;=M$5,0,+M$3*M$4*M$10*M$6^0.5/(2*(PI()*M$7*($B224-M$5)^3)^0.5)*EXP(-((M$6*M$10-M$8*($B224-M$5))^2)/(4*M$6*M$7*($B224-M$5)))*EXP(-M$9*($B224-M$5)))</f>
        <v>2.9663343050642104E-287</v>
      </c>
      <c r="N224">
        <f ca="1">'truth model'!V224*IF($B224&lt;=N$5,0,+N$3*N$4*N$10*N$6^0.5/(2*(PI()*N$7*($B224-N$5)^3)^0.5)*EXP(-((N$6*N$10-N$8*($B224-N$5))^2)/(4*N$6*N$7*($B224-N$5)))*EXP(-N$9*($B224-N$5)))</f>
        <v>2.6595663976054581E-47</v>
      </c>
      <c r="Q224">
        <f t="shared" ca="1" si="30"/>
        <v>7.0294744551127556E-145</v>
      </c>
      <c r="R224">
        <f t="shared" ca="1" si="31"/>
        <v>7.7547595569987197E-28</v>
      </c>
      <c r="S224">
        <f t="shared" ca="1" si="32"/>
        <v>6.2994924070152625E-35</v>
      </c>
      <c r="T224">
        <f t="shared" ca="1" si="32"/>
        <v>9.8441506528702145E-44</v>
      </c>
      <c r="U224">
        <f t="shared" ca="1" si="32"/>
        <v>2.8358745459303911E-8</v>
      </c>
      <c r="V224">
        <f t="shared" ca="1" si="32"/>
        <v>9.5802583057302467E-34</v>
      </c>
      <c r="W224">
        <f t="shared" ca="1" si="32"/>
        <v>3.0535874638883509E-20</v>
      </c>
      <c r="X224">
        <f t="shared" ca="1" si="32"/>
        <v>7.6242942602491172E-34</v>
      </c>
      <c r="Y224">
        <f t="shared" ca="1" si="32"/>
        <v>7.5916662721147179E-208</v>
      </c>
      <c r="Z224">
        <f t="shared" ca="1" si="32"/>
        <v>2.3495118595805267E-29</v>
      </c>
      <c r="AA224">
        <f t="shared" si="32"/>
        <v>0</v>
      </c>
      <c r="AD224">
        <f ca="1">MAX(0,Q224-'QuickPlay Score'!$AE$12)</f>
        <v>0</v>
      </c>
      <c r="AE224">
        <f ca="1">MAX(0,R224-'QuickPlay Score'!$AE$12)</f>
        <v>0</v>
      </c>
      <c r="AF224">
        <f ca="1">MAX(0,S224-'QuickPlay Score'!$AE$12)</f>
        <v>0</v>
      </c>
      <c r="AG224">
        <f ca="1">MAX(0,T224-'QuickPlay Score'!$AE$12)</f>
        <v>0</v>
      </c>
      <c r="AH224">
        <f ca="1">MAX(0,U224-'QuickPlay Score'!$AE$12)</f>
        <v>0</v>
      </c>
      <c r="AI224">
        <f ca="1">MAX(0,V224-'QuickPlay Score'!$AE$12)</f>
        <v>0</v>
      </c>
      <c r="AJ224">
        <f ca="1">MAX(0,W224-'QuickPlay Score'!$AE$12)</f>
        <v>0</v>
      </c>
      <c r="AK224">
        <f ca="1">MAX(0,X224-'QuickPlay Score'!$AE$12)</f>
        <v>0</v>
      </c>
      <c r="AL224">
        <f ca="1">MAX(0,Y224-'QuickPlay Score'!$AE$12)</f>
        <v>0</v>
      </c>
      <c r="AM224">
        <f ca="1">MAX(0,Z224-'QuickPlay Score'!$AE$12)</f>
        <v>0</v>
      </c>
    </row>
    <row r="225" spans="2:39" x14ac:dyDescent="0.25">
      <c r="B225">
        <f t="shared" si="33"/>
        <v>6240</v>
      </c>
      <c r="E225">
        <f ca="1">'truth model'!M225*IF($B225&lt;=E$5,0,+E$3*E$4*E$10*E$6^0.5/(2*(PI()*E$7*($B225-E$5)^3)^0.5)*EXP(-((E$6*E$10-E$8*($B225-E$5))^2)/(4*E$6*E$7*($B225-E$5)))*EXP(-E$9*($B225-E$5)))</f>
        <v>5.9796727517737155E-180</v>
      </c>
      <c r="F225">
        <f ca="1">'truth model'!N225*IF($B225&lt;=F$5,0,+F$3*F$4*F$10*F$6^0.5/(2*(PI()*F$7*($B225-F$5)^3)^0.5)*EXP(-((F$6*F$10-F$8*($B225-F$5))^2)/(4*F$6*F$7*($B225-F$5)))*EXP(-F$9*($B225-F$5)))</f>
        <v>2.3068365352773286E-33</v>
      </c>
      <c r="G225">
        <f ca="1">'truth model'!O225*IF($B225&lt;=G$5,0,+G$3*G$4*G$10*G$6^0.5/(2*(PI()*G$7*($B225-G$5)^3)^0.5)*EXP(-((G$6*G$10-G$8*($B225-G$5))^2)/(4*G$6*G$7*($B225-G$5)))*EXP(-G$9*($B225-G$5)))</f>
        <v>2.0814616449605895E-44</v>
      </c>
      <c r="H225">
        <f ca="1">'truth model'!P225*IF($B225&lt;=H$5,0,+H$3*H$4*H$10*H$6^0.5/(2*(PI()*H$7*($B225-H$5)^3)^0.5)*EXP(-((H$6*H$10-H$8*($B225-H$5))^2)/(4*H$6*H$7*($B225-H$5)))*EXP(-H$9*($B225-H$5)))</f>
        <v>3.8881099698163266E-53</v>
      </c>
      <c r="I225">
        <f ca="1">'truth model'!Q225*IF($B225&lt;=I$5,0,+I$3*I$4*I$10*I$6^0.5/(2*(PI()*I$7*($B225-I$5)^3)^0.5)*EXP(-((I$6*I$10-I$8*($B225-I$5))^2)/(4*I$6*I$7*($B225-I$5)))*EXP(-I$9*($B225-I$5)))</f>
        <v>1.1769620513444369E-17</v>
      </c>
      <c r="J225">
        <f ca="1">'truth model'!R225*IF($B225&lt;=J$5,0,+J$3*J$4*J$10*J$6^0.5/(2*(PI()*J$7*($B225-J$5)^3)^0.5)*EXP(-((J$6*J$10-J$8*($B225-J$5))^2)/(4*J$6*J$7*($B225-J$5)))*EXP(-J$9*($B225-J$5)))</f>
        <v>6.5739952706986836E-45</v>
      </c>
      <c r="K225">
        <f ca="1">'truth model'!S225*IF($B225&lt;=K$5,0,+K$3*K$4*K$10*K$6^0.5/(2*(PI()*K$7*($B225-K$5)^3)^0.5)*EXP(-((K$6*K$10-K$8*($B225-K$5))^2)/(4*K$6*K$7*($B225-K$5)))*EXP(-K$9*($B225-K$5)))</f>
        <v>3.7449392971240589E-32</v>
      </c>
      <c r="L225">
        <f ca="1">'truth model'!T225*IF($B225&lt;=L$5,0,+L$3*L$4*L$10*L$6^0.5/(2*(PI()*L$7*($B225-L$5)^3)^0.5)*EXP(-((L$6*L$10-L$8*($B225-L$5))^2)/(4*L$6*L$7*($B225-L$5)))*EXP(-L$9*($B225-L$5)))</f>
        <v>1.5781149519299894E-47</v>
      </c>
      <c r="M225">
        <f ca="1">'truth model'!U225*IF($B225&lt;=M$5,0,+M$3*M$4*M$10*M$6^0.5/(2*(PI()*M$7*($B225-M$5)^3)^0.5)*EXP(-((M$6*M$10-M$8*($B225-M$5))^2)/(4*M$6*M$7*($B225-M$5)))*EXP(-M$9*($B225-M$5)))</f>
        <v>1.0506691763021827E-288</v>
      </c>
      <c r="N225">
        <f ca="1">'truth model'!V225*IF($B225&lt;=N$5,0,+N$3*N$4*N$10*N$6^0.5/(2*(PI()*N$7*($B225-N$5)^3)^0.5)*EXP(-((N$6*N$10-N$8*($B225-N$5))^2)/(4*N$6*N$7*($B225-N$5)))*EXP(-N$9*($B225-N$5)))</f>
        <v>1.9675630908057751E-47</v>
      </c>
      <c r="Q225">
        <f t="shared" ca="1" si="30"/>
        <v>9.3169813583869728E-146</v>
      </c>
      <c r="R225">
        <f t="shared" ca="1" si="31"/>
        <v>5.535286334069606E-28</v>
      </c>
      <c r="S225">
        <f t="shared" ref="S225:AA240" ca="1" si="34">IF($B225&lt;=G$5,0,+G$3*G$4*G$11*G$6^0.5/(2*(PI()*G$7*($B225-G$5)^3)^0.5)*EXP(-((G$6*G$11-G$8*($B225-G$5))^2)/(4*G$6*G$7*($B225-G$5)))*EXP(-G$9*($B225-G$5)))</f>
        <v>3.9582629355422572E-35</v>
      </c>
      <c r="T225">
        <f t="shared" ca="1" si="34"/>
        <v>5.5871725325867216E-44</v>
      </c>
      <c r="U225">
        <f t="shared" ca="1" si="34"/>
        <v>2.4683994347223468E-8</v>
      </c>
      <c r="V225">
        <f t="shared" ca="1" si="34"/>
        <v>5.9850902116560852E-34</v>
      </c>
      <c r="W225">
        <f t="shared" ca="1" si="34"/>
        <v>2.202995803288942E-20</v>
      </c>
      <c r="X225">
        <f t="shared" ca="1" si="34"/>
        <v>4.6105379788039938E-34</v>
      </c>
      <c r="Y225">
        <f t="shared" ca="1" si="34"/>
        <v>2.9245747603251447E-209</v>
      </c>
      <c r="Z225">
        <f t="shared" ca="1" si="34"/>
        <v>1.4244828272704471E-29</v>
      </c>
      <c r="AA225">
        <f t="shared" si="34"/>
        <v>0</v>
      </c>
      <c r="AD225">
        <f ca="1">MAX(0,Q225-'QuickPlay Score'!$AE$12)</f>
        <v>0</v>
      </c>
      <c r="AE225">
        <f ca="1">MAX(0,R225-'QuickPlay Score'!$AE$12)</f>
        <v>0</v>
      </c>
      <c r="AF225">
        <f ca="1">MAX(0,S225-'QuickPlay Score'!$AE$12)</f>
        <v>0</v>
      </c>
      <c r="AG225">
        <f ca="1">MAX(0,T225-'QuickPlay Score'!$AE$12)</f>
        <v>0</v>
      </c>
      <c r="AH225">
        <f ca="1">MAX(0,U225-'QuickPlay Score'!$AE$12)</f>
        <v>0</v>
      </c>
      <c r="AI225">
        <f ca="1">MAX(0,V225-'QuickPlay Score'!$AE$12)</f>
        <v>0</v>
      </c>
      <c r="AJ225">
        <f ca="1">MAX(0,W225-'QuickPlay Score'!$AE$12)</f>
        <v>0</v>
      </c>
      <c r="AK225">
        <f ca="1">MAX(0,X225-'QuickPlay Score'!$AE$12)</f>
        <v>0</v>
      </c>
      <c r="AL225">
        <f ca="1">MAX(0,Y225-'QuickPlay Score'!$AE$12)</f>
        <v>0</v>
      </c>
      <c r="AM225">
        <f ca="1">MAX(0,Z225-'QuickPlay Score'!$AE$12)</f>
        <v>0</v>
      </c>
    </row>
    <row r="226" spans="2:39" x14ac:dyDescent="0.25">
      <c r="B226">
        <f t="shared" si="33"/>
        <v>6270</v>
      </c>
      <c r="E226">
        <f ca="1">'truth model'!M226*IF($B226&lt;=E$5,0,+E$3*E$4*E$10*E$6^0.5/(2*(PI()*E$7*($B226-E$5)^3)^0.5)*EXP(-((E$6*E$10-E$8*($B226-E$5))^2)/(4*E$6*E$7*($B226-E$5)))*EXP(-E$9*($B226-E$5)))</f>
        <v>6.9169990624486291E-181</v>
      </c>
      <c r="F226">
        <f ca="1">'truth model'!N226*IF($B226&lt;=F$5,0,+F$3*F$4*F$10*F$6^0.5/(2*(PI()*F$7*($B226-F$5)^3)^0.5)*EXP(-((F$6*F$10-F$8*($B226-F$5))^2)/(4*F$6*F$7*($B226-F$5)))*EXP(-F$9*($B226-F$5)))</f>
        <v>1.9438186396434876E-33</v>
      </c>
      <c r="G226">
        <f ca="1">'truth model'!O226*IF($B226&lt;=G$5,0,+G$3*G$4*G$10*G$6^0.5/(2*(PI()*G$7*($B226-G$5)^3)^0.5)*EXP(-((G$6*G$10-G$8*($B226-G$5))^2)/(4*G$6*G$7*($B226-G$5)))*EXP(-G$9*($B226-G$5)))</f>
        <v>1.1281190686186023E-44</v>
      </c>
      <c r="H226">
        <f ca="1">'truth model'!P226*IF($B226&lt;=H$5,0,+H$3*H$4*H$10*H$6^0.5/(2*(PI()*H$7*($B226-H$5)^3)^0.5)*EXP(-((H$6*H$10-H$8*($B226-H$5))^2)/(4*H$6*H$7*($B226-H$5)))*EXP(-H$9*($B226-H$5)))</f>
        <v>1.9318868964149966E-53</v>
      </c>
      <c r="I226">
        <f ca="1">'truth model'!Q226*IF($B226&lt;=I$5,0,+I$3*I$4*I$10*I$6^0.5/(2*(PI()*I$7*($B226-I$5)^3)^0.5)*EXP(-((I$6*I$10-I$8*($B226-I$5))^2)/(4*I$6*I$7*($B226-I$5)))*EXP(-I$9*($B226-I$5)))</f>
        <v>8.7570352588838162E-18</v>
      </c>
      <c r="J226">
        <f ca="1">'truth model'!R226*IF($B226&lt;=J$5,0,+J$3*J$4*J$10*J$6^0.5/(2*(PI()*J$7*($B226-J$5)^3)^0.5)*EXP(-((J$6*J$10-J$8*($B226-J$5))^2)/(4*J$6*J$7*($B226-J$5)))*EXP(-J$9*($B226-J$5)))</f>
        <v>4.8905589587638195E-45</v>
      </c>
      <c r="K226">
        <f ca="1">'truth model'!S226*IF($B226&lt;=K$5,0,+K$3*K$4*K$10*K$6^0.5/(2*(PI()*K$7*($B226-K$5)^3)^0.5)*EXP(-((K$6*K$10-K$8*($B226-K$5))^2)/(4*K$6*K$7*($B226-K$5)))*EXP(-K$9*($B226-K$5)))</f>
        <v>2.2773042424667996E-32</v>
      </c>
      <c r="L226">
        <f ca="1">'truth model'!T226*IF($B226&lt;=L$5,0,+L$3*L$4*L$10*L$6^0.5/(2*(PI()*L$7*($B226-L$5)^3)^0.5)*EXP(-((L$6*L$10-L$8*($B226-L$5))^2)/(4*L$6*L$7*($B226-L$5)))*EXP(-L$9*($B226-L$5)))</f>
        <v>1.2466521956976775E-47</v>
      </c>
      <c r="M226">
        <f ca="1">'truth model'!U226*IF($B226&lt;=M$5,0,+M$3*M$4*M$10*M$6^0.5/(2*(PI()*M$7*($B226-M$5)^3)^0.5)*EXP(-((M$6*M$10-M$8*($B226-M$5))^2)/(4*M$6*M$7*($B226-M$5)))*EXP(-M$9*($B226-M$5)))</f>
        <v>4.0817052259392938E-290</v>
      </c>
      <c r="N226">
        <f ca="1">'truth model'!V226*IF($B226&lt;=N$5,0,+N$3*N$4*N$10*N$6^0.5/(2*(PI()*N$7*($B226-N$5)^3)^0.5)*EXP(-((N$6*N$10-N$8*($B226-N$5))^2)/(4*N$6*N$7*($B226-N$5)))*EXP(-N$9*($B226-N$5)))</f>
        <v>1.0019533147049854E-47</v>
      </c>
      <c r="Q226">
        <f t="shared" ca="1" si="30"/>
        <v>1.2345947166113878E-146</v>
      </c>
      <c r="R226">
        <f t="shared" ca="1" si="31"/>
        <v>3.9508038824473336E-28</v>
      </c>
      <c r="S226">
        <f t="shared" ca="1" si="34"/>
        <v>2.4868577578775683E-35</v>
      </c>
      <c r="T226">
        <f t="shared" ca="1" si="34"/>
        <v>3.1708003606691609E-44</v>
      </c>
      <c r="U226">
        <f t="shared" ca="1" si="34"/>
        <v>2.1476013405323242E-8</v>
      </c>
      <c r="V226">
        <f t="shared" ca="1" si="34"/>
        <v>3.7385279951067771E-34</v>
      </c>
      <c r="W226">
        <f t="shared" ca="1" si="34"/>
        <v>1.5890622532828477E-20</v>
      </c>
      <c r="X226">
        <f t="shared" ca="1" si="34"/>
        <v>2.7876629384313998E-34</v>
      </c>
      <c r="Y226">
        <f t="shared" ca="1" si="34"/>
        <v>1.1255863064388061E-210</v>
      </c>
      <c r="Z226">
        <f t="shared" ca="1" si="34"/>
        <v>8.6340576910411495E-30</v>
      </c>
      <c r="AA226">
        <f t="shared" si="34"/>
        <v>0</v>
      </c>
      <c r="AD226">
        <f ca="1">MAX(0,Q226-'QuickPlay Score'!$AE$12)</f>
        <v>0</v>
      </c>
      <c r="AE226">
        <f ca="1">MAX(0,R226-'QuickPlay Score'!$AE$12)</f>
        <v>0</v>
      </c>
      <c r="AF226">
        <f ca="1">MAX(0,S226-'QuickPlay Score'!$AE$12)</f>
        <v>0</v>
      </c>
      <c r="AG226">
        <f ca="1">MAX(0,T226-'QuickPlay Score'!$AE$12)</f>
        <v>0</v>
      </c>
      <c r="AH226">
        <f ca="1">MAX(0,U226-'QuickPlay Score'!$AE$12)</f>
        <v>0</v>
      </c>
      <c r="AI226">
        <f ca="1">MAX(0,V226-'QuickPlay Score'!$AE$12)</f>
        <v>0</v>
      </c>
      <c r="AJ226">
        <f ca="1">MAX(0,W226-'QuickPlay Score'!$AE$12)</f>
        <v>0</v>
      </c>
      <c r="AK226">
        <f ca="1">MAX(0,X226-'QuickPlay Score'!$AE$12)</f>
        <v>0</v>
      </c>
      <c r="AL226">
        <f ca="1">MAX(0,Y226-'QuickPlay Score'!$AE$12)</f>
        <v>0</v>
      </c>
      <c r="AM226">
        <f ca="1">MAX(0,Z226-'QuickPlay Score'!$AE$12)</f>
        <v>0</v>
      </c>
    </row>
    <row r="227" spans="2:39" x14ac:dyDescent="0.25">
      <c r="B227">
        <f t="shared" si="33"/>
        <v>6300</v>
      </c>
      <c r="E227">
        <f ca="1">'truth model'!M227*IF($B227&lt;=E$5,0,+E$3*E$4*E$10*E$6^0.5/(2*(PI()*E$7*($B227-E$5)^3)^0.5)*EXP(-((E$6*E$10-E$8*($B227-E$5))^2)/(4*E$6*E$7*($B227-E$5)))*EXP(-E$9*($B227-E$5)))</f>
        <v>6.8630866841472457E-182</v>
      </c>
      <c r="F227">
        <f ca="1">'truth model'!N227*IF($B227&lt;=F$5,0,+F$3*F$4*F$10*F$6^0.5/(2*(PI()*F$7*($B227-F$5)^3)^0.5)*EXP(-((F$6*F$10-F$8*($B227-F$5))^2)/(4*F$6*F$7*($B227-F$5)))*EXP(-F$9*($B227-F$5)))</f>
        <v>1.6008739400051669E-33</v>
      </c>
      <c r="G227">
        <f ca="1">'truth model'!O227*IF($B227&lt;=G$5,0,+G$3*G$4*G$10*G$6^0.5/(2*(PI()*G$7*($B227-G$5)^3)^0.5)*EXP(-((G$6*G$10-G$8*($B227-G$5))^2)/(4*G$6*G$7*($B227-G$5)))*EXP(-G$9*($B227-G$5)))</f>
        <v>8.1830412854614772E-45</v>
      </c>
      <c r="H227">
        <f ca="1">'truth model'!P227*IF($B227&lt;=H$5,0,+H$3*H$4*H$10*H$6^0.5/(2*(PI()*H$7*($B227-H$5)^3)^0.5)*EXP(-((H$6*H$10-H$8*($B227-H$5))^2)/(4*H$6*H$7*($B227-H$5)))*EXP(-H$9*($B227-H$5)))</f>
        <v>1.0065877555389437E-53</v>
      </c>
      <c r="I227">
        <f ca="1">'truth model'!Q227*IF($B227&lt;=I$5,0,+I$3*I$4*I$10*I$6^0.5/(2*(PI()*I$7*($B227-I$5)^3)^0.5)*EXP(-((I$6*I$10-I$8*($B227-I$5))^2)/(4*I$6*I$7*($B227-I$5)))*EXP(-I$9*($B227-I$5)))</f>
        <v>6.0350346444699801E-18</v>
      </c>
      <c r="J227">
        <f ca="1">'truth model'!R227*IF($B227&lt;=J$5,0,+J$3*J$4*J$10*J$6^0.5/(2*(PI()*J$7*($B227-J$5)^3)^0.5)*EXP(-((J$6*J$10-J$8*($B227-J$5))^2)/(4*J$6*J$7*($B227-J$5)))*EXP(-J$9*($B227-J$5)))</f>
        <v>2.2259224650298825E-45</v>
      </c>
      <c r="K227">
        <f ca="1">'truth model'!S227*IF($B227&lt;=K$5,0,+K$3*K$4*K$10*K$6^0.5/(2*(PI()*K$7*($B227-K$5)^3)^0.5)*EXP(-((K$6*K$10-K$8*($B227-K$5))^2)/(4*K$6*K$7*($B227-K$5)))*EXP(-K$9*($B227-K$5)))</f>
        <v>2.0024953804449751E-32</v>
      </c>
      <c r="L227">
        <f ca="1">'truth model'!T227*IF($B227&lt;=L$5,0,+L$3*L$4*L$10*L$6^0.5/(2*(PI()*L$7*($B227-L$5)^3)^0.5)*EXP(-((L$6*L$10-L$8*($B227-L$5))^2)/(4*L$6*L$7*($B227-L$5)))*EXP(-L$9*($B227-L$5)))</f>
        <v>6.8722644291659334E-48</v>
      </c>
      <c r="M227">
        <f ca="1">'truth model'!U227*IF($B227&lt;=M$5,0,+M$3*M$4*M$10*M$6^0.5/(2*(PI()*M$7*($B227-M$5)^3)^0.5)*EXP(-((M$6*M$10-M$8*($B227-M$5))^2)/(4*M$6*M$7*($B227-M$5)))*EXP(-M$9*($B227-M$5)))</f>
        <v>1.3422005945752694E-291</v>
      </c>
      <c r="N227">
        <f ca="1">'truth model'!V227*IF($B227&lt;=N$5,0,+N$3*N$4*N$10*N$6^0.5/(2*(PI()*N$7*($B227-N$5)^3)^0.5)*EXP(-((N$6*N$10-N$8*($B227-N$5))^2)/(4*N$6*N$7*($B227-N$5)))*EXP(-N$9*($B227-N$5)))</f>
        <v>5.3301063479650611E-48</v>
      </c>
      <c r="Q227">
        <f t="shared" ca="1" si="30"/>
        <v>1.6355807572164073E-147</v>
      </c>
      <c r="R227">
        <f t="shared" ca="1" si="31"/>
        <v>2.819713190807462E-28</v>
      </c>
      <c r="S227">
        <f t="shared" ca="1" si="34"/>
        <v>1.5622312282886803E-35</v>
      </c>
      <c r="T227">
        <f t="shared" ca="1" si="34"/>
        <v>1.7993237502917519E-44</v>
      </c>
      <c r="U227">
        <f t="shared" ca="1" si="34"/>
        <v>1.8676888865688798E-8</v>
      </c>
      <c r="V227">
        <f t="shared" ca="1" si="34"/>
        <v>2.3348986016565574E-34</v>
      </c>
      <c r="W227">
        <f t="shared" ca="1" si="34"/>
        <v>1.1460228268097667E-20</v>
      </c>
      <c r="X227">
        <f t="shared" ca="1" si="34"/>
        <v>1.6852588463113468E-34</v>
      </c>
      <c r="Y227">
        <f t="shared" ca="1" si="34"/>
        <v>4.3280408208093608E-212</v>
      </c>
      <c r="Z227">
        <f t="shared" ca="1" si="34"/>
        <v>5.2318185065977574E-30</v>
      </c>
      <c r="AA227">
        <f t="shared" si="34"/>
        <v>0</v>
      </c>
      <c r="AD227">
        <f ca="1">MAX(0,Q227-'QuickPlay Score'!$AE$12)</f>
        <v>0</v>
      </c>
      <c r="AE227">
        <f ca="1">MAX(0,R227-'QuickPlay Score'!$AE$12)</f>
        <v>0</v>
      </c>
      <c r="AF227">
        <f ca="1">MAX(0,S227-'QuickPlay Score'!$AE$12)</f>
        <v>0</v>
      </c>
      <c r="AG227">
        <f ca="1">MAX(0,T227-'QuickPlay Score'!$AE$12)</f>
        <v>0</v>
      </c>
      <c r="AH227">
        <f ca="1">MAX(0,U227-'QuickPlay Score'!$AE$12)</f>
        <v>0</v>
      </c>
      <c r="AI227">
        <f ca="1">MAX(0,V227-'QuickPlay Score'!$AE$12)</f>
        <v>0</v>
      </c>
      <c r="AJ227">
        <f ca="1">MAX(0,W227-'QuickPlay Score'!$AE$12)</f>
        <v>0</v>
      </c>
      <c r="AK227">
        <f ca="1">MAX(0,X227-'QuickPlay Score'!$AE$12)</f>
        <v>0</v>
      </c>
      <c r="AL227">
        <f ca="1">MAX(0,Y227-'QuickPlay Score'!$AE$12)</f>
        <v>0</v>
      </c>
      <c r="AM227">
        <f ca="1">MAX(0,Z227-'QuickPlay Score'!$AE$12)</f>
        <v>0</v>
      </c>
    </row>
    <row r="228" spans="2:39" x14ac:dyDescent="0.25">
      <c r="B228">
        <f t="shared" si="33"/>
        <v>6330</v>
      </c>
      <c r="E228">
        <f ca="1">'truth model'!M228*IF($B228&lt;=E$5,0,+E$3*E$4*E$10*E$6^0.5/(2*(PI()*E$7*($B228-E$5)^3)^0.5)*EXP(-((E$6*E$10-E$8*($B228-E$5))^2)/(4*E$6*E$7*($B228-E$5)))*EXP(-E$9*($B228-E$5)))</f>
        <v>1.0358017293863447E-182</v>
      </c>
      <c r="F228">
        <f ca="1">'truth model'!N228*IF($B228&lt;=F$5,0,+F$3*F$4*F$10*F$6^0.5/(2*(PI()*F$7*($B228-F$5)^3)^0.5)*EXP(-((F$6*F$10-F$8*($B228-F$5))^2)/(4*F$6*F$7*($B228-F$5)))*EXP(-F$9*($B228-F$5)))</f>
        <v>1.1774128669027701E-33</v>
      </c>
      <c r="G228">
        <f ca="1">'truth model'!O228*IF($B228&lt;=G$5,0,+G$3*G$4*G$10*G$6^0.5/(2*(PI()*G$7*($B228-G$5)^3)^0.5)*EXP(-((G$6*G$10-G$8*($B228-G$5))^2)/(4*G$6*G$7*($B228-G$5)))*EXP(-G$9*($B228-G$5)))</f>
        <v>5.2924192566049615E-45</v>
      </c>
      <c r="H228">
        <f ca="1">'truth model'!P228*IF($B228&lt;=H$5,0,+H$3*H$4*H$10*H$6^0.5/(2*(PI()*H$7*($B228-H$5)^3)^0.5)*EXP(-((H$6*H$10-H$8*($B228-H$5))^2)/(4*H$6*H$7*($B228-H$5)))*EXP(-H$9*($B228-H$5)))</f>
        <v>6.7523244374133643E-54</v>
      </c>
      <c r="I228">
        <f ca="1">'truth model'!Q228*IF($B228&lt;=I$5,0,+I$3*I$4*I$10*I$6^0.5/(2*(PI()*I$7*($B228-I$5)^3)^0.5)*EXP(-((I$6*I$10-I$8*($B228-I$5))^2)/(4*I$6*I$7*($B228-I$5)))*EXP(-I$9*($B228-I$5)))</f>
        <v>6.1008279992700781E-18</v>
      </c>
      <c r="J228">
        <f ca="1">'truth model'!R228*IF($B228&lt;=J$5,0,+J$3*J$4*J$10*J$6^0.5/(2*(PI()*J$7*($B228-J$5)^3)^0.5)*EXP(-((J$6*J$10-J$8*($B228-J$5))^2)/(4*J$6*J$7*($B228-J$5)))*EXP(-J$9*($B228-J$5)))</f>
        <v>1.4687853147547588E-45</v>
      </c>
      <c r="K228">
        <f ca="1">'truth model'!S228*IF($B228&lt;=K$5,0,+K$3*K$4*K$10*K$6^0.5/(2*(PI()*K$7*($B228-K$5)^3)^0.5)*EXP(-((K$6*K$10-K$8*($B228-K$5))^2)/(4*K$6*K$7*($B228-K$5)))*EXP(-K$9*($B228-K$5)))</f>
        <v>1.1017032064167242E-32</v>
      </c>
      <c r="L228">
        <f ca="1">'truth model'!T228*IF($B228&lt;=L$5,0,+L$3*L$4*L$10*L$6^0.5/(2*(PI()*L$7*($B228-L$5)^3)^0.5)*EXP(-((L$6*L$10-L$8*($B228-L$5))^2)/(4*L$6*L$7*($B228-L$5)))*EXP(-L$9*($B228-L$5)))</f>
        <v>4.114691064150976E-48</v>
      </c>
      <c r="M228">
        <f ca="1">'truth model'!U228*IF($B228&lt;=M$5,0,+M$3*M$4*M$10*M$6^0.5/(2*(PI()*M$7*($B228-M$5)^3)^0.5)*EXP(-((M$6*M$10-M$8*($B228-M$5))^2)/(4*M$6*M$7*($B228-M$5)))*EXP(-M$9*($B228-M$5)))</f>
        <v>4.4489639750471643E-293</v>
      </c>
      <c r="N228">
        <f ca="1">'truth model'!V228*IF($B228&lt;=N$5,0,+N$3*N$4*N$10*N$6^0.5/(2*(PI()*N$7*($B228-N$5)^3)^0.5)*EXP(-((N$6*N$10-N$8*($B228-N$5))^2)/(4*N$6*N$7*($B228-N$5)))*EXP(-N$9*($B228-N$5)))</f>
        <v>3.4645129396202392E-48</v>
      </c>
      <c r="Q228">
        <f t="shared" ca="1" si="30"/>
        <v>2.1663045062408018E-148</v>
      </c>
      <c r="R228">
        <f t="shared" ca="1" si="31"/>
        <v>2.0123287495452616E-28</v>
      </c>
      <c r="S228">
        <f t="shared" ca="1" si="34"/>
        <v>9.8127011468816146E-36</v>
      </c>
      <c r="T228">
        <f t="shared" ca="1" si="34"/>
        <v>1.0209722145035573E-44</v>
      </c>
      <c r="U228">
        <f t="shared" ca="1" si="34"/>
        <v>1.6235692726286556E-8</v>
      </c>
      <c r="V228">
        <f t="shared" ca="1" si="34"/>
        <v>1.4580547836556256E-34</v>
      </c>
      <c r="W228">
        <f t="shared" ca="1" si="34"/>
        <v>8.2636496296328985E-21</v>
      </c>
      <c r="X228">
        <f t="shared" ca="1" si="34"/>
        <v>1.018665600287344E-34</v>
      </c>
      <c r="Y228">
        <f t="shared" ca="1" si="34"/>
        <v>1.6626708115971446E-213</v>
      </c>
      <c r="Z228">
        <f t="shared" ca="1" si="34"/>
        <v>3.1693645513886722E-30</v>
      </c>
      <c r="AA228">
        <f t="shared" si="34"/>
        <v>0</v>
      </c>
      <c r="AD228">
        <f ca="1">MAX(0,Q228-'QuickPlay Score'!$AE$12)</f>
        <v>0</v>
      </c>
      <c r="AE228">
        <f ca="1">MAX(0,R228-'QuickPlay Score'!$AE$12)</f>
        <v>0</v>
      </c>
      <c r="AF228">
        <f ca="1">MAX(0,S228-'QuickPlay Score'!$AE$12)</f>
        <v>0</v>
      </c>
      <c r="AG228">
        <f ca="1">MAX(0,T228-'QuickPlay Score'!$AE$12)</f>
        <v>0</v>
      </c>
      <c r="AH228">
        <f ca="1">MAX(0,U228-'QuickPlay Score'!$AE$12)</f>
        <v>0</v>
      </c>
      <c r="AI228">
        <f ca="1">MAX(0,V228-'QuickPlay Score'!$AE$12)</f>
        <v>0</v>
      </c>
      <c r="AJ228">
        <f ca="1">MAX(0,W228-'QuickPlay Score'!$AE$12)</f>
        <v>0</v>
      </c>
      <c r="AK228">
        <f ca="1">MAX(0,X228-'QuickPlay Score'!$AE$12)</f>
        <v>0</v>
      </c>
      <c r="AL228">
        <f ca="1">MAX(0,Y228-'QuickPlay Score'!$AE$12)</f>
        <v>0</v>
      </c>
      <c r="AM228">
        <f ca="1">MAX(0,Z228-'QuickPlay Score'!$AE$12)</f>
        <v>0</v>
      </c>
    </row>
    <row r="229" spans="2:39" x14ac:dyDescent="0.25">
      <c r="B229">
        <f t="shared" si="33"/>
        <v>6360</v>
      </c>
      <c r="E229">
        <f ca="1">'truth model'!M229*IF($B229&lt;=E$5,0,+E$3*E$4*E$10*E$6^0.5/(2*(PI()*E$7*($B229-E$5)^3)^0.5)*EXP(-((E$6*E$10-E$8*($B229-E$5))^2)/(4*E$6*E$7*($B229-E$5)))*EXP(-E$9*($B229-E$5)))</f>
        <v>1.2455622100903674E-183</v>
      </c>
      <c r="F229">
        <f ca="1">'truth model'!N229*IF($B229&lt;=F$5,0,+F$3*F$4*F$10*F$6^0.5/(2*(PI()*F$7*($B229-F$5)^3)^0.5)*EXP(-((F$6*F$10-F$8*($B229-F$5))^2)/(4*F$6*F$7*($B229-F$5)))*EXP(-F$9*($B229-F$5)))</f>
        <v>6.8433206835293389E-34</v>
      </c>
      <c r="G229">
        <f ca="1">'truth model'!O229*IF($B229&lt;=G$5,0,+G$3*G$4*G$10*G$6^0.5/(2*(PI()*G$7*($B229-G$5)^3)^0.5)*EXP(-((G$6*G$10-G$8*($B229-G$5))^2)/(4*G$6*G$7*($B229-G$5)))*EXP(-G$9*($B229-G$5)))</f>
        <v>3.6880167432539188E-45</v>
      </c>
      <c r="H229">
        <f ca="1">'truth model'!P229*IF($B229&lt;=H$5,0,+H$3*H$4*H$10*H$6^0.5/(2*(PI()*H$7*($B229-H$5)^3)^0.5)*EXP(-((H$6*H$10-H$8*($B229-H$5))^2)/(4*H$6*H$7*($B229-H$5)))*EXP(-H$9*($B229-H$5)))</f>
        <v>2.6097805687605813E-54</v>
      </c>
      <c r="I229">
        <f ca="1">'truth model'!Q229*IF($B229&lt;=I$5,0,+I$3*I$4*I$10*I$6^0.5/(2*(PI()*I$7*($B229-I$5)^3)^0.5)*EXP(-((I$6*I$10-I$8*($B229-I$5))^2)/(4*I$6*I$7*($B229-I$5)))*EXP(-I$9*($B229-I$5)))</f>
        <v>4.4906032940158279E-18</v>
      </c>
      <c r="J229">
        <f ca="1">'truth model'!R229*IF($B229&lt;=J$5,0,+J$3*J$4*J$10*J$6^0.5/(2*(PI()*J$7*($B229-J$5)^3)^0.5)*EXP(-((J$6*J$10-J$8*($B229-J$5))^2)/(4*J$6*J$7*($B229-J$5)))*EXP(-J$9*($B229-J$5)))</f>
        <v>1.2048773654617589E-45</v>
      </c>
      <c r="K229">
        <f ca="1">'truth model'!S229*IF($B229&lt;=K$5,0,+K$3*K$4*K$10*K$6^0.5/(2*(PI()*K$7*($B229-K$5)^3)^0.5)*EXP(-((K$6*K$10-K$8*($B229-K$5))^2)/(4*K$6*K$7*($B229-K$5)))*EXP(-K$9*($B229-K$5)))</f>
        <v>1.1468713062755762E-32</v>
      </c>
      <c r="L229">
        <f ca="1">'truth model'!T229*IF($B229&lt;=L$5,0,+L$3*L$4*L$10*L$6^0.5/(2*(PI()*L$7*($B229-L$5)^3)^0.5)*EXP(-((L$6*L$10-L$8*($B229-L$5))^2)/(4*L$6*L$7*($B229-L$5)))*EXP(-L$9*($B229-L$5)))</f>
        <v>2.1117341141949923E-48</v>
      </c>
      <c r="M229">
        <f ca="1">'truth model'!U229*IF($B229&lt;=M$5,0,+M$3*M$4*M$10*M$6^0.5/(2*(PI()*M$7*($B229-M$5)^3)^0.5)*EXP(-((M$6*M$10-M$8*($B229-M$5))^2)/(4*M$6*M$7*($B229-M$5)))*EXP(-M$9*($B229-M$5)))</f>
        <v>1.123281368645974E-294</v>
      </c>
      <c r="N229">
        <f ca="1">'truth model'!V229*IF($B229&lt;=N$5,0,+N$3*N$4*N$10*N$6^0.5/(2*(PI()*N$7*($B229-N$5)^3)^0.5)*EXP(-((N$6*N$10-N$8*($B229-N$5))^2)/(4*N$6*N$7*($B229-N$5)))*EXP(-N$9*($B229-N$5)))</f>
        <v>1.8285568868779793E-48</v>
      </c>
      <c r="Q229">
        <f t="shared" ca="1" si="30"/>
        <v>2.8685898517595013E-149</v>
      </c>
      <c r="R229">
        <f t="shared" ca="1" si="31"/>
        <v>1.4360445015331412E-28</v>
      </c>
      <c r="S229">
        <f t="shared" ca="1" si="34"/>
        <v>6.1628489744751167E-36</v>
      </c>
      <c r="T229">
        <f t="shared" ca="1" si="34"/>
        <v>5.7927304213668994E-45</v>
      </c>
      <c r="U229">
        <f t="shared" ca="1" si="34"/>
        <v>1.4107668921852886E-8</v>
      </c>
      <c r="V229">
        <f t="shared" ca="1" si="34"/>
        <v>9.1037232339283037E-35</v>
      </c>
      <c r="W229">
        <f t="shared" ca="1" si="34"/>
        <v>5.9576903307072789E-21</v>
      </c>
      <c r="X229">
        <f t="shared" ca="1" si="34"/>
        <v>6.1565341208514258E-35</v>
      </c>
      <c r="Y229">
        <f t="shared" ca="1" si="34"/>
        <v>6.3815968375054541E-215</v>
      </c>
      <c r="Z229">
        <f t="shared" ca="1" si="34"/>
        <v>1.9194433428419491E-30</v>
      </c>
      <c r="AA229">
        <f t="shared" si="34"/>
        <v>0</v>
      </c>
      <c r="AD229">
        <f ca="1">MAX(0,Q229-'QuickPlay Score'!$AE$12)</f>
        <v>0</v>
      </c>
      <c r="AE229">
        <f ca="1">MAX(0,R229-'QuickPlay Score'!$AE$12)</f>
        <v>0</v>
      </c>
      <c r="AF229">
        <f ca="1">MAX(0,S229-'QuickPlay Score'!$AE$12)</f>
        <v>0</v>
      </c>
      <c r="AG229">
        <f ca="1">MAX(0,T229-'QuickPlay Score'!$AE$12)</f>
        <v>0</v>
      </c>
      <c r="AH229">
        <f ca="1">MAX(0,U229-'QuickPlay Score'!$AE$12)</f>
        <v>0</v>
      </c>
      <c r="AI229">
        <f ca="1">MAX(0,V229-'QuickPlay Score'!$AE$12)</f>
        <v>0</v>
      </c>
      <c r="AJ229">
        <f ca="1">MAX(0,W229-'QuickPlay Score'!$AE$12)</f>
        <v>0</v>
      </c>
      <c r="AK229">
        <f ca="1">MAX(0,X229-'QuickPlay Score'!$AE$12)</f>
        <v>0</v>
      </c>
      <c r="AL229">
        <f ca="1">MAX(0,Y229-'QuickPlay Score'!$AE$12)</f>
        <v>0</v>
      </c>
      <c r="AM229">
        <f ca="1">MAX(0,Z229-'QuickPlay Score'!$AE$12)</f>
        <v>0</v>
      </c>
    </row>
    <row r="230" spans="2:39" x14ac:dyDescent="0.25">
      <c r="B230">
        <f t="shared" si="33"/>
        <v>6390</v>
      </c>
      <c r="E230">
        <f ca="1">'truth model'!M230*IF($B230&lt;=E$5,0,+E$3*E$4*E$10*E$6^0.5/(2*(PI()*E$7*($B230-E$5)^3)^0.5)*EXP(-((E$6*E$10-E$8*($B230-E$5))^2)/(4*E$6*E$7*($B230-E$5)))*EXP(-E$9*($B230-E$5)))</f>
        <v>1.8040841071821085E-184</v>
      </c>
      <c r="F230">
        <f ca="1">'truth model'!N230*IF($B230&lt;=F$5,0,+F$3*F$4*F$10*F$6^0.5/(2*(PI()*F$7*($B230-F$5)^3)^0.5)*EXP(-((F$6*F$10-F$8*($B230-F$5))^2)/(4*F$6*F$7*($B230-F$5)))*EXP(-F$9*($B230-F$5)))</f>
        <v>4.0769898682652696E-34</v>
      </c>
      <c r="G230">
        <f ca="1">'truth model'!O230*IF($B230&lt;=G$5,0,+G$3*G$4*G$10*G$6^0.5/(2*(PI()*G$7*($B230-G$5)^3)^0.5)*EXP(-((G$6*G$10-G$8*($B230-G$5))^2)/(4*G$6*G$7*($B230-G$5)))*EXP(-G$9*($B230-G$5)))</f>
        <v>1.8806790096873302E-45</v>
      </c>
      <c r="H230">
        <f ca="1">'truth model'!P230*IF($B230&lt;=H$5,0,+H$3*H$4*H$10*H$6^0.5/(2*(PI()*H$7*($B230-H$5)^3)^0.5)*EXP(-((H$6*H$10-H$8*($B230-H$5))^2)/(4*H$6*H$7*($B230-H$5)))*EXP(-H$9*($B230-H$5)))</f>
        <v>1.3351827783059785E-54</v>
      </c>
      <c r="I230">
        <f ca="1">'truth model'!Q230*IF($B230&lt;=I$5,0,+I$3*I$4*I$10*I$6^0.5/(2*(PI()*I$7*($B230-I$5)^3)^0.5)*EXP(-((I$6*I$10-I$8*($B230-I$5))^2)/(4*I$6*I$7*($B230-I$5)))*EXP(-I$9*($B230-I$5)))</f>
        <v>3.8507089279581246E-18</v>
      </c>
      <c r="J230">
        <f ca="1">'truth model'!R230*IF($B230&lt;=J$5,0,+J$3*J$4*J$10*J$6^0.5/(2*(PI()*J$7*($B230-J$5)^3)^0.5)*EXP(-((J$6*J$10-J$8*($B230-J$5))^2)/(4*J$6*J$7*($B230-J$5)))*EXP(-J$9*($B230-J$5)))</f>
        <v>7.2298015905580655E-46</v>
      </c>
      <c r="K230">
        <f ca="1">'truth model'!S230*IF($B230&lt;=K$5,0,+K$3*K$4*K$10*K$6^0.5/(2*(PI()*K$7*($B230-K$5)^3)^0.5)*EXP(-((K$6*K$10-K$8*($B230-K$5))^2)/(4*K$6*K$7*($B230-K$5)))*EXP(-K$9*($B230-K$5)))</f>
        <v>7.150072766611608E-33</v>
      </c>
      <c r="L230">
        <f ca="1">'truth model'!T230*IF($B230&lt;=L$5,0,+L$3*L$4*L$10*L$6^0.5/(2*(PI()*L$7*($B230-L$5)^3)^0.5)*EXP(-((L$6*L$10-L$8*($B230-L$5))^2)/(4*L$6*L$7*($B230-L$5)))*EXP(-L$9*($B230-L$5)))</f>
        <v>1.6818473985363278E-48</v>
      </c>
      <c r="M230">
        <f ca="1">'truth model'!U230*IF($B230&lt;=M$5,0,+M$3*M$4*M$10*M$6^0.5/(2*(PI()*M$7*($B230-M$5)^3)^0.5)*EXP(-((M$6*M$10-M$8*($B230-M$5))^2)/(4*M$6*M$7*($B230-M$5)))*EXP(-M$9*($B230-M$5)))</f>
        <v>4.4545939298531587E-296</v>
      </c>
      <c r="N230">
        <f ca="1">'truth model'!V230*IF($B230&lt;=N$5,0,+N$3*N$4*N$10*N$6^0.5/(2*(PI()*N$7*($B230-N$5)^3)^0.5)*EXP(-((N$6*N$10-N$8*($B230-N$5))^2)/(4*N$6*N$7*($B230-N$5)))*EXP(-N$9*($B230-N$5)))</f>
        <v>1.1023615066249148E-48</v>
      </c>
      <c r="Q230">
        <f t="shared" ca="1" si="30"/>
        <v>3.7976972312532691E-150</v>
      </c>
      <c r="R230">
        <f t="shared" ca="1" si="31"/>
        <v>1.0247366414855399E-28</v>
      </c>
      <c r="S230">
        <f t="shared" ca="1" si="34"/>
        <v>3.8701247551787484E-36</v>
      </c>
      <c r="T230">
        <f t="shared" ca="1" si="34"/>
        <v>3.2863822257674173E-45</v>
      </c>
      <c r="U230">
        <f t="shared" ca="1" si="34"/>
        <v>1.2253510171265853E-8</v>
      </c>
      <c r="V230">
        <f t="shared" ca="1" si="34"/>
        <v>5.6833522751834396E-35</v>
      </c>
      <c r="W230">
        <f t="shared" ca="1" si="34"/>
        <v>4.2944986427086896E-21</v>
      </c>
      <c r="X230">
        <f t="shared" ca="1" si="34"/>
        <v>3.7203303209483576E-35</v>
      </c>
      <c r="Y230">
        <f t="shared" ca="1" si="34"/>
        <v>2.4471821695882279E-216</v>
      </c>
      <c r="Z230">
        <f t="shared" ca="1" si="34"/>
        <v>1.1621540793803216E-30</v>
      </c>
      <c r="AA230">
        <f t="shared" si="34"/>
        <v>0</v>
      </c>
      <c r="AD230">
        <f ca="1">MAX(0,Q230-'QuickPlay Score'!$AE$12)</f>
        <v>0</v>
      </c>
      <c r="AE230">
        <f ca="1">MAX(0,R230-'QuickPlay Score'!$AE$12)</f>
        <v>0</v>
      </c>
      <c r="AF230">
        <f ca="1">MAX(0,S230-'QuickPlay Score'!$AE$12)</f>
        <v>0</v>
      </c>
      <c r="AG230">
        <f ca="1">MAX(0,T230-'QuickPlay Score'!$AE$12)</f>
        <v>0</v>
      </c>
      <c r="AH230">
        <f ca="1">MAX(0,U230-'QuickPlay Score'!$AE$12)</f>
        <v>0</v>
      </c>
      <c r="AI230">
        <f ca="1">MAX(0,V230-'QuickPlay Score'!$AE$12)</f>
        <v>0</v>
      </c>
      <c r="AJ230">
        <f ca="1">MAX(0,W230-'QuickPlay Score'!$AE$12)</f>
        <v>0</v>
      </c>
      <c r="AK230">
        <f ca="1">MAX(0,X230-'QuickPlay Score'!$AE$12)</f>
        <v>0</v>
      </c>
      <c r="AL230">
        <f ca="1">MAX(0,Y230-'QuickPlay Score'!$AE$12)</f>
        <v>0</v>
      </c>
      <c r="AM230">
        <f ca="1">MAX(0,Z230-'QuickPlay Score'!$AE$12)</f>
        <v>0</v>
      </c>
    </row>
    <row r="231" spans="2:39" x14ac:dyDescent="0.25">
      <c r="B231">
        <f t="shared" si="33"/>
        <v>6420</v>
      </c>
      <c r="E231">
        <f ca="1">'truth model'!M231*IF($B231&lt;=E$5,0,+E$3*E$4*E$10*E$6^0.5/(2*(PI()*E$7*($B231-E$5)^3)^0.5)*EXP(-((E$6*E$10-E$8*($B231-E$5))^2)/(4*E$6*E$7*($B231-E$5)))*EXP(-E$9*($B231-E$5)))</f>
        <v>2.3628373245437253E-185</v>
      </c>
      <c r="F231">
        <f ca="1">'truth model'!N231*IF($B231&lt;=F$5,0,+F$3*F$4*F$10*F$6^0.5/(2*(PI()*F$7*($B231-F$5)^3)^0.5)*EXP(-((F$6*F$10-F$8*($B231-F$5))^2)/(4*F$6*F$7*($B231-F$5)))*EXP(-F$9*($B231-F$5)))</f>
        <v>3.6110482054612038E-34</v>
      </c>
      <c r="G231">
        <f ca="1">'truth model'!O231*IF($B231&lt;=G$5,0,+G$3*G$4*G$10*G$6^0.5/(2*(PI()*G$7*($B231-G$5)^3)^0.5)*EXP(-((G$6*G$10-G$8*($B231-G$5))^2)/(4*G$6*G$7*($B231-G$5)))*EXP(-G$9*($B231-G$5)))</f>
        <v>1.3455258961988805E-45</v>
      </c>
      <c r="H231">
        <f ca="1">'truth model'!P231*IF($B231&lt;=H$5,0,+H$3*H$4*H$10*H$6^0.5/(2*(PI()*H$7*($B231-H$5)^3)^0.5)*EXP(-((H$6*H$10-H$8*($B231-H$5))^2)/(4*H$6*H$7*($B231-H$5)))*EXP(-H$9*($B231-H$5)))</f>
        <v>1.1654037301013989E-54</v>
      </c>
      <c r="I231">
        <f ca="1">'truth model'!Q231*IF($B231&lt;=I$5,0,+I$3*I$4*I$10*I$6^0.5/(2*(PI()*I$7*($B231-I$5)^3)^0.5)*EXP(-((I$6*I$10-I$8*($B231-I$5))^2)/(4*I$6*I$7*($B231-I$5)))*EXP(-I$9*($B231-I$5)))</f>
        <v>2.8483709183200855E-18</v>
      </c>
      <c r="J231">
        <f ca="1">'truth model'!R231*IF($B231&lt;=J$5,0,+J$3*J$4*J$10*J$6^0.5/(2*(PI()*J$7*($B231-J$5)^3)^0.5)*EXP(-((J$6*J$10-J$8*($B231-J$5))^2)/(4*J$6*J$7*($B231-J$5)))*EXP(-J$9*($B231-J$5)))</f>
        <v>4.2998101231646892E-46</v>
      </c>
      <c r="K231">
        <f ca="1">'truth model'!S231*IF($B231&lt;=K$5,0,+K$3*K$4*K$10*K$6^0.5/(2*(PI()*K$7*($B231-K$5)^3)^0.5)*EXP(-((K$6*K$10-K$8*($B231-K$5))^2)/(4*K$6*K$7*($B231-K$5)))*EXP(-K$9*($B231-K$5)))</f>
        <v>3.6184884411144013E-33</v>
      </c>
      <c r="L231">
        <f ca="1">'truth model'!T231*IF($B231&lt;=L$5,0,+L$3*L$4*L$10*L$6^0.5/(2*(PI()*L$7*($B231-L$5)^3)^0.5)*EXP(-((L$6*L$10-L$8*($B231-L$5))^2)/(4*L$6*L$7*($B231-L$5)))*EXP(-L$9*($B231-L$5)))</f>
        <v>1.1320494217023866E-48</v>
      </c>
      <c r="M231">
        <f ca="1">'truth model'!U231*IF($B231&lt;=M$5,0,+M$3*M$4*M$10*M$6^0.5/(2*(PI()*M$7*($B231-M$5)^3)^0.5)*EXP(-((M$6*M$10-M$8*($B231-M$5))^2)/(4*M$6*M$7*($B231-M$5)))*EXP(-M$9*($B231-M$5)))</f>
        <v>2.139198217244755E-297</v>
      </c>
      <c r="N231">
        <f ca="1">'truth model'!V231*IF($B231&lt;=N$5,0,+N$3*N$4*N$10*N$6^0.5/(2*(PI()*N$7*($B231-N$5)^3)^0.5)*EXP(-((N$6*N$10-N$8*($B231-N$5))^2)/(4*N$6*N$7*($B231-N$5)))*EXP(-N$9*($B231-N$5)))</f>
        <v>7.1172336267045379E-49</v>
      </c>
      <c r="Q231">
        <f t="shared" ca="1" si="30"/>
        <v>5.0266262749708302E-151</v>
      </c>
      <c r="R231">
        <f t="shared" ca="1" si="31"/>
        <v>7.3119372239124274E-29</v>
      </c>
      <c r="S231">
        <f t="shared" ca="1" si="34"/>
        <v>2.4300749433971837E-36</v>
      </c>
      <c r="T231">
        <f t="shared" ca="1" si="34"/>
        <v>1.8643126743881375E-45</v>
      </c>
      <c r="U231">
        <f t="shared" ca="1" si="34"/>
        <v>1.0638715989007263E-8</v>
      </c>
      <c r="V231">
        <f t="shared" ca="1" si="34"/>
        <v>3.5475730945473041E-35</v>
      </c>
      <c r="W231">
        <f t="shared" ca="1" si="34"/>
        <v>3.0951137625168857E-21</v>
      </c>
      <c r="X231">
        <f t="shared" ca="1" si="34"/>
        <v>2.2478544690984198E-35</v>
      </c>
      <c r="Y231">
        <f t="shared" ca="1" si="34"/>
        <v>9.3761090548273251E-218</v>
      </c>
      <c r="Z231">
        <f t="shared" ca="1" si="34"/>
        <v>7.0345956793524422E-31</v>
      </c>
      <c r="AA231">
        <f t="shared" si="34"/>
        <v>0</v>
      </c>
      <c r="AD231">
        <f ca="1">MAX(0,Q231-'QuickPlay Score'!$AE$12)</f>
        <v>0</v>
      </c>
      <c r="AE231">
        <f ca="1">MAX(0,R231-'QuickPlay Score'!$AE$12)</f>
        <v>0</v>
      </c>
      <c r="AF231">
        <f ca="1">MAX(0,S231-'QuickPlay Score'!$AE$12)</f>
        <v>0</v>
      </c>
      <c r="AG231">
        <f ca="1">MAX(0,T231-'QuickPlay Score'!$AE$12)</f>
        <v>0</v>
      </c>
      <c r="AH231">
        <f ca="1">MAX(0,U231-'QuickPlay Score'!$AE$12)</f>
        <v>0</v>
      </c>
      <c r="AI231">
        <f ca="1">MAX(0,V231-'QuickPlay Score'!$AE$12)</f>
        <v>0</v>
      </c>
      <c r="AJ231">
        <f ca="1">MAX(0,W231-'QuickPlay Score'!$AE$12)</f>
        <v>0</v>
      </c>
      <c r="AK231">
        <f ca="1">MAX(0,X231-'QuickPlay Score'!$AE$12)</f>
        <v>0</v>
      </c>
      <c r="AL231">
        <f ca="1">MAX(0,Y231-'QuickPlay Score'!$AE$12)</f>
        <v>0</v>
      </c>
      <c r="AM231">
        <f ca="1">MAX(0,Z231-'QuickPlay Score'!$AE$12)</f>
        <v>0</v>
      </c>
    </row>
    <row r="232" spans="2:39" x14ac:dyDescent="0.25">
      <c r="B232">
        <f t="shared" si="33"/>
        <v>6450</v>
      </c>
      <c r="E232">
        <f ca="1">'truth model'!M232*IF($B232&lt;=E$5,0,+E$3*E$4*E$10*E$6^0.5/(2*(PI()*E$7*($B232-E$5)^3)^0.5)*EXP(-((E$6*E$10-E$8*($B232-E$5))^2)/(4*E$6*E$7*($B232-E$5)))*EXP(-E$9*($B232-E$5)))</f>
        <v>3.6632989047510973E-186</v>
      </c>
      <c r="F232">
        <f ca="1">'truth model'!N232*IF($B232&lt;=F$5,0,+F$3*F$4*F$10*F$6^0.5/(2*(PI()*F$7*($B232-F$5)^3)^0.5)*EXP(-((F$6*F$10-F$8*($B232-F$5))^2)/(4*F$6*F$7*($B232-F$5)))*EXP(-F$9*($B232-F$5)))</f>
        <v>2.8337945842611749E-34</v>
      </c>
      <c r="G232">
        <f ca="1">'truth model'!O232*IF($B232&lt;=G$5,0,+G$3*G$4*G$10*G$6^0.5/(2*(PI()*G$7*($B232-G$5)^3)^0.5)*EXP(-((G$6*G$10-G$8*($B232-G$5))^2)/(4*G$6*G$7*($B232-G$5)))*EXP(-G$9*($B232-G$5)))</f>
        <v>5.323636178122589E-46</v>
      </c>
      <c r="H232">
        <f ca="1">'truth model'!P232*IF($B232&lt;=H$5,0,+H$3*H$4*H$10*H$6^0.5/(2*(PI()*H$7*($B232-H$5)^3)^0.5)*EXP(-((H$6*H$10-H$8*($B232-H$5))^2)/(4*H$6*H$7*($B232-H$5)))*EXP(-H$9*($B232-H$5)))</f>
        <v>4.9629575945048532E-55</v>
      </c>
      <c r="I232">
        <f ca="1">'truth model'!Q232*IF($B232&lt;=I$5,0,+I$3*I$4*I$10*I$6^0.5/(2*(PI()*I$7*($B232-I$5)^3)^0.5)*EXP(-((I$6*I$10-I$8*($B232-I$5))^2)/(4*I$6*I$7*($B232-I$5)))*EXP(-I$9*($B232-I$5)))</f>
        <v>2.5844673906162727E-18</v>
      </c>
      <c r="J232">
        <f ca="1">'truth model'!R232*IF($B232&lt;=J$5,0,+J$3*J$4*J$10*J$6^0.5/(2*(PI()*J$7*($B232-J$5)^3)^0.5)*EXP(-((J$6*J$10-J$8*($B232-J$5))^2)/(4*J$6*J$7*($B232-J$5)))*EXP(-J$9*($B232-J$5)))</f>
        <v>2.5977314638304109E-46</v>
      </c>
      <c r="K232">
        <f ca="1">'truth model'!S232*IF($B232&lt;=K$5,0,+K$3*K$4*K$10*K$6^0.5/(2*(PI()*K$7*($B232-K$5)^3)^0.5)*EXP(-((K$6*K$10-K$8*($B232-K$5))^2)/(4*K$6*K$7*($B232-K$5)))*EXP(-K$9*($B232-K$5)))</f>
        <v>2.5837381983399414E-33</v>
      </c>
      <c r="L232">
        <f ca="1">'truth model'!T232*IF($B232&lt;=L$5,0,+L$3*L$4*L$10*L$6^0.5/(2*(PI()*L$7*($B232-L$5)^3)^0.5)*EXP(-((L$6*L$10-L$8*($B232-L$5))^2)/(4*L$6*L$7*($B232-L$5)))*EXP(-L$9*($B232-L$5)))</f>
        <v>6.3831622474963524E-49</v>
      </c>
      <c r="M232">
        <f ca="1">'truth model'!U232*IF($B232&lt;=M$5,0,+M$3*M$4*M$10*M$6^0.5/(2*(PI()*M$7*($B232-M$5)^3)^0.5)*EXP(-((M$6*M$10-M$8*($B232-M$5))^2)/(4*M$6*M$7*($B232-M$5)))*EXP(-M$9*($B232-M$5)))</f>
        <v>6.5368962270503521E-299</v>
      </c>
      <c r="N232">
        <f ca="1">'truth model'!V232*IF($B232&lt;=N$5,0,+N$3*N$4*N$10*N$6^0.5/(2*(PI()*N$7*($B232-N$5)^3)^0.5)*EXP(-((N$6*N$10-N$8*($B232-N$5))^2)/(4*N$6*N$7*($B232-N$5)))*EXP(-N$9*($B232-N$5)))</f>
        <v>4.6972691434334668E-49</v>
      </c>
      <c r="Q232">
        <f t="shared" ca="1" si="30"/>
        <v>6.6517919903505467E-152</v>
      </c>
      <c r="R232">
        <f t="shared" ca="1" si="31"/>
        <v>5.2170965807163142E-29</v>
      </c>
      <c r="S232">
        <f t="shared" ca="1" si="34"/>
        <v>1.5256903281134716E-36</v>
      </c>
      <c r="T232">
        <f t="shared" ca="1" si="34"/>
        <v>1.0575134697993175E-45</v>
      </c>
      <c r="U232">
        <f t="shared" ca="1" si="34"/>
        <v>9.233023261647473E-9</v>
      </c>
      <c r="V232">
        <f t="shared" ca="1" si="34"/>
        <v>2.2141155279942492E-35</v>
      </c>
      <c r="W232">
        <f t="shared" ca="1" si="34"/>
        <v>2.2303418460603745E-21</v>
      </c>
      <c r="X232">
        <f t="shared" ca="1" si="34"/>
        <v>1.3579921409271156E-35</v>
      </c>
      <c r="Y232">
        <f t="shared" ca="1" si="34"/>
        <v>3.5892514022793097E-219</v>
      </c>
      <c r="Z232">
        <f t="shared" ca="1" si="34"/>
        <v>4.2569961583808715E-31</v>
      </c>
      <c r="AA232">
        <f t="shared" si="34"/>
        <v>0</v>
      </c>
      <c r="AD232">
        <f ca="1">MAX(0,Q232-'QuickPlay Score'!$AE$12)</f>
        <v>0</v>
      </c>
      <c r="AE232">
        <f ca="1">MAX(0,R232-'QuickPlay Score'!$AE$12)</f>
        <v>0</v>
      </c>
      <c r="AF232">
        <f ca="1">MAX(0,S232-'QuickPlay Score'!$AE$12)</f>
        <v>0</v>
      </c>
      <c r="AG232">
        <f ca="1">MAX(0,T232-'QuickPlay Score'!$AE$12)</f>
        <v>0</v>
      </c>
      <c r="AH232">
        <f ca="1">MAX(0,U232-'QuickPlay Score'!$AE$12)</f>
        <v>0</v>
      </c>
      <c r="AI232">
        <f ca="1">MAX(0,V232-'QuickPlay Score'!$AE$12)</f>
        <v>0</v>
      </c>
      <c r="AJ232">
        <f ca="1">MAX(0,W232-'QuickPlay Score'!$AE$12)</f>
        <v>0</v>
      </c>
      <c r="AK232">
        <f ca="1">MAX(0,X232-'QuickPlay Score'!$AE$12)</f>
        <v>0</v>
      </c>
      <c r="AL232">
        <f ca="1">MAX(0,Y232-'QuickPlay Score'!$AE$12)</f>
        <v>0</v>
      </c>
      <c r="AM232">
        <f ca="1">MAX(0,Z232-'QuickPlay Score'!$AE$12)</f>
        <v>0</v>
      </c>
    </row>
    <row r="233" spans="2:39" x14ac:dyDescent="0.25">
      <c r="B233">
        <f t="shared" si="33"/>
        <v>6480</v>
      </c>
      <c r="E233">
        <f ca="1">'truth model'!M233*IF($B233&lt;=E$5,0,+E$3*E$4*E$10*E$6^0.5/(2*(PI()*E$7*($B233-E$5)^3)^0.5)*EXP(-((E$6*E$10-E$8*($B233-E$5))^2)/(4*E$6*E$7*($B233-E$5)))*EXP(-E$9*($B233-E$5)))</f>
        <v>3.8139861093330574E-187</v>
      </c>
      <c r="F233">
        <f ca="1">'truth model'!N233*IF($B233&lt;=F$5,0,+F$3*F$4*F$10*F$6^0.5/(2*(PI()*F$7*($B233-F$5)^3)^0.5)*EXP(-((F$6*F$10-F$8*($B233-F$5))^2)/(4*F$6*F$7*($B233-F$5)))*EXP(-F$9*($B233-F$5)))</f>
        <v>1.5328196949151639E-34</v>
      </c>
      <c r="G233">
        <f ca="1">'truth model'!O233*IF($B233&lt;=G$5,0,+G$3*G$4*G$10*G$6^0.5/(2*(PI()*G$7*($B233-G$5)^3)^0.5)*EXP(-((G$6*G$10-G$8*($B233-G$5))^2)/(4*G$6*G$7*($B233-G$5)))*EXP(-G$9*($B233-G$5)))</f>
        <v>3.8345970573802271E-46</v>
      </c>
      <c r="H233">
        <f ca="1">'truth model'!P233*IF($B233&lt;=H$5,0,+H$3*H$4*H$10*H$6^0.5/(2*(PI()*H$7*($B233-H$5)^3)^0.5)*EXP(-((H$6*H$10-H$8*($B233-H$5))^2)/(4*H$6*H$7*($B233-H$5)))*EXP(-H$9*($B233-H$5)))</f>
        <v>3.1560641040828926E-55</v>
      </c>
      <c r="I233">
        <f ca="1">'truth model'!Q233*IF($B233&lt;=I$5,0,+I$3*I$4*I$10*I$6^0.5/(2*(PI()*I$7*($B233-I$5)^3)^0.5)*EXP(-((I$6*I$10-I$8*($B233-I$5))^2)/(4*I$6*I$7*($B233-I$5)))*EXP(-I$9*($B233-I$5)))</f>
        <v>2.309521146505449E-18</v>
      </c>
      <c r="J233">
        <f ca="1">'truth model'!R233*IF($B233&lt;=J$5,0,+J$3*J$4*J$10*J$6^0.5/(2*(PI()*J$7*($B233-J$5)^3)^0.5)*EXP(-((J$6*J$10-J$8*($B233-J$5))^2)/(4*J$6*J$7*($B233-J$5)))*EXP(-J$9*($B233-J$5)))</f>
        <v>1.1889780289037973E-46</v>
      </c>
      <c r="K233">
        <f ca="1">'truth model'!S233*IF($B233&lt;=K$5,0,+K$3*K$4*K$10*K$6^0.5/(2*(PI()*K$7*($B233-K$5)^3)^0.5)*EXP(-((K$6*K$10-K$8*($B233-K$5))^2)/(4*K$6*K$7*($B233-K$5)))*EXP(-K$9*($B233-K$5)))</f>
        <v>2.8104598042937971E-33</v>
      </c>
      <c r="L233">
        <f ca="1">'truth model'!T233*IF($B233&lt;=L$5,0,+L$3*L$4*L$10*L$6^0.5/(2*(PI()*L$7*($B233-L$5)^3)^0.5)*EXP(-((L$6*L$10-L$8*($B233-L$5))^2)/(4*L$6*L$7*($B233-L$5)))*EXP(-L$9*($B233-L$5)))</f>
        <v>2.9484939654264322E-49</v>
      </c>
      <c r="M233">
        <f ca="1">'truth model'!U233*IF($B233&lt;=M$5,0,+M$3*M$4*M$10*M$6^0.5/(2*(PI()*M$7*($B233-M$5)^3)^0.5)*EXP(-((M$6*M$10-M$8*($B233-M$5))^2)/(4*M$6*M$7*($B233-M$5)))*EXP(-M$9*($B233-M$5)))</f>
        <v>1.8246692860795397E-300</v>
      </c>
      <c r="N233">
        <f ca="1">'truth model'!V233*IF($B233&lt;=N$5,0,+N$3*N$4*N$10*N$6^0.5/(2*(PI()*N$7*($B233-N$5)^3)^0.5)*EXP(-((N$6*N$10-N$8*($B233-N$5))^2)/(4*N$6*N$7*($B233-N$5)))*EXP(-N$9*($B233-N$5)))</f>
        <v>2.9482631280237929E-49</v>
      </c>
      <c r="Q233">
        <f t="shared" ca="1" si="30"/>
        <v>8.8005116840257061E-153</v>
      </c>
      <c r="R233">
        <f t="shared" ca="1" si="31"/>
        <v>3.7222191308186819E-29</v>
      </c>
      <c r="S233">
        <f t="shared" ca="1" si="34"/>
        <v>9.5778027210421644E-37</v>
      </c>
      <c r="T233">
        <f t="shared" ca="1" si="34"/>
        <v>5.9981881117717233E-46</v>
      </c>
      <c r="U233">
        <f t="shared" ca="1" si="34"/>
        <v>8.0099016281740218E-9</v>
      </c>
      <c r="V233">
        <f t="shared" ca="1" si="34"/>
        <v>1.3816951610358498E-35</v>
      </c>
      <c r="W233">
        <f t="shared" ca="1" si="34"/>
        <v>1.6069337259791464E-21</v>
      </c>
      <c r="X233">
        <f t="shared" ca="1" si="34"/>
        <v>8.2029408713662377E-36</v>
      </c>
      <c r="Y233">
        <f t="shared" ca="1" si="34"/>
        <v>1.3728255271469331E-220</v>
      </c>
      <c r="Z233">
        <f t="shared" ca="1" si="34"/>
        <v>2.5754771542423093E-31</v>
      </c>
      <c r="AA233">
        <f t="shared" si="34"/>
        <v>0</v>
      </c>
      <c r="AD233">
        <f ca="1">MAX(0,Q233-'QuickPlay Score'!$AE$12)</f>
        <v>0</v>
      </c>
      <c r="AE233">
        <f ca="1">MAX(0,R233-'QuickPlay Score'!$AE$12)</f>
        <v>0</v>
      </c>
      <c r="AF233">
        <f ca="1">MAX(0,S233-'QuickPlay Score'!$AE$12)</f>
        <v>0</v>
      </c>
      <c r="AG233">
        <f ca="1">MAX(0,T233-'QuickPlay Score'!$AE$12)</f>
        <v>0</v>
      </c>
      <c r="AH233">
        <f ca="1">MAX(0,U233-'QuickPlay Score'!$AE$12)</f>
        <v>0</v>
      </c>
      <c r="AI233">
        <f ca="1">MAX(0,V233-'QuickPlay Score'!$AE$12)</f>
        <v>0</v>
      </c>
      <c r="AJ233">
        <f ca="1">MAX(0,W233-'QuickPlay Score'!$AE$12)</f>
        <v>0</v>
      </c>
      <c r="AK233">
        <f ca="1">MAX(0,X233-'QuickPlay Score'!$AE$12)</f>
        <v>0</v>
      </c>
      <c r="AL233">
        <f ca="1">MAX(0,Y233-'QuickPlay Score'!$AE$12)</f>
        <v>0</v>
      </c>
      <c r="AM233">
        <f ca="1">MAX(0,Z233-'QuickPlay Score'!$AE$12)</f>
        <v>0</v>
      </c>
    </row>
    <row r="234" spans="2:39" x14ac:dyDescent="0.25">
      <c r="B234">
        <f t="shared" si="33"/>
        <v>6510</v>
      </c>
      <c r="E234">
        <f ca="1">'truth model'!M234*IF($B234&lt;=E$5,0,+E$3*E$4*E$10*E$6^0.5/(2*(PI()*E$7*($B234-E$5)^3)^0.5)*EXP(-((E$6*E$10-E$8*($B234-E$5))^2)/(4*E$6*E$7*($B234-E$5)))*EXP(-E$9*($B234-E$5)))</f>
        <v>4.3819418659202397E-188</v>
      </c>
      <c r="F234">
        <f ca="1">'truth model'!N234*IF($B234&lt;=F$5,0,+F$3*F$4*F$10*F$6^0.5/(2*(PI()*F$7*($B234-F$5)^3)^0.5)*EXP(-((F$6*F$10-F$8*($B234-F$5))^2)/(4*F$6*F$7*($B234-F$5)))*EXP(-F$9*($B234-F$5)))</f>
        <v>9.4436002746540516E-35</v>
      </c>
      <c r="G234">
        <f ca="1">'truth model'!O234*IF($B234&lt;=G$5,0,+G$3*G$4*G$10*G$6^0.5/(2*(PI()*G$7*($B234-G$5)^3)^0.5)*EXP(-((G$6*G$10-G$8*($B234-G$5))^2)/(4*G$6*G$7*($B234-G$5)))*EXP(-G$9*($B234-G$5)))</f>
        <v>2.6018828678379371E-46</v>
      </c>
      <c r="H234">
        <f ca="1">'truth model'!P234*IF($B234&lt;=H$5,0,+H$3*H$4*H$10*H$6^0.5/(2*(PI()*H$7*($B234-H$5)^3)^0.5)*EXP(-((H$6*H$10-H$8*($B234-H$5))^2)/(4*H$6*H$7*($B234-H$5)))*EXP(-H$9*($B234-H$5)))</f>
        <v>1.5043095813951877E-55</v>
      </c>
      <c r="I234">
        <f ca="1">'truth model'!Q234*IF($B234&lt;=I$5,0,+I$3*I$4*I$10*I$6^0.5/(2*(PI()*I$7*($B234-I$5)^3)^0.5)*EXP(-((I$6*I$10-I$8*($B234-I$5))^2)/(4*I$6*I$7*($B234-I$5)))*EXP(-I$9*($B234-I$5)))</f>
        <v>1.7513145119118296E-18</v>
      </c>
      <c r="J234">
        <f ca="1">'truth model'!R234*IF($B234&lt;=J$5,0,+J$3*J$4*J$10*J$6^0.5/(2*(PI()*J$7*($B234-J$5)^3)^0.5)*EXP(-((J$6*J$10-J$8*($B234-J$5))^2)/(4*J$6*J$7*($B234-J$5)))*EXP(-J$9*($B234-J$5)))</f>
        <v>6.9389667083032077E-47</v>
      </c>
      <c r="K234">
        <f ca="1">'truth model'!S234*IF($B234&lt;=K$5,0,+K$3*K$4*K$10*K$6^0.5/(2*(PI()*K$7*($B234-K$5)^3)^0.5)*EXP(-((K$6*K$10-K$8*($B234-K$5))^2)/(4*K$6*K$7*($B234-K$5)))*EXP(-K$9*($B234-K$5)))</f>
        <v>1.9457557188258639E-33</v>
      </c>
      <c r="L234">
        <f ca="1">'truth model'!T234*IF($B234&lt;=L$5,0,+L$3*L$4*L$10*L$6^0.5/(2*(PI()*L$7*($B234-L$5)^3)^0.5)*EXP(-((L$6*L$10-L$8*($B234-L$5))^2)/(4*L$6*L$7*($B234-L$5)))*EXP(-L$9*($B234-L$5)))</f>
        <v>2.2023099521561989E-49</v>
      </c>
      <c r="M234">
        <f ca="1">'truth model'!U234*IF($B234&lt;=M$5,0,+M$3*M$4*M$10*M$6^0.5/(2*(PI()*M$7*($B234-M$5)^3)^0.5)*EXP(-((M$6*M$10-M$8*($B234-M$5))^2)/(4*M$6*M$7*($B234-M$5)))*EXP(-M$9*($B234-M$5)))</f>
        <v>6.8229902868194357E-302</v>
      </c>
      <c r="N234">
        <f ca="1">'truth model'!V234*IF($B234&lt;=N$5,0,+N$3*N$4*N$10*N$6^0.5/(2*(PI()*N$7*($B234-N$5)^3)^0.5)*EXP(-((N$6*N$10-N$8*($B234-N$5))^2)/(4*N$6*N$7*($B234-N$5)))*EXP(-N$9*($B234-N$5)))</f>
        <v>1.369337997956478E-49</v>
      </c>
      <c r="Q234">
        <f t="shared" ca="1" si="30"/>
        <v>1.1640878591431542E-153</v>
      </c>
      <c r="R234">
        <f t="shared" ca="1" si="31"/>
        <v>2.6555350059646541E-29</v>
      </c>
      <c r="S234">
        <f t="shared" ca="1" si="34"/>
        <v>6.0119987450409773E-37</v>
      </c>
      <c r="T234">
        <f t="shared" ca="1" si="34"/>
        <v>3.4019020484208956E-46</v>
      </c>
      <c r="U234">
        <f t="shared" ca="1" si="34"/>
        <v>6.9461066698327999E-9</v>
      </c>
      <c r="V234">
        <f t="shared" ca="1" si="34"/>
        <v>8.6212074728331887E-36</v>
      </c>
      <c r="W234">
        <f t="shared" ca="1" si="34"/>
        <v>1.1575965977943015E-21</v>
      </c>
      <c r="X234">
        <f t="shared" ca="1" si="34"/>
        <v>4.954342522239079E-36</v>
      </c>
      <c r="Y234">
        <f t="shared" ca="1" si="34"/>
        <v>5.2464110203805675E-222</v>
      </c>
      <c r="Z234">
        <f t="shared" ca="1" si="34"/>
        <v>1.5577726667456933E-31</v>
      </c>
      <c r="AA234">
        <f t="shared" si="34"/>
        <v>0</v>
      </c>
      <c r="AD234">
        <f ca="1">MAX(0,Q234-'QuickPlay Score'!$AE$12)</f>
        <v>0</v>
      </c>
      <c r="AE234">
        <f ca="1">MAX(0,R234-'QuickPlay Score'!$AE$12)</f>
        <v>0</v>
      </c>
      <c r="AF234">
        <f ca="1">MAX(0,S234-'QuickPlay Score'!$AE$12)</f>
        <v>0</v>
      </c>
      <c r="AG234">
        <f ca="1">MAX(0,T234-'QuickPlay Score'!$AE$12)</f>
        <v>0</v>
      </c>
      <c r="AH234">
        <f ca="1">MAX(0,U234-'QuickPlay Score'!$AE$12)</f>
        <v>0</v>
      </c>
      <c r="AI234">
        <f ca="1">MAX(0,V234-'QuickPlay Score'!$AE$12)</f>
        <v>0</v>
      </c>
      <c r="AJ234">
        <f ca="1">MAX(0,W234-'QuickPlay Score'!$AE$12)</f>
        <v>0</v>
      </c>
      <c r="AK234">
        <f ca="1">MAX(0,X234-'QuickPlay Score'!$AE$12)</f>
        <v>0</v>
      </c>
      <c r="AL234">
        <f ca="1">MAX(0,Y234-'QuickPlay Score'!$AE$12)</f>
        <v>0</v>
      </c>
      <c r="AM234">
        <f ca="1">MAX(0,Z234-'QuickPlay Score'!$AE$12)</f>
        <v>0</v>
      </c>
    </row>
    <row r="235" spans="2:39" x14ac:dyDescent="0.25">
      <c r="B235">
        <f t="shared" si="33"/>
        <v>6540</v>
      </c>
      <c r="E235">
        <f ca="1">'truth model'!M235*IF($B235&lt;=E$5,0,+E$3*E$4*E$10*E$6^0.5/(2*(PI()*E$7*($B235-E$5)^3)^0.5)*EXP(-((E$6*E$10-E$8*($B235-E$5))^2)/(4*E$6*E$7*($B235-E$5)))*EXP(-E$9*($B235-E$5)))</f>
        <v>6.7675492805148174E-189</v>
      </c>
      <c r="F235">
        <f ca="1">'truth model'!N235*IF($B235&lt;=F$5,0,+F$3*F$4*F$10*F$6^0.5/(2*(PI()*F$7*($B235-F$5)^3)^0.5)*EXP(-((F$6*F$10-F$8*($B235-F$5))^2)/(4*F$6*F$7*($B235-F$5)))*EXP(-F$9*($B235-F$5)))</f>
        <v>9.4994381604448259E-35</v>
      </c>
      <c r="G235">
        <f ca="1">'truth model'!O235*IF($B235&lt;=G$5,0,+G$3*G$4*G$10*G$6^0.5/(2*(PI()*G$7*($B235-G$5)^3)^0.5)*EXP(-((G$6*G$10-G$8*($B235-G$5))^2)/(4*G$6*G$7*($B235-G$5)))*EXP(-G$9*($B235-G$5)))</f>
        <v>1.7843725908381948E-46</v>
      </c>
      <c r="H235">
        <f ca="1">'truth model'!P235*IF($B235&lt;=H$5,0,+H$3*H$4*H$10*H$6^0.5/(2*(PI()*H$7*($B235-H$5)^3)^0.5)*EXP(-((H$6*H$10-H$8*($B235-H$5))^2)/(4*H$6*H$7*($B235-H$5)))*EXP(-H$9*($B235-H$5)))</f>
        <v>7.4829705020751058E-56</v>
      </c>
      <c r="I235">
        <f ca="1">'truth model'!Q235*IF($B235&lt;=I$5,0,+I$3*I$4*I$10*I$6^0.5/(2*(PI()*I$7*($B235-I$5)^3)^0.5)*EXP(-((I$6*I$10-I$8*($B235-I$5))^2)/(4*I$6*I$7*($B235-I$5)))*EXP(-I$9*($B235-I$5)))</f>
        <v>1.3989234120178589E-18</v>
      </c>
      <c r="J235">
        <f ca="1">'truth model'!R235*IF($B235&lt;=J$5,0,+J$3*J$4*J$10*J$6^0.5/(2*(PI()*J$7*($B235-J$5)^3)^0.5)*EXP(-((J$6*J$10-J$8*($B235-J$5))^2)/(4*J$6*J$7*($B235-J$5)))*EXP(-J$9*($B235-J$5)))</f>
        <v>4.4356906011763631E-47</v>
      </c>
      <c r="K235">
        <f ca="1">'truth model'!S235*IF($B235&lt;=K$5,0,+K$3*K$4*K$10*K$6^0.5/(2*(PI()*K$7*($B235-K$5)^3)^0.5)*EXP(-((K$6*K$10-K$8*($B235-K$5))^2)/(4*K$6*K$7*($B235-K$5)))*EXP(-K$9*($B235-K$5)))</f>
        <v>1.0691979340084845E-33</v>
      </c>
      <c r="L235">
        <f ca="1">'truth model'!T235*IF($B235&lt;=L$5,0,+L$3*L$4*L$10*L$6^0.5/(2*(PI()*L$7*($B235-L$5)^3)^0.5)*EXP(-((L$6*L$10-L$8*($B235-L$5))^2)/(4*L$6*L$7*($B235-L$5)))*EXP(-L$9*($B235-L$5)))</f>
        <v>1.414880851105721E-49</v>
      </c>
      <c r="M235">
        <f ca="1">'truth model'!U235*IF($B235&lt;=M$5,0,+M$3*M$4*M$10*M$6^0.5/(2*(PI()*M$7*($B235-M$5)^3)^0.5)*EXP(-((M$6*M$10-M$8*($B235-M$5))^2)/(4*M$6*M$7*($B235-M$5)))*EXP(-M$9*($B235-M$5)))</f>
        <v>2.5301620929692768E-303</v>
      </c>
      <c r="N235">
        <f ca="1">'truth model'!V235*IF($B235&lt;=N$5,0,+N$3*N$4*N$10*N$6^0.5/(2*(PI()*N$7*($B235-N$5)^3)^0.5)*EXP(-((N$6*N$10-N$8*($B235-N$5))^2)/(4*N$6*N$7*($B235-N$5)))*EXP(-N$9*($B235-N$5)))</f>
        <v>6.8751891822558362E-50</v>
      </c>
      <c r="Q235">
        <f t="shared" ca="1" si="30"/>
        <v>1.5394780890727004E-154</v>
      </c>
      <c r="R235">
        <f t="shared" ca="1" si="31"/>
        <v>1.8944342898195099E-29</v>
      </c>
      <c r="S235">
        <f t="shared" ca="1" si="34"/>
        <v>3.7733413192580483E-37</v>
      </c>
      <c r="T235">
        <f t="shared" ca="1" si="34"/>
        <v>1.9292637185236383E-46</v>
      </c>
      <c r="U235">
        <f t="shared" ca="1" si="34"/>
        <v>6.0212846153845349E-9</v>
      </c>
      <c r="V235">
        <f t="shared" ca="1" si="34"/>
        <v>5.3785933273402321E-36</v>
      </c>
      <c r="W235">
        <f t="shared" ca="1" si="34"/>
        <v>8.3377768466452084E-22</v>
      </c>
      <c r="X235">
        <f t="shared" ca="1" si="34"/>
        <v>2.9919025694693885E-36</v>
      </c>
      <c r="Y235">
        <f t="shared" ca="1" si="34"/>
        <v>2.0033181968873757E-223</v>
      </c>
      <c r="Z235">
        <f t="shared" ca="1" si="34"/>
        <v>9.4198495753492695E-32</v>
      </c>
      <c r="AA235">
        <f t="shared" si="34"/>
        <v>0</v>
      </c>
      <c r="AD235">
        <f ca="1">MAX(0,Q235-'QuickPlay Score'!$AE$12)</f>
        <v>0</v>
      </c>
      <c r="AE235">
        <f ca="1">MAX(0,R235-'QuickPlay Score'!$AE$12)</f>
        <v>0</v>
      </c>
      <c r="AF235">
        <f ca="1">MAX(0,S235-'QuickPlay Score'!$AE$12)</f>
        <v>0</v>
      </c>
      <c r="AG235">
        <f ca="1">MAX(0,T235-'QuickPlay Score'!$AE$12)</f>
        <v>0</v>
      </c>
      <c r="AH235">
        <f ca="1">MAX(0,U235-'QuickPlay Score'!$AE$12)</f>
        <v>0</v>
      </c>
      <c r="AI235">
        <f ca="1">MAX(0,V235-'QuickPlay Score'!$AE$12)</f>
        <v>0</v>
      </c>
      <c r="AJ235">
        <f ca="1">MAX(0,W235-'QuickPlay Score'!$AE$12)</f>
        <v>0</v>
      </c>
      <c r="AK235">
        <f ca="1">MAX(0,X235-'QuickPlay Score'!$AE$12)</f>
        <v>0</v>
      </c>
      <c r="AL235">
        <f ca="1">MAX(0,Y235-'QuickPlay Score'!$AE$12)</f>
        <v>0</v>
      </c>
      <c r="AM235">
        <f ca="1">MAX(0,Z235-'QuickPlay Score'!$AE$12)</f>
        <v>0</v>
      </c>
    </row>
    <row r="236" spans="2:39" x14ac:dyDescent="0.25">
      <c r="B236">
        <f t="shared" si="33"/>
        <v>6570</v>
      </c>
      <c r="E236">
        <f ca="1">'truth model'!M236*IF($B236&lt;=E$5,0,+E$3*E$4*E$10*E$6^0.5/(2*(PI()*E$7*($B236-E$5)^3)^0.5)*EXP(-((E$6*E$10-E$8*($B236-E$5))^2)/(4*E$6*E$7*($B236-E$5)))*EXP(-E$9*($B236-E$5)))</f>
        <v>1.029302479056102E-189</v>
      </c>
      <c r="F236">
        <f ca="1">'truth model'!N236*IF($B236&lt;=F$5,0,+F$3*F$4*F$10*F$6^0.5/(2*(PI()*F$7*($B236-F$5)^3)^0.5)*EXP(-((F$6*F$10-F$8*($B236-F$5))^2)/(4*F$6*F$7*($B236-F$5)))*EXP(-F$9*($B236-F$5)))</f>
        <v>4.6780852417154968E-35</v>
      </c>
      <c r="G236">
        <f ca="1">'truth model'!O236*IF($B236&lt;=G$5,0,+G$3*G$4*G$10*G$6^0.5/(2*(PI()*G$7*($B236-G$5)^3)^0.5)*EXP(-((G$6*G$10-G$8*($B236-G$5))^2)/(4*G$6*G$7*($B236-G$5)))*EXP(-G$9*($B236-G$5)))</f>
        <v>1.066628185215694E-46</v>
      </c>
      <c r="H236">
        <f ca="1">'truth model'!P236*IF($B236&lt;=H$5,0,+H$3*H$4*H$10*H$6^0.5/(2*(PI()*H$7*($B236-H$5)^3)^0.5)*EXP(-((H$6*H$10-H$8*($B236-H$5))^2)/(4*H$6*H$7*($B236-H$5)))*EXP(-H$9*($B236-H$5)))</f>
        <v>6.4930488313671973E-56</v>
      </c>
      <c r="I236">
        <f ca="1">'truth model'!Q236*IF($B236&lt;=I$5,0,+I$3*I$4*I$10*I$6^0.5/(2*(PI()*I$7*($B236-I$5)^3)^0.5)*EXP(-((I$6*I$10-I$8*($B236-I$5))^2)/(4*I$6*I$7*($B236-I$5)))*EXP(-I$9*($B236-I$5)))</f>
        <v>1.3580080242371363E-18</v>
      </c>
      <c r="J236">
        <f ca="1">'truth model'!R236*IF($B236&lt;=J$5,0,+J$3*J$4*J$10*J$6^0.5/(2*(PI()*J$7*($B236-J$5)^3)^0.5)*EXP(-((J$6*J$10-J$8*($B236-J$5))^2)/(4*J$6*J$7*($B236-J$5)))*EXP(-J$9*($B236-J$5)))</f>
        <v>4.1759098666514104E-47</v>
      </c>
      <c r="K236">
        <f ca="1">'truth model'!S236*IF($B236&lt;=K$5,0,+K$3*K$4*K$10*K$6^0.5/(2*(PI()*K$7*($B236-K$5)^3)^0.5)*EXP(-((K$6*K$10-K$8*($B236-K$5))^2)/(4*K$6*K$7*($B236-K$5)))*EXP(-K$9*($B236-K$5)))</f>
        <v>1.0095723435575812E-33</v>
      </c>
      <c r="L236">
        <f ca="1">'truth model'!T236*IF($B236&lt;=L$5,0,+L$3*L$4*L$10*L$6^0.5/(2*(PI()*L$7*($B236-L$5)^3)^0.5)*EXP(-((L$6*L$10-L$8*($B236-L$5))^2)/(4*L$6*L$7*($B236-L$5)))*EXP(-L$9*($B236-L$5)))</f>
        <v>5.0639479439268861E-50</v>
      </c>
      <c r="M236">
        <f ca="1">'truth model'!U236*IF($B236&lt;=M$5,0,+M$3*M$4*M$10*M$6^0.5/(2*(PI()*M$7*($B236-M$5)^3)^0.5)*EXP(-((M$6*M$10-M$8*($B236-M$5))^2)/(4*M$6*M$7*($B236-M$5)))*EXP(-M$9*($B236-M$5)))</f>
        <v>9.7069392669641164E-305</v>
      </c>
      <c r="N236">
        <f ca="1">'truth model'!V236*IF($B236&lt;=N$5,0,+N$3*N$4*N$10*N$6^0.5/(2*(PI()*N$7*($B236-N$5)^3)^0.5)*EXP(-((N$6*N$10-N$8*($B236-N$5))^2)/(4*N$6*N$7*($B236-N$5)))*EXP(-N$9*($B236-N$5)))</f>
        <v>5.9072318098236902E-50</v>
      </c>
      <c r="Q236">
        <f t="shared" ca="1" si="30"/>
        <v>2.0355065291432185E-155</v>
      </c>
      <c r="R236">
        <f t="shared" ca="1" si="31"/>
        <v>1.3514029493873144E-29</v>
      </c>
      <c r="S236">
        <f t="shared" ca="1" si="34"/>
        <v>2.3680355623723058E-37</v>
      </c>
      <c r="T236">
        <f t="shared" ca="1" si="34"/>
        <v>1.0940318581914425E-46</v>
      </c>
      <c r="U236">
        <f t="shared" ca="1" si="34"/>
        <v>5.2176229057257083E-9</v>
      </c>
      <c r="V236">
        <f t="shared" ca="1" si="34"/>
        <v>3.3551729141865798E-36</v>
      </c>
      <c r="W236">
        <f t="shared" ca="1" si="34"/>
        <v>6.0045163304489431E-22</v>
      </c>
      <c r="X236">
        <f t="shared" ca="1" si="34"/>
        <v>1.8065694711710708E-36</v>
      </c>
      <c r="Y236">
        <f t="shared" ca="1" si="34"/>
        <v>7.643341842143241E-225</v>
      </c>
      <c r="Z236">
        <f t="shared" ca="1" si="34"/>
        <v>5.6948057395659236E-32</v>
      </c>
      <c r="AA236">
        <f t="shared" si="34"/>
        <v>0</v>
      </c>
      <c r="AD236">
        <f ca="1">MAX(0,Q236-'QuickPlay Score'!$AE$12)</f>
        <v>0</v>
      </c>
      <c r="AE236">
        <f ca="1">MAX(0,R236-'QuickPlay Score'!$AE$12)</f>
        <v>0</v>
      </c>
      <c r="AF236">
        <f ca="1">MAX(0,S236-'QuickPlay Score'!$AE$12)</f>
        <v>0</v>
      </c>
      <c r="AG236">
        <f ca="1">MAX(0,T236-'QuickPlay Score'!$AE$12)</f>
        <v>0</v>
      </c>
      <c r="AH236">
        <f ca="1">MAX(0,U236-'QuickPlay Score'!$AE$12)</f>
        <v>0</v>
      </c>
      <c r="AI236">
        <f ca="1">MAX(0,V236-'QuickPlay Score'!$AE$12)</f>
        <v>0</v>
      </c>
      <c r="AJ236">
        <f ca="1">MAX(0,W236-'QuickPlay Score'!$AE$12)</f>
        <v>0</v>
      </c>
      <c r="AK236">
        <f ca="1">MAX(0,X236-'QuickPlay Score'!$AE$12)</f>
        <v>0</v>
      </c>
      <c r="AL236">
        <f ca="1">MAX(0,Y236-'QuickPlay Score'!$AE$12)</f>
        <v>0</v>
      </c>
      <c r="AM236">
        <f ca="1">MAX(0,Z236-'QuickPlay Score'!$AE$12)</f>
        <v>0</v>
      </c>
    </row>
    <row r="237" spans="2:39" x14ac:dyDescent="0.25">
      <c r="B237">
        <f t="shared" si="33"/>
        <v>6600</v>
      </c>
      <c r="E237">
        <f ca="1">'truth model'!M237*IF($B237&lt;=E$5,0,+E$3*E$4*E$10*E$6^0.5/(2*(PI()*E$7*($B237-E$5)^3)^0.5)*EXP(-((E$6*E$10-E$8*($B237-E$5))^2)/(4*E$6*E$7*($B237-E$5)))*EXP(-E$9*($B237-E$5)))</f>
        <v>1.3545556005356564E-190</v>
      </c>
      <c r="F237">
        <f ca="1">'truth model'!N237*IF($B237&lt;=F$5,0,+F$3*F$4*F$10*F$6^0.5/(2*(PI()*F$7*($B237-F$5)^3)^0.5)*EXP(-((F$6*F$10-F$8*($B237-F$5))^2)/(4*F$6*F$7*($B237-F$5)))*EXP(-F$9*($B237-F$5)))</f>
        <v>4.9073773093014312E-35</v>
      </c>
      <c r="G237">
        <f ca="1">'truth model'!O237*IF($B237&lt;=G$5,0,+G$3*G$4*G$10*G$6^0.5/(2*(PI()*G$7*($B237-G$5)^3)^0.5)*EXP(-((G$6*G$10-G$8*($B237-G$5))^2)/(4*G$6*G$7*($B237-G$5)))*EXP(-G$9*($B237-G$5)))</f>
        <v>7.1750720031301895E-47</v>
      </c>
      <c r="H237">
        <f ca="1">'truth model'!P237*IF($B237&lt;=H$5,0,+H$3*H$4*H$10*H$6^0.5/(2*(PI()*H$7*($B237-H$5)^3)^0.5)*EXP(-((H$6*H$10-H$8*($B237-H$5))^2)/(4*H$6*H$7*($B237-H$5)))*EXP(-H$9*($B237-H$5)))</f>
        <v>2.7613354069440834E-56</v>
      </c>
      <c r="I237">
        <f ca="1">'truth model'!Q237*IF($B237&lt;=I$5,0,+I$3*I$4*I$10*I$6^0.5/(2*(PI()*I$7*($B237-I$5)^3)^0.5)*EXP(-((I$6*I$10-I$8*($B237-I$5))^2)/(4*I$6*I$7*($B237-I$5)))*EXP(-I$9*($B237-I$5)))</f>
        <v>1.027360012800795E-18</v>
      </c>
      <c r="J237">
        <f ca="1">'truth model'!R237*IF($B237&lt;=J$5,0,+J$3*J$4*J$10*J$6^0.5/(2*(PI()*J$7*($B237-J$5)^3)^0.5)*EXP(-((J$6*J$10-J$8*($B237-J$5))^2)/(4*J$6*J$7*($B237-J$5)))*EXP(-J$9*($B237-J$5)))</f>
        <v>2.0330670175826999E-47</v>
      </c>
      <c r="K237">
        <f ca="1">'truth model'!S237*IF($B237&lt;=K$5,0,+K$3*K$4*K$10*K$6^0.5/(2*(PI()*K$7*($B237-K$5)^3)^0.5)*EXP(-((K$6*K$10-K$8*($B237-K$5))^2)/(4*K$6*K$7*($B237-K$5)))*EXP(-K$9*($B237-K$5)))</f>
        <v>5.3726121630079344E-34</v>
      </c>
      <c r="L237">
        <f ca="1">'truth model'!T237*IF($B237&lt;=L$5,0,+L$3*L$4*L$10*L$6^0.5/(2*(PI()*L$7*($B237-L$5)^3)^0.5)*EXP(-((L$6*L$10-L$8*($B237-L$5))^2)/(4*L$6*L$7*($B237-L$5)))*EXP(-L$9*($B237-L$5)))</f>
        <v>3.8458187997722156E-50</v>
      </c>
      <c r="M237">
        <f ca="1">'truth model'!U237*IF($B237&lt;=M$5,0,+M$3*M$4*M$10*M$6^0.5/(2*(PI()*M$7*($B237-M$5)^3)^0.5)*EXP(-((M$6*M$10-M$8*($B237-M$5))^2)/(4*M$6*M$7*($B237-M$5)))*EXP(-M$9*($B237-M$5)))</f>
        <v>3.0015178627920135E-306</v>
      </c>
      <c r="N237">
        <f ca="1">'truth model'!V237*IF($B237&lt;=N$5,0,+N$3*N$4*N$10*N$6^0.5/(2*(PI()*N$7*($B237-N$5)^3)^0.5)*EXP(-((N$6*N$10-N$8*($B237-N$5))^2)/(4*N$6*N$7*($B237-N$5)))*EXP(-N$9*($B237-N$5)))</f>
        <v>2.6435106920411643E-50</v>
      </c>
      <c r="Q237">
        <f t="shared" ca="1" si="30"/>
        <v>2.6908160953476795E-156</v>
      </c>
      <c r="R237">
        <f t="shared" ca="1" si="31"/>
        <v>9.6398073001356886E-30</v>
      </c>
      <c r="S237">
        <f t="shared" ca="1" si="34"/>
        <v>1.4859560247489755E-37</v>
      </c>
      <c r="T237">
        <f t="shared" ca="1" si="34"/>
        <v>6.203509047236818E-47</v>
      </c>
      <c r="U237">
        <f t="shared" ca="1" si="34"/>
        <v>4.5195415420266782E-9</v>
      </c>
      <c r="V237">
        <f t="shared" ca="1" si="34"/>
        <v>2.0927025824946908E-36</v>
      </c>
      <c r="W237">
        <f t="shared" ca="1" si="34"/>
        <v>4.3235600863866193E-22</v>
      </c>
      <c r="X237">
        <f t="shared" ca="1" si="34"/>
        <v>1.0907080148322674E-36</v>
      </c>
      <c r="Y237">
        <f t="shared" ca="1" si="34"/>
        <v>2.913850894780463E-226</v>
      </c>
      <c r="Z237">
        <f t="shared" ca="1" si="34"/>
        <v>3.4419965965406741E-32</v>
      </c>
      <c r="AA237">
        <f t="shared" si="34"/>
        <v>0</v>
      </c>
      <c r="AD237">
        <f ca="1">MAX(0,Q237-'QuickPlay Score'!$AE$12)</f>
        <v>0</v>
      </c>
      <c r="AE237">
        <f ca="1">MAX(0,R237-'QuickPlay Score'!$AE$12)</f>
        <v>0</v>
      </c>
      <c r="AF237">
        <f ca="1">MAX(0,S237-'QuickPlay Score'!$AE$12)</f>
        <v>0</v>
      </c>
      <c r="AG237">
        <f ca="1">MAX(0,T237-'QuickPlay Score'!$AE$12)</f>
        <v>0</v>
      </c>
      <c r="AH237">
        <f ca="1">MAX(0,U237-'QuickPlay Score'!$AE$12)</f>
        <v>0</v>
      </c>
      <c r="AI237">
        <f ca="1">MAX(0,V237-'QuickPlay Score'!$AE$12)</f>
        <v>0</v>
      </c>
      <c r="AJ237">
        <f ca="1">MAX(0,W237-'QuickPlay Score'!$AE$12)</f>
        <v>0</v>
      </c>
      <c r="AK237">
        <f ca="1">MAX(0,X237-'QuickPlay Score'!$AE$12)</f>
        <v>0</v>
      </c>
      <c r="AL237">
        <f ca="1">MAX(0,Y237-'QuickPlay Score'!$AE$12)</f>
        <v>0</v>
      </c>
      <c r="AM237">
        <f ca="1">MAX(0,Z237-'QuickPlay Score'!$AE$12)</f>
        <v>0</v>
      </c>
    </row>
    <row r="238" spans="2:39" x14ac:dyDescent="0.25">
      <c r="B238">
        <f t="shared" si="33"/>
        <v>6630</v>
      </c>
      <c r="E238">
        <f ca="1">'truth model'!M238*IF($B238&lt;=E$5,0,+E$3*E$4*E$10*E$6^0.5/(2*(PI()*E$7*($B238-E$5)^3)^0.5)*EXP(-((E$6*E$10-E$8*($B238-E$5))^2)/(4*E$6*E$7*($B238-E$5)))*EXP(-E$9*($B238-E$5)))</f>
        <v>1.3090987082115002E-191</v>
      </c>
      <c r="F238">
        <f ca="1">'truth model'!N238*IF($B238&lt;=F$5,0,+F$3*F$4*F$10*F$6^0.5/(2*(PI()*F$7*($B238-F$5)^3)^0.5)*EXP(-((F$6*F$10-F$8*($B238-F$5))^2)/(4*F$6*F$7*($B238-F$5)))*EXP(-F$9*($B238-F$5)))</f>
        <v>3.4808842415935442E-35</v>
      </c>
      <c r="G238">
        <f ca="1">'truth model'!O238*IF($B238&lt;=G$5,0,+G$3*G$4*G$10*G$6^0.5/(2*(PI()*G$7*($B238-G$5)^3)^0.5)*EXP(-((G$6*G$10-G$8*($B238-G$5))^2)/(4*G$6*G$7*($B238-G$5)))*EXP(-G$9*($B238-G$5)))</f>
        <v>4.7202907317196617E-47</v>
      </c>
      <c r="H238">
        <f ca="1">'truth model'!P238*IF($B238&lt;=H$5,0,+H$3*H$4*H$10*H$6^0.5/(2*(PI()*H$7*($B238-H$5)^3)^0.5)*EXP(-((H$6*H$10-H$8*($B238-H$5))^2)/(4*H$6*H$7*($B238-H$5)))*EXP(-H$9*($B238-H$5)))</f>
        <v>1.3523162653837767E-56</v>
      </c>
      <c r="I238">
        <f ca="1">'truth model'!Q238*IF($B238&lt;=I$5,0,+I$3*I$4*I$10*I$6^0.5/(2*(PI()*I$7*($B238-I$5)^3)^0.5)*EXP(-((I$6*I$10-I$8*($B238-I$5))^2)/(4*I$6*I$7*($B238-I$5)))*EXP(-I$9*($B238-I$5)))</f>
        <v>1.0262953234495399E-18</v>
      </c>
      <c r="J238">
        <f ca="1">'truth model'!R238*IF($B238&lt;=J$5,0,+J$3*J$4*J$10*J$6^0.5/(2*(PI()*J$7*($B238-J$5)^3)^0.5)*EXP(-((J$6*J$10-J$8*($B238-J$5))^2)/(4*J$6*J$7*($B238-J$5)))*EXP(-J$9*($B238-J$5)))</f>
        <v>1.1476707116741555E-47</v>
      </c>
      <c r="K238">
        <f ca="1">'truth model'!S238*IF($B238&lt;=K$5,0,+K$3*K$4*K$10*K$6^0.5/(2*(PI()*K$7*($B238-K$5)^3)^0.5)*EXP(-((K$6*K$10-K$8*($B238-K$5))^2)/(4*K$6*K$7*($B238-K$5)))*EXP(-K$9*($B238-K$5)))</f>
        <v>3.4613050000750194E-34</v>
      </c>
      <c r="L238">
        <f ca="1">'truth model'!T238*IF($B238&lt;=L$5,0,+L$3*L$4*L$10*L$6^0.5/(2*(PI()*L$7*($B238-L$5)^3)^0.5)*EXP(-((L$6*L$10-L$8*($B238-L$5))^2)/(4*L$6*L$7*($B238-L$5)))*EXP(-L$9*($B238-L$5)))</f>
        <v>2.0150939849542907E-50</v>
      </c>
      <c r="M238">
        <f ca="1">'truth model'!U238*IF($B238&lt;=M$5,0,+M$3*M$4*M$10*M$6^0.5/(2*(PI()*M$7*($B238-M$5)^3)^0.5)*EXP(-((M$6*M$10-M$8*($B238-M$5))^2)/(4*M$6*M$7*($B238-M$5)))*EXP(-M$9*($B238-M$5)))</f>
        <v>1.0297717018224252E-307</v>
      </c>
      <c r="N238">
        <f ca="1">'truth model'!V238*IF($B238&lt;=N$5,0,+N$3*N$4*N$10*N$6^0.5/(2*(PI()*N$7*($B238-N$5)^3)^0.5)*EXP(-((N$6*N$10-N$8*($B238-N$5))^2)/(4*N$6*N$7*($B238-N$5)))*EXP(-N$9*($B238-N$5)))</f>
        <v>1.8706477724190241E-50</v>
      </c>
      <c r="Q238">
        <f t="shared" ca="1" si="30"/>
        <v>3.5563896098712301E-157</v>
      </c>
      <c r="R238">
        <f t="shared" ca="1" si="31"/>
        <v>6.8759131252746809E-30</v>
      </c>
      <c r="S238">
        <f t="shared" ca="1" si="34"/>
        <v>9.3235215295185949E-38</v>
      </c>
      <c r="T238">
        <f t="shared" ca="1" si="34"/>
        <v>3.5173407262796514E-47</v>
      </c>
      <c r="U238">
        <f t="shared" ca="1" si="34"/>
        <v>3.9134206681290711E-9</v>
      </c>
      <c r="V238">
        <f t="shared" ca="1" si="34"/>
        <v>1.305110611452567E-36</v>
      </c>
      <c r="W238">
        <f t="shared" ca="1" si="34"/>
        <v>3.1127312336489782E-22</v>
      </c>
      <c r="X238">
        <f t="shared" ca="1" si="34"/>
        <v>6.5843022562477811E-37</v>
      </c>
      <c r="Y238">
        <f t="shared" ca="1" si="34"/>
        <v>1.1099590019607297E-227</v>
      </c>
      <c r="Z238">
        <f t="shared" ca="1" si="34"/>
        <v>2.079888360852331E-32</v>
      </c>
      <c r="AA238">
        <f t="shared" si="34"/>
        <v>0</v>
      </c>
      <c r="AD238">
        <f ca="1">MAX(0,Q238-'QuickPlay Score'!$AE$12)</f>
        <v>0</v>
      </c>
      <c r="AE238">
        <f ca="1">MAX(0,R238-'QuickPlay Score'!$AE$12)</f>
        <v>0</v>
      </c>
      <c r="AF238">
        <f ca="1">MAX(0,S238-'QuickPlay Score'!$AE$12)</f>
        <v>0</v>
      </c>
      <c r="AG238">
        <f ca="1">MAX(0,T238-'QuickPlay Score'!$AE$12)</f>
        <v>0</v>
      </c>
      <c r="AH238">
        <f ca="1">MAX(0,U238-'QuickPlay Score'!$AE$12)</f>
        <v>0</v>
      </c>
      <c r="AI238">
        <f ca="1">MAX(0,V238-'QuickPlay Score'!$AE$12)</f>
        <v>0</v>
      </c>
      <c r="AJ238">
        <f ca="1">MAX(0,W238-'QuickPlay Score'!$AE$12)</f>
        <v>0</v>
      </c>
      <c r="AK238">
        <f ca="1">MAX(0,X238-'QuickPlay Score'!$AE$12)</f>
        <v>0</v>
      </c>
      <c r="AL238">
        <f ca="1">MAX(0,Y238-'QuickPlay Score'!$AE$12)</f>
        <v>0</v>
      </c>
      <c r="AM238">
        <f ca="1">MAX(0,Z238-'QuickPlay Score'!$AE$12)</f>
        <v>0</v>
      </c>
    </row>
    <row r="239" spans="2:39" x14ac:dyDescent="0.25">
      <c r="B239">
        <f t="shared" si="33"/>
        <v>6660</v>
      </c>
      <c r="E239">
        <f ca="1">'truth model'!M239*IF($B239&lt;=E$5,0,+E$3*E$4*E$10*E$6^0.5/(2*(PI()*E$7*($B239-E$5)^3)^0.5)*EXP(-((E$6*E$10-E$8*($B239-E$5))^2)/(4*E$6*E$7*($B239-E$5)))*EXP(-E$9*($B239-E$5)))</f>
        <v>2.3592462225234903E-192</v>
      </c>
      <c r="F239">
        <f ca="1">'truth model'!N239*IF($B239&lt;=F$5,0,+F$3*F$4*F$10*F$6^0.5/(2*(PI()*F$7*($B239-F$5)^3)^0.5)*EXP(-((F$6*F$10-F$8*($B239-F$5))^2)/(4*F$6*F$7*($B239-F$5)))*EXP(-F$9*($B239-F$5)))</f>
        <v>1.7014707706610734E-35</v>
      </c>
      <c r="G239">
        <f ca="1">'truth model'!O239*IF($B239&lt;=G$5,0,+G$3*G$4*G$10*G$6^0.5/(2*(PI()*G$7*($B239-G$5)^3)^0.5)*EXP(-((G$6*G$10-G$8*($B239-G$5))^2)/(4*G$6*G$7*($B239-G$5)))*EXP(-G$9*($B239-G$5)))</f>
        <v>2.5003642720535366E-47</v>
      </c>
      <c r="H239">
        <f ca="1">'truth model'!P239*IF($B239&lt;=H$5,0,+H$3*H$4*H$10*H$6^0.5/(2*(PI()*H$7*($B239-H$5)^3)^0.5)*EXP(-((H$6*H$10-H$8*($B239-H$5))^2)/(4*H$6*H$7*($B239-H$5)))*EXP(-H$9*($B239-H$5)))</f>
        <v>9.0854713568573774E-57</v>
      </c>
      <c r="I239">
        <f ca="1">'truth model'!Q239*IF($B239&lt;=I$5,0,+I$3*I$4*I$10*I$6^0.5/(2*(PI()*I$7*($B239-I$5)^3)^0.5)*EXP(-((I$6*I$10-I$8*($B239-I$5))^2)/(4*I$6*I$7*($B239-I$5)))*EXP(-I$9*($B239-I$5)))</f>
        <v>7.1294752654442528E-19</v>
      </c>
      <c r="J239">
        <f ca="1">'truth model'!R239*IF($B239&lt;=J$5,0,+J$3*J$4*J$10*J$6^0.5/(2*(PI()*J$7*($B239-J$5)^3)^0.5)*EXP(-((J$6*J$10-J$8*($B239-J$5))^2)/(4*J$6*J$7*($B239-J$5)))*EXP(-J$9*($B239-J$5)))</f>
        <v>8.5303244623150273E-48</v>
      </c>
      <c r="K239">
        <f ca="1">'truth model'!S239*IF($B239&lt;=K$5,0,+K$3*K$4*K$10*K$6^0.5/(2*(PI()*K$7*($B239-K$5)^3)^0.5)*EXP(-((K$6*K$10-K$8*($B239-K$5))^2)/(4*K$6*K$7*($B239-K$5)))*EXP(-K$9*($B239-K$5)))</f>
        <v>3.1271728655791116E-34</v>
      </c>
      <c r="L239">
        <f ca="1">'truth model'!T239*IF($B239&lt;=L$5,0,+L$3*L$4*L$10*L$6^0.5/(2*(PI()*L$7*($B239-L$5)^3)^0.5)*EXP(-((L$6*L$10-L$8*($B239-L$5))^2)/(4*L$6*L$7*($B239-L$5)))*EXP(-L$9*($B239-L$5)))</f>
        <v>1.4286754029566698E-50</v>
      </c>
      <c r="M239">
        <f ca="1">'truth model'!U239*IF($B239&lt;=M$5,0,+M$3*M$4*M$10*M$6^0.5/(2*(PI()*M$7*($B239-M$5)^3)^0.5)*EXP(-((M$6*M$10-M$8*($B239-M$5))^2)/(4*M$6*M$7*($B239-M$5)))*EXP(-M$9*($B239-M$5)))</f>
        <v>0</v>
      </c>
      <c r="N239">
        <f ca="1">'truth model'!V239*IF($B239&lt;=N$5,0,+N$3*N$4*N$10*N$6^0.5/(2*(PI()*N$7*($B239-N$5)^3)^0.5)*EXP(-((N$6*N$10-N$8*($B239-N$5))^2)/(4*N$6*N$7*($B239-N$5)))*EXP(-N$9*($B239-N$5)))</f>
        <v>1.0673406448140384E-50</v>
      </c>
      <c r="Q239">
        <f t="shared" ca="1" si="30"/>
        <v>4.6994787863264042E-158</v>
      </c>
      <c r="R239">
        <f t="shared" ca="1" si="31"/>
        <v>4.9042353722897753E-30</v>
      </c>
      <c r="S239">
        <f t="shared" ca="1" si="34"/>
        <v>5.8493949488559517E-38</v>
      </c>
      <c r="T239">
        <f t="shared" ca="1" si="34"/>
        <v>1.994166937725845E-47</v>
      </c>
      <c r="U239">
        <f t="shared" ca="1" si="34"/>
        <v>3.3873603150051025E-9</v>
      </c>
      <c r="V239">
        <f t="shared" ca="1" si="34"/>
        <v>8.1383268185695654E-37</v>
      </c>
      <c r="W239">
        <f t="shared" ca="1" si="34"/>
        <v>2.2406774123795443E-22</v>
      </c>
      <c r="X239">
        <f t="shared" ca="1" si="34"/>
        <v>3.9742869044970505E-37</v>
      </c>
      <c r="Y239">
        <f t="shared" ca="1" si="34"/>
        <v>4.224807363040938E-229</v>
      </c>
      <c r="Z239">
        <f t="shared" ca="1" si="34"/>
        <v>1.2565192309735377E-32</v>
      </c>
      <c r="AA239">
        <f t="shared" si="34"/>
        <v>0</v>
      </c>
      <c r="AD239">
        <f ca="1">MAX(0,Q239-'QuickPlay Score'!$AE$12)</f>
        <v>0</v>
      </c>
      <c r="AE239">
        <f ca="1">MAX(0,R239-'QuickPlay Score'!$AE$12)</f>
        <v>0</v>
      </c>
      <c r="AF239">
        <f ca="1">MAX(0,S239-'QuickPlay Score'!$AE$12)</f>
        <v>0</v>
      </c>
      <c r="AG239">
        <f ca="1">MAX(0,T239-'QuickPlay Score'!$AE$12)</f>
        <v>0</v>
      </c>
      <c r="AH239">
        <f ca="1">MAX(0,U239-'QuickPlay Score'!$AE$12)</f>
        <v>0</v>
      </c>
      <c r="AI239">
        <f ca="1">MAX(0,V239-'QuickPlay Score'!$AE$12)</f>
        <v>0</v>
      </c>
      <c r="AJ239">
        <f ca="1">MAX(0,W239-'QuickPlay Score'!$AE$12)</f>
        <v>0</v>
      </c>
      <c r="AK239">
        <f ca="1">MAX(0,X239-'QuickPlay Score'!$AE$12)</f>
        <v>0</v>
      </c>
      <c r="AL239">
        <f ca="1">MAX(0,Y239-'QuickPlay Score'!$AE$12)</f>
        <v>0</v>
      </c>
      <c r="AM239">
        <f ca="1">MAX(0,Z239-'QuickPlay Score'!$AE$12)</f>
        <v>0</v>
      </c>
    </row>
    <row r="240" spans="2:39" x14ac:dyDescent="0.25">
      <c r="B240">
        <f t="shared" si="33"/>
        <v>6690</v>
      </c>
      <c r="E240">
        <f ca="1">'truth model'!M240*IF($B240&lt;=E$5,0,+E$3*E$4*E$10*E$6^0.5/(2*(PI()*E$7*($B240-E$5)^3)^0.5)*EXP(-((E$6*E$10-E$8*($B240-E$5))^2)/(4*E$6*E$7*($B240-E$5)))*EXP(-E$9*($B240-E$5)))</f>
        <v>3.0951603110972346E-193</v>
      </c>
      <c r="F240">
        <f ca="1">'truth model'!N240*IF($B240&lt;=F$5,0,+F$3*F$4*F$10*F$6^0.5/(2*(PI()*F$7*($B240-F$5)^3)^0.5)*EXP(-((F$6*F$10-F$8*($B240-F$5))^2)/(4*F$6*F$7*($B240-F$5)))*EXP(-F$9*($B240-F$5)))</f>
        <v>1.4119379065454302E-35</v>
      </c>
      <c r="G240">
        <f ca="1">'truth model'!O240*IF($B240&lt;=G$5,0,+G$3*G$4*G$10*G$6^0.5/(2*(PI()*G$7*($B240-G$5)^3)^0.5)*EXP(-((G$6*G$10-G$8*($B240-G$5))^2)/(4*G$6*G$7*($B240-G$5)))*EXP(-G$9*($B240-G$5)))</f>
        <v>1.8472313497338554E-47</v>
      </c>
      <c r="H240">
        <f ca="1">'truth model'!P240*IF($B240&lt;=H$5,0,+H$3*H$4*H$10*H$6^0.5/(2*(PI()*H$7*($B240-H$5)^3)^0.5)*EXP(-((H$6*H$10-H$8*($B240-H$5))^2)/(4*H$6*H$7*($B240-H$5)))*EXP(-H$9*($B240-H$5)))</f>
        <v>6.0378128107762037E-57</v>
      </c>
      <c r="I240">
        <f ca="1">'truth model'!Q240*IF($B240&lt;=I$5,0,+I$3*I$4*I$10*I$6^0.5/(2*(PI()*I$7*($B240-I$5)^3)^0.5)*EXP(-((I$6*I$10-I$8*($B240-I$5))^2)/(4*I$6*I$7*($B240-I$5)))*EXP(-I$9*($B240-I$5)))</f>
        <v>6.2639588876010432E-19</v>
      </c>
      <c r="J240">
        <f ca="1">'truth model'!R240*IF($B240&lt;=J$5,0,+J$3*J$4*J$10*J$6^0.5/(2*(PI()*J$7*($B240-J$5)^3)^0.5)*EXP(-((J$6*J$10-J$8*($B240-J$5))^2)/(4*J$6*J$7*($B240-J$5)))*EXP(-J$9*($B240-J$5)))</f>
        <v>5.6421694069366282E-48</v>
      </c>
      <c r="K240">
        <f ca="1">'truth model'!S240*IF($B240&lt;=K$5,0,+K$3*K$4*K$10*K$6^0.5/(2*(PI()*K$7*($B240-K$5)^3)^0.5)*EXP(-((K$6*K$10-K$8*($B240-K$5))^2)/(4*K$6*K$7*($B240-K$5)))*EXP(-K$9*($B240-K$5)))</f>
        <v>2.5116206113578509E-34</v>
      </c>
      <c r="L240">
        <f ca="1">'truth model'!T240*IF($B240&lt;=L$5,0,+L$3*L$4*L$10*L$6^0.5/(2*(PI()*L$7*($B240-L$5)^3)^0.5)*EXP(-((L$6*L$10-L$8*($B240-L$5))^2)/(4*L$6*L$7*($B240-L$5)))*EXP(-L$9*($B240-L$5)))</f>
        <v>9.7615304489188628E-51</v>
      </c>
      <c r="M240">
        <f ca="1">'truth model'!U240*IF($B240&lt;=M$5,0,+M$3*M$4*M$10*M$6^0.5/(2*(PI()*M$7*($B240-M$5)^3)^0.5)*EXP(-((M$6*M$10-M$8*($B240-M$5))^2)/(4*M$6*M$7*($B240-M$5)))*EXP(-M$9*($B240-M$5)))</f>
        <v>0</v>
      </c>
      <c r="N240">
        <f ca="1">'truth model'!V240*IF($B240&lt;=N$5,0,+N$3*N$4*N$10*N$6^0.5/(2*(PI()*N$7*($B240-N$5)^3)^0.5)*EXP(-((N$6*N$10-N$8*($B240-N$5))^2)/(4*N$6*N$7*($B240-N$5)))*EXP(-N$9*($B240-N$5)))</f>
        <v>6.2851046273501863E-51</v>
      </c>
      <c r="Q240">
        <f t="shared" ca="1" si="30"/>
        <v>6.2087807164902443E-159</v>
      </c>
      <c r="R240">
        <f t="shared" ca="1" si="31"/>
        <v>3.4977718358844397E-30</v>
      </c>
      <c r="S240">
        <f t="shared" ca="1" si="34"/>
        <v>3.6694376324648538E-38</v>
      </c>
      <c r="T240">
        <f t="shared" ca="1" si="34"/>
        <v>1.1305222238295297E-47</v>
      </c>
      <c r="U240">
        <f t="shared" ca="1" si="34"/>
        <v>2.9309686665149077E-9</v>
      </c>
      <c r="V240">
        <f t="shared" ca="1" si="34"/>
        <v>5.0742481158997816E-37</v>
      </c>
      <c r="W240">
        <f t="shared" ca="1" si="34"/>
        <v>1.6127072996066742E-22</v>
      </c>
      <c r="X240">
        <f t="shared" ca="1" si="34"/>
        <v>2.3985989745966826E-37</v>
      </c>
      <c r="Y240">
        <f t="shared" ca="1" si="34"/>
        <v>1.6068374543156613E-230</v>
      </c>
      <c r="Z240">
        <f t="shared" ca="1" si="34"/>
        <v>7.5892562466053639E-33</v>
      </c>
      <c r="AA240">
        <f t="shared" si="34"/>
        <v>0</v>
      </c>
      <c r="AD240">
        <f ca="1">MAX(0,Q240-'QuickPlay Score'!$AE$12)</f>
        <v>0</v>
      </c>
      <c r="AE240">
        <f ca="1">MAX(0,R240-'QuickPlay Score'!$AE$12)</f>
        <v>0</v>
      </c>
      <c r="AF240">
        <f ca="1">MAX(0,S240-'QuickPlay Score'!$AE$12)</f>
        <v>0</v>
      </c>
      <c r="AG240">
        <f ca="1">MAX(0,T240-'QuickPlay Score'!$AE$12)</f>
        <v>0</v>
      </c>
      <c r="AH240">
        <f ca="1">MAX(0,U240-'QuickPlay Score'!$AE$12)</f>
        <v>0</v>
      </c>
      <c r="AI240">
        <f ca="1">MAX(0,V240-'QuickPlay Score'!$AE$12)</f>
        <v>0</v>
      </c>
      <c r="AJ240">
        <f ca="1">MAX(0,W240-'QuickPlay Score'!$AE$12)</f>
        <v>0</v>
      </c>
      <c r="AK240">
        <f ca="1">MAX(0,X240-'QuickPlay Score'!$AE$12)</f>
        <v>0</v>
      </c>
      <c r="AL240">
        <f ca="1">MAX(0,Y240-'QuickPlay Score'!$AE$12)</f>
        <v>0</v>
      </c>
      <c r="AM240">
        <f ca="1">MAX(0,Z240-'QuickPlay Score'!$AE$12)</f>
        <v>0</v>
      </c>
    </row>
    <row r="241" spans="2:39" x14ac:dyDescent="0.25">
      <c r="B241">
        <f t="shared" si="33"/>
        <v>6720</v>
      </c>
      <c r="E241">
        <f ca="1">'truth model'!M241*IF($B241&lt;=E$5,0,+E$3*E$4*E$10*E$6^0.5/(2*(PI()*E$7*($B241-E$5)^3)^0.5)*EXP(-((E$6*E$10-E$8*($B241-E$5))^2)/(4*E$6*E$7*($B241-E$5)))*EXP(-E$9*($B241-E$5)))</f>
        <v>2.9777256971588967E-194</v>
      </c>
      <c r="F241">
        <f ca="1">'truth model'!N241*IF($B241&lt;=F$5,0,+F$3*F$4*F$10*F$6^0.5/(2*(PI()*F$7*($B241-F$5)^3)^0.5)*EXP(-((F$6*F$10-F$8*($B241-F$5))^2)/(4*F$6*F$7*($B241-F$5)))*EXP(-F$9*($B241-F$5)))</f>
        <v>1.0875170462003564E-35</v>
      </c>
      <c r="G241">
        <f ca="1">'truth model'!O241*IF($B241&lt;=G$5,0,+G$3*G$4*G$10*G$6^0.5/(2*(PI()*G$7*($B241-G$5)^3)^0.5)*EXP(-((G$6*G$10-G$8*($B241-G$5))^2)/(4*G$6*G$7*($B241-G$5)))*EXP(-G$9*($B241-G$5)))</f>
        <v>1.0192562846512476E-47</v>
      </c>
      <c r="H241">
        <f ca="1">'truth model'!P241*IF($B241&lt;=H$5,0,+H$3*H$4*H$10*H$6^0.5/(2*(PI()*H$7*($B241-H$5)^3)^0.5)*EXP(-((H$6*H$10-H$8*($B241-H$5))^2)/(4*H$6*H$7*($B241-H$5)))*EXP(-H$9*($B241-H$5)))</f>
        <v>2.9890877863034975E-57</v>
      </c>
      <c r="I241">
        <f ca="1">'truth model'!Q241*IF($B241&lt;=I$5,0,+I$3*I$4*I$10*I$6^0.5/(2*(PI()*I$7*($B241-I$5)^3)^0.5)*EXP(-((I$6*I$10-I$8*($B241-I$5))^2)/(4*I$6*I$7*($B241-I$5)))*EXP(-I$9*($B241-I$5)))</f>
        <v>4.5070070741470851E-19</v>
      </c>
      <c r="J241">
        <f ca="1">'truth model'!R241*IF($B241&lt;=J$5,0,+J$3*J$4*J$10*J$6^0.5/(2*(PI()*J$7*($B241-J$5)^3)^0.5)*EXP(-((J$6*J$10-J$8*($B241-J$5))^2)/(4*J$6*J$7*($B241-J$5)))*EXP(-J$9*($B241-J$5)))</f>
        <v>2.7501535263460884E-48</v>
      </c>
      <c r="K241">
        <f ca="1">'truth model'!S241*IF($B241&lt;=K$5,0,+K$3*K$4*K$10*K$6^0.5/(2*(PI()*K$7*($B241-K$5)^3)^0.5)*EXP(-((K$6*K$10-K$8*($B241-K$5))^2)/(4*K$6*K$7*($B241-K$5)))*EXP(-K$9*($B241-K$5)))</f>
        <v>1.5741280448204464E-34</v>
      </c>
      <c r="L241">
        <f ca="1">'truth model'!T241*IF($B241&lt;=L$5,0,+L$3*L$4*L$10*L$6^0.5/(2*(PI()*L$7*($B241-L$5)^3)^0.5)*EXP(-((L$6*L$10-L$8*($B241-L$5))^2)/(4*L$6*L$7*($B241-L$5)))*EXP(-L$9*($B241-L$5)))</f>
        <v>5.4790531199819192E-51</v>
      </c>
      <c r="M241">
        <f ca="1">'truth model'!U241*IF($B241&lt;=M$5,0,+M$3*M$4*M$10*M$6^0.5/(2*(PI()*M$7*($B241-M$5)^3)^0.5)*EXP(-((M$6*M$10-M$8*($B241-M$5))^2)/(4*M$6*M$7*($B241-M$5)))*EXP(-M$9*($B241-M$5)))</f>
        <v>0</v>
      </c>
      <c r="N241">
        <f ca="1">'truth model'!V241*IF($B241&lt;=N$5,0,+N$3*N$4*N$10*N$6^0.5/(2*(PI()*N$7*($B241-N$5)^3)^0.5)*EXP(-((N$6*N$10-N$8*($B241-N$5))^2)/(4*N$6*N$7*($B241-N$5)))*EXP(-N$9*($B241-N$5)))</f>
        <v>4.0216696836720104E-51</v>
      </c>
      <c r="Q241">
        <f t="shared" ca="1" si="30"/>
        <v>8.2012569118102395E-160</v>
      </c>
      <c r="R241">
        <f t="shared" ca="1" si="31"/>
        <v>2.4945443969534506E-30</v>
      </c>
      <c r="S241">
        <f t="shared" ref="S241:AA256" ca="1" si="35">IF($B241&lt;=G$5,0,+G$3*G$4*G$11*G$6^0.5/(2*(PI()*G$7*($B241-G$5)^3)^0.5)*EXP(-((G$6*G$11-G$8*($B241-G$5))^2)/(4*G$6*G$7*($B241-G$5)))*EXP(-G$9*($B241-G$5)))</f>
        <v>2.3016872425028358E-38</v>
      </c>
      <c r="T241">
        <f t="shared" ca="1" si="35"/>
        <v>6.4086666257208752E-48</v>
      </c>
      <c r="U241">
        <f t="shared" ca="1" si="35"/>
        <v>2.5351755952241203E-9</v>
      </c>
      <c r="V241">
        <f t="shared" ca="1" si="35"/>
        <v>3.16342685734755E-37</v>
      </c>
      <c r="W241">
        <f t="shared" ca="1" si="35"/>
        <v>1.1605695388439745E-22</v>
      </c>
      <c r="X241">
        <f t="shared" ca="1" si="35"/>
        <v>1.4474574248089586E-37</v>
      </c>
      <c r="Y241">
        <f t="shared" ca="1" si="35"/>
        <v>6.1067010167380279E-232</v>
      </c>
      <c r="Z241">
        <f t="shared" ca="1" si="35"/>
        <v>4.5828080075908067E-33</v>
      </c>
      <c r="AA241">
        <f t="shared" si="35"/>
        <v>0</v>
      </c>
      <c r="AD241">
        <f ca="1">MAX(0,Q241-'QuickPlay Score'!$AE$12)</f>
        <v>0</v>
      </c>
      <c r="AE241">
        <f ca="1">MAX(0,R241-'QuickPlay Score'!$AE$12)</f>
        <v>0</v>
      </c>
      <c r="AF241">
        <f ca="1">MAX(0,S241-'QuickPlay Score'!$AE$12)</f>
        <v>0</v>
      </c>
      <c r="AG241">
        <f ca="1">MAX(0,T241-'QuickPlay Score'!$AE$12)</f>
        <v>0</v>
      </c>
      <c r="AH241">
        <f ca="1">MAX(0,U241-'QuickPlay Score'!$AE$12)</f>
        <v>0</v>
      </c>
      <c r="AI241">
        <f ca="1">MAX(0,V241-'QuickPlay Score'!$AE$12)</f>
        <v>0</v>
      </c>
      <c r="AJ241">
        <f ca="1">MAX(0,W241-'QuickPlay Score'!$AE$12)</f>
        <v>0</v>
      </c>
      <c r="AK241">
        <f ca="1">MAX(0,X241-'QuickPlay Score'!$AE$12)</f>
        <v>0</v>
      </c>
      <c r="AL241">
        <f ca="1">MAX(0,Y241-'QuickPlay Score'!$AE$12)</f>
        <v>0</v>
      </c>
      <c r="AM241">
        <f ca="1">MAX(0,Z241-'QuickPlay Score'!$AE$12)</f>
        <v>0</v>
      </c>
    </row>
    <row r="242" spans="2:39" x14ac:dyDescent="0.25">
      <c r="B242">
        <f t="shared" si="33"/>
        <v>6750</v>
      </c>
      <c r="E242">
        <f ca="1">'truth model'!M242*IF($B242&lt;=E$5,0,+E$3*E$4*E$10*E$6^0.5/(2*(PI()*E$7*($B242-E$5)^3)^0.5)*EXP(-((E$6*E$10-E$8*($B242-E$5))^2)/(4*E$6*E$7*($B242-E$5)))*EXP(-E$9*($B242-E$5)))</f>
        <v>3.4561944732541675E-195</v>
      </c>
      <c r="F242">
        <f ca="1">'truth model'!N242*IF($B242&lt;=F$5,0,+F$3*F$4*F$10*F$6^0.5/(2*(PI()*F$7*($B242-F$5)^3)^0.5)*EXP(-((F$6*F$10-F$8*($B242-F$5))^2)/(4*F$6*F$7*($B242-F$5)))*EXP(-F$9*($B242-F$5)))</f>
        <v>8.3842278784318256E-36</v>
      </c>
      <c r="G242">
        <f ca="1">'truth model'!O242*IF($B242&lt;=G$5,0,+G$3*G$4*G$10*G$6^0.5/(2*(PI()*G$7*($B242-G$5)^3)^0.5)*EXP(-((G$6*G$10-G$8*($B242-G$5))^2)/(4*G$6*G$7*($B242-G$5)))*EXP(-G$9*($B242-G$5)))</f>
        <v>5.4850888281597742E-48</v>
      </c>
      <c r="H242">
        <f ca="1">'truth model'!P242*IF($B242&lt;=H$5,0,+H$3*H$4*H$10*H$6^0.5/(2*(PI()*H$7*($B242-H$5)^3)^0.5)*EXP(-((H$6*H$10-H$8*($B242-H$5))^2)/(4*H$6*H$7*($B242-H$5)))*EXP(-H$9*($B242-H$5)))</f>
        <v>2.0122668424033706E-57</v>
      </c>
      <c r="I242">
        <f ca="1">'truth model'!Q242*IF($B242&lt;=I$5,0,+I$3*I$4*I$10*I$6^0.5/(2*(PI()*I$7*($B242-I$5)^3)^0.5)*EXP(-((I$6*I$10-I$8*($B242-I$5))^2)/(4*I$6*I$7*($B242-I$5)))*EXP(-I$9*($B242-I$5)))</f>
        <v>3.5707644901045224E-19</v>
      </c>
      <c r="J242">
        <f ca="1">'truth model'!R242*IF($B242&lt;=J$5,0,+J$3*J$4*J$10*J$6^0.5/(2*(PI()*J$7*($B242-J$5)^3)^0.5)*EXP(-((J$6*J$10-J$8*($B242-J$5))^2)/(4*J$6*J$7*($B242-J$5)))*EXP(-J$9*($B242-J$5)))</f>
        <v>2.1324002143127132E-48</v>
      </c>
      <c r="K242">
        <f ca="1">'truth model'!S242*IF($B242&lt;=K$5,0,+K$3*K$4*K$10*K$6^0.5/(2*(PI()*K$7*($B242-K$5)^3)^0.5)*EXP(-((K$6*K$10-K$8*($B242-K$5))^2)/(4*K$6*K$7*($B242-K$5)))*EXP(-K$9*($B242-K$5)))</f>
        <v>9.8802766763043768E-35</v>
      </c>
      <c r="L242">
        <f ca="1">'truth model'!T242*IF($B242&lt;=L$5,0,+L$3*L$4*L$10*L$6^0.5/(2*(PI()*L$7*($B242-L$5)^3)^0.5)*EXP(-((L$6*L$10-L$8*($B242-L$5))^2)/(4*L$6*L$7*($B242-L$5)))*EXP(-L$9*($B242-L$5)))</f>
        <v>2.764428621625169E-51</v>
      </c>
      <c r="M242">
        <f ca="1">'truth model'!U242*IF($B242&lt;=M$5,0,+M$3*M$4*M$10*M$6^0.5/(2*(PI()*M$7*($B242-M$5)^3)^0.5)*EXP(-((M$6*M$10-M$8*($B242-M$5))^2)/(4*M$6*M$7*($B242-M$5)))*EXP(-M$9*($B242-M$5)))</f>
        <v>0</v>
      </c>
      <c r="N242">
        <f ca="1">'truth model'!V242*IF($B242&lt;=N$5,0,+N$3*N$4*N$10*N$6^0.5/(2*(PI()*N$7*($B242-N$5)^3)^0.5)*EXP(-((N$6*N$10-N$8*($B242-N$5))^2)/(4*N$6*N$7*($B242-N$5)))*EXP(-N$9*($B242-N$5)))</f>
        <v>2.3669011313894363E-51</v>
      </c>
      <c r="Q242">
        <f t="shared" ca="1" si="30"/>
        <v>1.0831114743650753E-160</v>
      </c>
      <c r="R242">
        <f t="shared" ca="1" si="31"/>
        <v>1.7789794283928037E-30</v>
      </c>
      <c r="S242">
        <f t="shared" ca="1" si="35"/>
        <v>1.4436169461701693E-38</v>
      </c>
      <c r="T242">
        <f t="shared" ca="1" si="35"/>
        <v>3.6326846095971491E-48</v>
      </c>
      <c r="U242">
        <f t="shared" ca="1" si="35"/>
        <v>2.1920685681719489E-9</v>
      </c>
      <c r="V242">
        <f t="shared" ca="1" si="35"/>
        <v>1.9719421265077661E-37</v>
      </c>
      <c r="W242">
        <f t="shared" ca="1" si="35"/>
        <v>8.3507804256460492E-23</v>
      </c>
      <c r="X242">
        <f t="shared" ca="1" si="35"/>
        <v>8.7338236931044167E-38</v>
      </c>
      <c r="Y242">
        <f t="shared" ca="1" si="35"/>
        <v>2.3190791761026464E-233</v>
      </c>
      <c r="Z242">
        <f t="shared" ca="1" si="35"/>
        <v>2.7667368935301368E-33</v>
      </c>
      <c r="AA242">
        <f t="shared" si="35"/>
        <v>0</v>
      </c>
      <c r="AD242">
        <f ca="1">MAX(0,Q242-'QuickPlay Score'!$AE$12)</f>
        <v>0</v>
      </c>
      <c r="AE242">
        <f ca="1">MAX(0,R242-'QuickPlay Score'!$AE$12)</f>
        <v>0</v>
      </c>
      <c r="AF242">
        <f ca="1">MAX(0,S242-'QuickPlay Score'!$AE$12)</f>
        <v>0</v>
      </c>
      <c r="AG242">
        <f ca="1">MAX(0,T242-'QuickPlay Score'!$AE$12)</f>
        <v>0</v>
      </c>
      <c r="AH242">
        <f ca="1">MAX(0,U242-'QuickPlay Score'!$AE$12)</f>
        <v>0</v>
      </c>
      <c r="AI242">
        <f ca="1">MAX(0,V242-'QuickPlay Score'!$AE$12)</f>
        <v>0</v>
      </c>
      <c r="AJ242">
        <f ca="1">MAX(0,W242-'QuickPlay Score'!$AE$12)</f>
        <v>0</v>
      </c>
      <c r="AK242">
        <f ca="1">MAX(0,X242-'QuickPlay Score'!$AE$12)</f>
        <v>0</v>
      </c>
      <c r="AL242">
        <f ca="1">MAX(0,Y242-'QuickPlay Score'!$AE$12)</f>
        <v>0</v>
      </c>
      <c r="AM242">
        <f ca="1">MAX(0,Z242-'QuickPlay Score'!$AE$12)</f>
        <v>0</v>
      </c>
    </row>
    <row r="243" spans="2:39" x14ac:dyDescent="0.25">
      <c r="B243">
        <f t="shared" si="33"/>
        <v>6780</v>
      </c>
      <c r="E243">
        <f ca="1">'truth model'!M243*IF($B243&lt;=E$5,0,+E$3*E$4*E$10*E$6^0.5/(2*(PI()*E$7*($B243-E$5)^3)^0.5)*EXP(-((E$6*E$10-E$8*($B243-E$5))^2)/(4*E$6*E$7*($B243-E$5)))*EXP(-E$9*($B243-E$5)))</f>
        <v>5.8834259457242624E-196</v>
      </c>
      <c r="F243">
        <f ca="1">'truth model'!N243*IF($B243&lt;=F$5,0,+F$3*F$4*F$10*F$6^0.5/(2*(PI()*F$7*($B243-F$5)^3)^0.5)*EXP(-((F$6*F$10-F$8*($B243-F$5))^2)/(4*F$6*F$7*($B243-F$5)))*EXP(-F$9*($B243-F$5)))</f>
        <v>6.0749556402215791E-36</v>
      </c>
      <c r="G243">
        <f ca="1">'truth model'!O243*IF($B243&lt;=G$5,0,+G$3*G$4*G$10*G$6^0.5/(2*(PI()*G$7*($B243-G$5)^3)^0.5)*EXP(-((G$6*G$10-G$8*($B243-G$5))^2)/(4*G$6*G$7*($B243-G$5)))*EXP(-G$9*($B243-G$5)))</f>
        <v>4.1106415577374424E-48</v>
      </c>
      <c r="H243">
        <f ca="1">'truth model'!P243*IF($B243&lt;=H$5,0,+H$3*H$4*H$10*H$6^0.5/(2*(PI()*H$7*($B243-H$5)^3)^0.5)*EXP(-((H$6*H$10-H$8*($B243-H$5))^2)/(4*H$6*H$7*($B243-H$5)))*EXP(-H$9*($B243-H$5)))</f>
        <v>1.1704536449789315E-57</v>
      </c>
      <c r="I243">
        <f ca="1">'truth model'!Q243*IF($B243&lt;=I$5,0,+I$3*I$4*I$10*I$6^0.5/(2*(PI()*I$7*($B243-I$5)^3)^0.5)*EXP(-((I$6*I$10-I$8*($B243-I$5))^2)/(4*I$6*I$7*($B243-I$5)))*EXP(-I$9*($B243-I$5)))</f>
        <v>3.1491112926945467E-19</v>
      </c>
      <c r="J243">
        <f ca="1">'truth model'!R243*IF($B243&lt;=J$5,0,+J$3*J$4*J$10*J$6^0.5/(2*(PI()*J$7*($B243-J$5)^3)^0.5)*EXP(-((J$6*J$10-J$8*($B243-J$5))^2)/(4*J$6*J$7*($B243-J$5)))*EXP(-J$9*($B243-J$5)))</f>
        <v>8.5465441861605436E-49</v>
      </c>
      <c r="K243">
        <f ca="1">'truth model'!S243*IF($B243&lt;=K$5,0,+K$3*K$4*K$10*K$6^0.5/(2*(PI()*K$7*($B243-K$5)^3)^0.5)*EXP(-((K$6*K$10-K$8*($B243-K$5))^2)/(4*K$6*K$7*($B243-K$5)))*EXP(-K$9*($B243-K$5)))</f>
        <v>8.2726689384752954E-35</v>
      </c>
      <c r="L243">
        <f ca="1">'truth model'!T243*IF($B243&lt;=L$5,0,+L$3*L$4*L$10*L$6^0.5/(2*(PI()*L$7*($B243-L$5)^3)^0.5)*EXP(-((L$6*L$10-L$8*($B243-L$5))^2)/(4*L$6*L$7*($B243-L$5)))*EXP(-L$9*($B243-L$5)))</f>
        <v>1.8206847590398636E-51</v>
      </c>
      <c r="M243">
        <f ca="1">'truth model'!U243*IF($B243&lt;=M$5,0,+M$3*M$4*M$10*M$6^0.5/(2*(PI()*M$7*($B243-M$5)^3)^0.5)*EXP(-((M$6*M$10-M$8*($B243-M$5))^2)/(4*M$6*M$7*($B243-M$5)))*EXP(-M$9*($B243-M$5)))</f>
        <v>0</v>
      </c>
      <c r="N243">
        <f ca="1">'truth model'!V243*IF($B243&lt;=N$5,0,+N$3*N$4*N$10*N$6^0.5/(2*(PI()*N$7*($B243-N$5)^3)^0.5)*EXP(-((N$6*N$10-N$8*($B243-N$5))^2)/(4*N$6*N$7*($B243-N$5)))*EXP(-N$9*($B243-N$5)))</f>
        <v>9.5009604411886835E-52</v>
      </c>
      <c r="Q243">
        <f t="shared" ca="1" si="30"/>
        <v>1.4301635242622129E-161</v>
      </c>
      <c r="R243">
        <f t="shared" ca="1" si="31"/>
        <v>1.2686180072643395E-30</v>
      </c>
      <c r="S243">
        <f t="shared" ca="1" si="35"/>
        <v>9.0535125383122435E-39</v>
      </c>
      <c r="T243">
        <f t="shared" ca="1" si="35"/>
        <v>2.0590153733484804E-48</v>
      </c>
      <c r="U243">
        <f t="shared" ca="1" si="35"/>
        <v>1.8947483385146913E-9</v>
      </c>
      <c r="V243">
        <f t="shared" ca="1" si="35"/>
        <v>1.2290839044575758E-37</v>
      </c>
      <c r="W243">
        <f t="shared" ca="1" si="35"/>
        <v>6.0079195294563064E-23</v>
      </c>
      <c r="X243">
        <f t="shared" ca="1" si="35"/>
        <v>5.2693159274328624E-38</v>
      </c>
      <c r="Y243">
        <f t="shared" ca="1" si="35"/>
        <v>8.8004149803165712E-235</v>
      </c>
      <c r="Z243">
        <f t="shared" ca="1" si="35"/>
        <v>1.6699719151371063E-33</v>
      </c>
      <c r="AA243">
        <f t="shared" si="35"/>
        <v>0</v>
      </c>
      <c r="AD243">
        <f ca="1">MAX(0,Q243-'QuickPlay Score'!$AE$12)</f>
        <v>0</v>
      </c>
      <c r="AE243">
        <f ca="1">MAX(0,R243-'QuickPlay Score'!$AE$12)</f>
        <v>0</v>
      </c>
      <c r="AF243">
        <f ca="1">MAX(0,S243-'QuickPlay Score'!$AE$12)</f>
        <v>0</v>
      </c>
      <c r="AG243">
        <f ca="1">MAX(0,T243-'QuickPlay Score'!$AE$12)</f>
        <v>0</v>
      </c>
      <c r="AH243">
        <f ca="1">MAX(0,U243-'QuickPlay Score'!$AE$12)</f>
        <v>0</v>
      </c>
      <c r="AI243">
        <f ca="1">MAX(0,V243-'QuickPlay Score'!$AE$12)</f>
        <v>0</v>
      </c>
      <c r="AJ243">
        <f ca="1">MAX(0,W243-'QuickPlay Score'!$AE$12)</f>
        <v>0</v>
      </c>
      <c r="AK243">
        <f ca="1">MAX(0,X243-'QuickPlay Score'!$AE$12)</f>
        <v>0</v>
      </c>
      <c r="AL243">
        <f ca="1">MAX(0,Y243-'QuickPlay Score'!$AE$12)</f>
        <v>0</v>
      </c>
      <c r="AM243">
        <f ca="1">MAX(0,Z243-'QuickPlay Score'!$AE$12)</f>
        <v>0</v>
      </c>
    </row>
    <row r="244" spans="2:39" x14ac:dyDescent="0.25">
      <c r="B244">
        <f t="shared" si="33"/>
        <v>6810</v>
      </c>
      <c r="E244">
        <f ca="1">'truth model'!M244*IF($B244&lt;=E$5,0,+E$3*E$4*E$10*E$6^0.5/(2*(PI()*E$7*($B244-E$5)^3)^0.5)*EXP(-((E$6*E$10-E$8*($B244-E$5))^2)/(4*E$6*E$7*($B244-E$5)))*EXP(-E$9*($B244-E$5)))</f>
        <v>5.7723937261242356E-197</v>
      </c>
      <c r="F244">
        <f ca="1">'truth model'!N244*IF($B244&lt;=F$5,0,+F$3*F$4*F$10*F$6^0.5/(2*(PI()*F$7*($B244-F$5)^3)^0.5)*EXP(-((F$6*F$10-F$8*($B244-F$5))^2)/(4*F$6*F$7*($B244-F$5)))*EXP(-F$9*($B244-F$5)))</f>
        <v>3.8213973437557843E-36</v>
      </c>
      <c r="G244">
        <f ca="1">'truth model'!O244*IF($B244&lt;=G$5,0,+G$3*G$4*G$10*G$6^0.5/(2*(PI()*G$7*($B244-G$5)^3)^0.5)*EXP(-((G$6*G$10-G$8*($B244-G$5))^2)/(4*G$6*G$7*($B244-G$5)))*EXP(-G$9*($B244-G$5)))</f>
        <v>2.7543155111865073E-48</v>
      </c>
      <c r="H244">
        <f ca="1">'truth model'!P244*IF($B244&lt;=H$5,0,+H$3*H$4*H$10*H$6^0.5/(2*(PI()*H$7*($B244-H$5)^3)^0.5)*EXP(-((H$6*H$10-H$8*($B244-H$5))^2)/(4*H$6*H$7*($B244-H$5)))*EXP(-H$9*($B244-H$5)))</f>
        <v>6.3818483840130909E-58</v>
      </c>
      <c r="I244">
        <f ca="1">'truth model'!Q244*IF($B244&lt;=I$5,0,+I$3*I$4*I$10*I$6^0.5/(2*(PI()*I$7*($B244-I$5)^3)^0.5)*EXP(-((I$6*I$10-I$8*($B244-I$5))^2)/(4*I$6*I$7*($B244-I$5)))*EXP(-I$9*($B244-I$5)))</f>
        <v>2.2979212509884514E-19</v>
      </c>
      <c r="J244">
        <f ca="1">'truth model'!R244*IF($B244&lt;=J$5,0,+J$3*J$4*J$10*J$6^0.5/(2*(PI()*J$7*($B244-J$5)^3)^0.5)*EXP(-((J$6*J$10-J$8*($B244-J$5))^2)/(4*J$6*J$7*($B244-J$5)))*EXP(-J$9*($B244-J$5)))</f>
        <v>7.8403904745181309E-49</v>
      </c>
      <c r="K244">
        <f ca="1">'truth model'!S244*IF($B244&lt;=K$5,0,+K$3*K$4*K$10*K$6^0.5/(2*(PI()*K$7*($B244-K$5)^3)^0.5)*EXP(-((K$6*K$10-K$8*($B244-K$5))^2)/(4*K$6*K$7*($B244-K$5)))*EXP(-K$9*($B244-K$5)))</f>
        <v>5.5525817896634544E-35</v>
      </c>
      <c r="L244">
        <f ca="1">'truth model'!T244*IF($B244&lt;=L$5,0,+L$3*L$4*L$10*L$6^0.5/(2*(PI()*L$7*($B244-L$5)^3)^0.5)*EXP(-((L$6*L$10-L$8*($B244-L$5))^2)/(4*L$6*L$7*($B244-L$5)))*EXP(-L$9*($B244-L$5)))</f>
        <v>8.0198194901310862E-52</v>
      </c>
      <c r="M244">
        <f ca="1">'truth model'!U244*IF($B244&lt;=M$5,0,+M$3*M$4*M$10*M$6^0.5/(2*(PI()*M$7*($B244-M$5)^3)^0.5)*EXP(-((M$6*M$10-M$8*($B244-M$5))^2)/(4*M$6*M$7*($B244-M$5)))*EXP(-M$9*($B244-M$5)))</f>
        <v>0</v>
      </c>
      <c r="N244">
        <f ca="1">'truth model'!V244*IF($B244&lt;=N$5,0,+N$3*N$4*N$10*N$6^0.5/(2*(PI()*N$7*($B244-N$5)^3)^0.5)*EXP(-((N$6*N$10-N$8*($B244-N$5))^2)/(4*N$6*N$7*($B244-N$5)))*EXP(-N$9*($B244-N$5)))</f>
        <v>7.9512286833035621E-52</v>
      </c>
      <c r="Q244">
        <f t="shared" ca="1" si="30"/>
        <v>1.8880747024105011E-162</v>
      </c>
      <c r="R244">
        <f t="shared" ca="1" si="31"/>
        <v>9.0463085884989062E-31</v>
      </c>
      <c r="S244">
        <f t="shared" ca="1" si="35"/>
        <v>5.6773062364731664E-39</v>
      </c>
      <c r="T244">
        <f t="shared" ca="1" si="35"/>
        <v>1.1669810462511838E-48</v>
      </c>
      <c r="U244">
        <f t="shared" ca="1" si="35"/>
        <v>1.637202123004349E-9</v>
      </c>
      <c r="V244">
        <f t="shared" ca="1" si="35"/>
        <v>7.6598561380404158E-38</v>
      </c>
      <c r="W244">
        <f t="shared" ca="1" si="35"/>
        <v>4.321784857619053E-23</v>
      </c>
      <c r="X244">
        <f t="shared" ca="1" si="35"/>
        <v>3.1787470025522E-38</v>
      </c>
      <c r="Y244">
        <f t="shared" ca="1" si="35"/>
        <v>3.3371348231078691E-236</v>
      </c>
      <c r="Z244">
        <f t="shared" ca="1" si="35"/>
        <v>1.0077595291574919E-33</v>
      </c>
      <c r="AA244">
        <f t="shared" si="35"/>
        <v>0</v>
      </c>
      <c r="AD244">
        <f ca="1">MAX(0,Q244-'QuickPlay Score'!$AE$12)</f>
        <v>0</v>
      </c>
      <c r="AE244">
        <f ca="1">MAX(0,R244-'QuickPlay Score'!$AE$12)</f>
        <v>0</v>
      </c>
      <c r="AF244">
        <f ca="1">MAX(0,S244-'QuickPlay Score'!$AE$12)</f>
        <v>0</v>
      </c>
      <c r="AG244">
        <f ca="1">MAX(0,T244-'QuickPlay Score'!$AE$12)</f>
        <v>0</v>
      </c>
      <c r="AH244">
        <f ca="1">MAX(0,U244-'QuickPlay Score'!$AE$12)</f>
        <v>0</v>
      </c>
      <c r="AI244">
        <f ca="1">MAX(0,V244-'QuickPlay Score'!$AE$12)</f>
        <v>0</v>
      </c>
      <c r="AJ244">
        <f ca="1">MAX(0,W244-'QuickPlay Score'!$AE$12)</f>
        <v>0</v>
      </c>
      <c r="AK244">
        <f ca="1">MAX(0,X244-'QuickPlay Score'!$AE$12)</f>
        <v>0</v>
      </c>
      <c r="AL244">
        <f ca="1">MAX(0,Y244-'QuickPlay Score'!$AE$12)</f>
        <v>0</v>
      </c>
      <c r="AM244">
        <f ca="1">MAX(0,Z244-'QuickPlay Score'!$AE$12)</f>
        <v>0</v>
      </c>
    </row>
    <row r="245" spans="2:39" x14ac:dyDescent="0.25">
      <c r="B245">
        <f t="shared" si="33"/>
        <v>6840</v>
      </c>
      <c r="E245">
        <f ca="1">'truth model'!M245*IF($B245&lt;=E$5,0,+E$3*E$4*E$10*E$6^0.5/(2*(PI()*E$7*($B245-E$5)^3)^0.5)*EXP(-((E$6*E$10-E$8*($B245-E$5))^2)/(4*E$6*E$7*($B245-E$5)))*EXP(-E$9*($B245-E$5)))</f>
        <v>8.9588328254036987E-198</v>
      </c>
      <c r="F245">
        <f ca="1">'truth model'!N245*IF($B245&lt;=F$5,0,+F$3*F$4*F$10*F$6^0.5/(2*(PI()*F$7*($B245-F$5)^3)^0.5)*EXP(-((F$6*F$10-F$8*($B245-F$5))^2)/(4*F$6*F$7*($B245-F$5)))*EXP(-F$9*($B245-F$5)))</f>
        <v>2.9129257224971955E-36</v>
      </c>
      <c r="G245">
        <f ca="1">'truth model'!O245*IF($B245&lt;=G$5,0,+G$3*G$4*G$10*G$6^0.5/(2*(PI()*G$7*($B245-G$5)^3)^0.5)*EXP(-((G$6*G$10-G$8*($B245-G$5))^2)/(4*G$6*G$7*($B245-G$5)))*EXP(-G$9*($B245-G$5)))</f>
        <v>1.044225878454282E-48</v>
      </c>
      <c r="H245">
        <f ca="1">'truth model'!P245*IF($B245&lt;=H$5,0,+H$3*H$4*H$10*H$6^0.5/(2*(PI()*H$7*($B245-H$5)^3)^0.5)*EXP(-((H$6*H$10-H$8*($B245-H$5))^2)/(4*H$6*H$7*($B245-H$5)))*EXP(-H$9*($B245-H$5)))</f>
        <v>3.0141508225218126E-58</v>
      </c>
      <c r="I245">
        <f ca="1">'truth model'!Q245*IF($B245&lt;=I$5,0,+I$3*I$4*I$10*I$6^0.5/(2*(PI()*I$7*($B245-I$5)^3)^0.5)*EXP(-((I$6*I$10-I$8*($B245-I$5))^2)/(4*I$6*I$7*($B245-I$5)))*EXP(-I$9*($B245-I$5)))</f>
        <v>2.9027146871977448E-19</v>
      </c>
      <c r="J245">
        <f ca="1">'truth model'!R245*IF($B245&lt;=J$5,0,+J$3*J$4*J$10*J$6^0.5/(2*(PI()*J$7*($B245-J$5)^3)^0.5)*EXP(-((J$6*J$10-J$8*($B245-J$5))^2)/(4*J$6*J$7*($B245-J$5)))*EXP(-J$9*($B245-J$5)))</f>
        <v>5.0650325357502297E-49</v>
      </c>
      <c r="K245">
        <f ca="1">'truth model'!S245*IF($B245&lt;=K$5,0,+K$3*K$4*K$10*K$6^0.5/(2*(PI()*K$7*($B245-K$5)^3)^0.5)*EXP(-((K$6*K$10-K$8*($B245-K$5))^2)/(4*K$6*K$7*($B245-K$5)))*EXP(-K$9*($B245-K$5)))</f>
        <v>2.7862548193994967E-35</v>
      </c>
      <c r="L245">
        <f ca="1">'truth model'!T245*IF($B245&lt;=L$5,0,+L$3*L$4*L$10*L$6^0.5/(2*(PI()*L$7*($B245-L$5)^3)^0.5)*EXP(-((L$6*L$10-L$8*($B245-L$5))^2)/(4*L$6*L$7*($B245-L$5)))*EXP(-L$9*($B245-L$5)))</f>
        <v>7.1412206952747993E-52</v>
      </c>
      <c r="M245">
        <f ca="1">'truth model'!U245*IF($B245&lt;=M$5,0,+M$3*M$4*M$10*M$6^0.5/(2*(PI()*M$7*($B245-M$5)^3)^0.5)*EXP(-((M$6*M$10-M$8*($B245-M$5))^2)/(4*M$6*M$7*($B245-M$5)))*EXP(-M$9*($B245-M$5)))</f>
        <v>0</v>
      </c>
      <c r="N245">
        <f ca="1">'truth model'!V245*IF($B245&lt;=N$5,0,+N$3*N$4*N$10*N$6^0.5/(2*(PI()*N$7*($B245-N$5)^3)^0.5)*EXP(-((N$6*N$10-N$8*($B245-N$5))^2)/(4*N$6*N$7*($B245-N$5)))*EXP(-N$9*($B245-N$5)))</f>
        <v>3.7624160823198141E-52</v>
      </c>
      <c r="Q245">
        <f t="shared" ca="1" si="30"/>
        <v>2.4921529848581229E-163</v>
      </c>
      <c r="R245">
        <f t="shared" ca="1" si="31"/>
        <v>6.4504917436211593E-31</v>
      </c>
      <c r="S245">
        <f t="shared" ca="1" si="35"/>
        <v>3.559821349210625E-39</v>
      </c>
      <c r="T245">
        <f t="shared" ca="1" si="35"/>
        <v>6.613643199959831E-49</v>
      </c>
      <c r="U245">
        <f t="shared" ca="1" si="35"/>
        <v>1.4141922201768866E-9</v>
      </c>
      <c r="V245">
        <f t="shared" ca="1" si="35"/>
        <v>4.7732272690056944E-38</v>
      </c>
      <c r="W245">
        <f t="shared" ca="1" si="35"/>
        <v>3.1084580209052509E-23</v>
      </c>
      <c r="X245">
        <f t="shared" ca="1" si="35"/>
        <v>1.917389294707656E-38</v>
      </c>
      <c r="Y245">
        <f t="shared" ca="1" si="35"/>
        <v>1.2645373772966663E-237</v>
      </c>
      <c r="Z245">
        <f t="shared" ca="1" si="35"/>
        <v>6.0801235850289288E-34</v>
      </c>
      <c r="AA245">
        <f t="shared" si="35"/>
        <v>0</v>
      </c>
      <c r="AD245">
        <f ca="1">MAX(0,Q245-'QuickPlay Score'!$AE$12)</f>
        <v>0</v>
      </c>
      <c r="AE245">
        <f ca="1">MAX(0,R245-'QuickPlay Score'!$AE$12)</f>
        <v>0</v>
      </c>
      <c r="AF245">
        <f ca="1">MAX(0,S245-'QuickPlay Score'!$AE$12)</f>
        <v>0</v>
      </c>
      <c r="AG245">
        <f ca="1">MAX(0,T245-'QuickPlay Score'!$AE$12)</f>
        <v>0</v>
      </c>
      <c r="AH245">
        <f ca="1">MAX(0,U245-'QuickPlay Score'!$AE$12)</f>
        <v>0</v>
      </c>
      <c r="AI245">
        <f ca="1">MAX(0,V245-'QuickPlay Score'!$AE$12)</f>
        <v>0</v>
      </c>
      <c r="AJ245">
        <f ca="1">MAX(0,W245-'QuickPlay Score'!$AE$12)</f>
        <v>0</v>
      </c>
      <c r="AK245">
        <f ca="1">MAX(0,X245-'QuickPlay Score'!$AE$12)</f>
        <v>0</v>
      </c>
      <c r="AL245">
        <f ca="1">MAX(0,Y245-'QuickPlay Score'!$AE$12)</f>
        <v>0</v>
      </c>
      <c r="AM245">
        <f ca="1">MAX(0,Z245-'QuickPlay Score'!$AE$12)</f>
        <v>0</v>
      </c>
    </row>
    <row r="246" spans="2:39" x14ac:dyDescent="0.25">
      <c r="B246">
        <f t="shared" si="33"/>
        <v>6870</v>
      </c>
      <c r="E246">
        <f ca="1">'truth model'!M246*IF($B246&lt;=E$5,0,+E$3*E$4*E$10*E$6^0.5/(2*(PI()*E$7*($B246-E$5)^3)^0.5)*EXP(-((E$6*E$10-E$8*($B246-E$5))^2)/(4*E$6*E$7*($B246-E$5)))*EXP(-E$9*($B246-E$5)))</f>
        <v>1.3184775847640269E-198</v>
      </c>
      <c r="F246">
        <f ca="1">'truth model'!N246*IF($B246&lt;=F$5,0,+F$3*F$4*F$10*F$6^0.5/(2*(PI()*F$7*($B246-F$5)^3)^0.5)*EXP(-((F$6*F$10-F$8*($B246-F$5))^2)/(4*F$6*F$7*($B246-F$5)))*EXP(-F$9*($B246-F$5)))</f>
        <v>2.1870695037881825E-36</v>
      </c>
      <c r="G246">
        <f ca="1">'truth model'!O246*IF($B246&lt;=G$5,0,+G$3*G$4*G$10*G$6^0.5/(2*(PI()*G$7*($B246-G$5)^3)^0.5)*EXP(-((G$6*G$10-G$8*($B246-G$5))^2)/(4*G$6*G$7*($B246-G$5)))*EXP(-G$9*($B246-G$5)))</f>
        <v>1.0113992040225324E-48</v>
      </c>
      <c r="H246">
        <f ca="1">'truth model'!P246*IF($B246&lt;=H$5,0,+H$3*H$4*H$10*H$6^0.5/(2*(PI()*H$7*($B246-H$5)^3)^0.5)*EXP(-((H$6*H$10-H$8*($B246-H$5))^2)/(4*H$6*H$7*($B246-H$5)))*EXP(-H$9*($B246-H$5)))</f>
        <v>1.5667986672182591E-58</v>
      </c>
      <c r="I246">
        <f ca="1">'truth model'!Q246*IF($B246&lt;=I$5,0,+I$3*I$4*I$10*I$6^0.5/(2*(PI()*I$7*($B246-I$5)^3)^0.5)*EXP(-((I$6*I$10-I$8*($B246-I$5))^2)/(4*I$6*I$7*($B246-I$5)))*EXP(-I$9*($B246-I$5)))</f>
        <v>1.9762315284765632E-19</v>
      </c>
      <c r="J246">
        <f ca="1">'truth model'!R246*IF($B246&lt;=J$5,0,+J$3*J$4*J$10*J$6^0.5/(2*(PI()*J$7*($B246-J$5)^3)^0.5)*EXP(-((J$6*J$10-J$8*($B246-J$5))^2)/(4*J$6*J$7*($B246-J$5)))*EXP(-J$9*($B246-J$5)))</f>
        <v>2.3004776747963456E-49</v>
      </c>
      <c r="K246">
        <f ca="1">'truth model'!S246*IF($B246&lt;=K$5,0,+K$3*K$4*K$10*K$6^0.5/(2*(PI()*K$7*($B246-K$5)^3)^0.5)*EXP(-((K$6*K$10-K$8*($B246-K$5))^2)/(4*K$6*K$7*($B246-K$5)))*EXP(-K$9*($B246-K$5)))</f>
        <v>2.466403121371857E-35</v>
      </c>
      <c r="L246">
        <f ca="1">'truth model'!T246*IF($B246&lt;=L$5,0,+L$3*L$4*L$10*L$6^0.5/(2*(PI()*L$7*($B246-L$5)^3)^0.5)*EXP(-((L$6*L$10-L$8*($B246-L$5))^2)/(4*L$6*L$7*($B246-L$5)))*EXP(-L$9*($B246-L$5)))</f>
        <v>3.2662791006429E-52</v>
      </c>
      <c r="M246">
        <f ca="1">'truth model'!U246*IF($B246&lt;=M$5,0,+M$3*M$4*M$10*M$6^0.5/(2*(PI()*M$7*($B246-M$5)^3)^0.5)*EXP(-((M$6*M$10-M$8*($B246-M$5))^2)/(4*M$6*M$7*($B246-M$5)))*EXP(-M$9*($B246-M$5)))</f>
        <v>0</v>
      </c>
      <c r="N246">
        <f ca="1">'truth model'!V246*IF($B246&lt;=N$5,0,+N$3*N$4*N$10*N$6^0.5/(2*(PI()*N$7*($B246-N$5)^3)^0.5)*EXP(-((N$6*N$10-N$8*($B246-N$5))^2)/(4*N$6*N$7*($B246-N$5)))*EXP(-N$9*($B246-N$5)))</f>
        <v>2.2798258452882787E-52</v>
      </c>
      <c r="Q246">
        <f t="shared" ca="1" si="30"/>
        <v>3.2889204339801437E-164</v>
      </c>
      <c r="R246">
        <f t="shared" ca="1" si="31"/>
        <v>4.5993394031427095E-31</v>
      </c>
      <c r="S246">
        <f t="shared" ca="1" si="35"/>
        <v>2.2319030975859812E-39</v>
      </c>
      <c r="T246">
        <f t="shared" ca="1" si="35"/>
        <v>3.7479249513728702E-49</v>
      </c>
      <c r="U246">
        <f t="shared" ca="1" si="35"/>
        <v>1.2211582526004853E-9</v>
      </c>
      <c r="V246">
        <f t="shared" ca="1" si="35"/>
        <v>2.9741079042819789E-38</v>
      </c>
      <c r="W246">
        <f t="shared" ca="1" si="35"/>
        <v>2.2354785862037244E-23</v>
      </c>
      <c r="X246">
        <f t="shared" ca="1" si="35"/>
        <v>1.1564262178899511E-38</v>
      </c>
      <c r="Y246">
        <f t="shared" ca="1" si="35"/>
        <v>4.7882974339703542E-239</v>
      </c>
      <c r="Z246">
        <f t="shared" ca="1" si="35"/>
        <v>3.6675575009311575E-34</v>
      </c>
      <c r="AA246">
        <f t="shared" si="35"/>
        <v>0</v>
      </c>
      <c r="AD246">
        <f ca="1">MAX(0,Q246-'QuickPlay Score'!$AE$12)</f>
        <v>0</v>
      </c>
      <c r="AE246">
        <f ca="1">MAX(0,R246-'QuickPlay Score'!$AE$12)</f>
        <v>0</v>
      </c>
      <c r="AF246">
        <f ca="1">MAX(0,S246-'QuickPlay Score'!$AE$12)</f>
        <v>0</v>
      </c>
      <c r="AG246">
        <f ca="1">MAX(0,T246-'QuickPlay Score'!$AE$12)</f>
        <v>0</v>
      </c>
      <c r="AH246">
        <f ca="1">MAX(0,U246-'QuickPlay Score'!$AE$12)</f>
        <v>0</v>
      </c>
      <c r="AI246">
        <f ca="1">MAX(0,V246-'QuickPlay Score'!$AE$12)</f>
        <v>0</v>
      </c>
      <c r="AJ246">
        <f ca="1">MAX(0,W246-'QuickPlay Score'!$AE$12)</f>
        <v>0</v>
      </c>
      <c r="AK246">
        <f ca="1">MAX(0,X246-'QuickPlay Score'!$AE$12)</f>
        <v>0</v>
      </c>
      <c r="AL246">
        <f ca="1">MAX(0,Y246-'QuickPlay Score'!$AE$12)</f>
        <v>0</v>
      </c>
      <c r="AM246">
        <f ca="1">MAX(0,Z246-'QuickPlay Score'!$AE$12)</f>
        <v>0</v>
      </c>
    </row>
    <row r="247" spans="2:39" x14ac:dyDescent="0.25">
      <c r="B247">
        <f t="shared" si="33"/>
        <v>6900</v>
      </c>
      <c r="E247">
        <f ca="1">'truth model'!M247*IF($B247&lt;=E$5,0,+E$3*E$4*E$10*E$6^0.5/(2*(PI()*E$7*($B247-E$5)^3)^0.5)*EXP(-((E$6*E$10-E$8*($B247-E$5))^2)/(4*E$6*E$7*($B247-E$5)))*EXP(-E$9*($B247-E$5)))</f>
        <v>1.4421568025622691E-199</v>
      </c>
      <c r="F247">
        <f ca="1">'truth model'!N247*IF($B247&lt;=F$5,0,+F$3*F$4*F$10*F$6^0.5/(2*(PI()*F$7*($B247-F$5)^3)^0.5)*EXP(-((F$6*F$10-F$8*($B247-F$5))^2)/(4*F$6*F$7*($B247-F$5)))*EXP(-F$9*($B247-F$5)))</f>
        <v>1.0864405813654036E-36</v>
      </c>
      <c r="G247">
        <f ca="1">'truth model'!O247*IF($B247&lt;=G$5,0,+G$3*G$4*G$10*G$6^0.5/(2*(PI()*G$7*($B247-G$5)^3)^0.5)*EXP(-((G$6*G$10-G$8*($B247-G$5))^2)/(4*G$6*G$7*($B247-G$5)))*EXP(-G$9*($B247-G$5)))</f>
        <v>6.5044826115169539E-49</v>
      </c>
      <c r="H247">
        <f ca="1">'truth model'!P247*IF($B247&lt;=H$5,0,+H$3*H$4*H$10*H$6^0.5/(2*(PI()*H$7*($B247-H$5)^3)^0.5)*EXP(-((H$6*H$10-H$8*($B247-H$5))^2)/(4*H$6*H$7*($B247-H$5)))*EXP(-H$9*($B247-H$5)))</f>
        <v>8.6450090481646579E-59</v>
      </c>
      <c r="I247">
        <f ca="1">'truth model'!Q247*IF($B247&lt;=I$5,0,+I$3*I$4*I$10*I$6^0.5/(2*(PI()*I$7*($B247-I$5)^3)^0.5)*EXP(-((I$6*I$10-I$8*($B247-I$5))^2)/(4*I$6*I$7*($B247-I$5)))*EXP(-I$9*($B247-I$5)))</f>
        <v>1.7435070471263799E-19</v>
      </c>
      <c r="J247">
        <f ca="1">'truth model'!R247*IF($B247&lt;=J$5,0,+J$3*J$4*J$10*J$6^0.5/(2*(PI()*J$7*($B247-J$5)^3)^0.5)*EXP(-((J$6*J$10-J$8*($B247-J$5))^2)/(4*J$6*J$7*($B247-J$5)))*EXP(-J$9*($B247-J$5)))</f>
        <v>1.2949959378270489E-49</v>
      </c>
      <c r="K247">
        <f ca="1">'truth model'!S247*IF($B247&lt;=K$5,0,+K$3*K$4*K$10*K$6^0.5/(2*(PI()*K$7*($B247-K$5)^3)^0.5)*EXP(-((K$6*K$10-K$8*($B247-K$5))^2)/(4*K$6*K$7*($B247-K$5)))*EXP(-K$9*($B247-K$5)))</f>
        <v>1.5378248659968874E-35</v>
      </c>
      <c r="L247">
        <f ca="1">'truth model'!T247*IF($B247&lt;=L$5,0,+L$3*L$4*L$10*L$6^0.5/(2*(PI()*L$7*($B247-L$5)^3)^0.5)*EXP(-((L$6*L$10-L$8*($B247-L$5))^2)/(4*L$6*L$7*($B247-L$5)))*EXP(-L$9*($B247-L$5)))</f>
        <v>2.0327754462583653E-52</v>
      </c>
      <c r="M247">
        <f ca="1">'truth model'!U247*IF($B247&lt;=M$5,0,+M$3*M$4*M$10*M$6^0.5/(2*(PI()*M$7*($B247-M$5)^3)^0.5)*EXP(-((M$6*M$10-M$8*($B247-M$5))^2)/(4*M$6*M$7*($B247-M$5)))*EXP(-M$9*($B247-M$5)))</f>
        <v>0</v>
      </c>
      <c r="N247">
        <f ca="1">'truth model'!V247*IF($B247&lt;=N$5,0,+N$3*N$4*N$10*N$6^0.5/(2*(PI()*N$7*($B247-N$5)^3)^0.5)*EXP(-((N$6*N$10-N$8*($B247-N$5))^2)/(4*N$6*N$7*($B247-N$5)))*EXP(-N$9*($B247-N$5)))</f>
        <v>1.2384354734789113E-52</v>
      </c>
      <c r="Q247">
        <f t="shared" ca="1" si="30"/>
        <v>4.3396654697971403E-165</v>
      </c>
      <c r="R247">
        <f t="shared" ca="1" si="31"/>
        <v>3.2792883773413576E-31</v>
      </c>
      <c r="S247">
        <f t="shared" ca="1" si="35"/>
        <v>1.3992144622073156E-39</v>
      </c>
      <c r="T247">
        <f t="shared" ca="1" si="35"/>
        <v>2.1238047506978614E-49</v>
      </c>
      <c r="U247">
        <f t="shared" ca="1" si="35"/>
        <v>1.0541314210441508E-9</v>
      </c>
      <c r="V247">
        <f t="shared" ca="1" si="35"/>
        <v>1.8529133693960131E-38</v>
      </c>
      <c r="W247">
        <f t="shared" ca="1" si="35"/>
        <v>1.6074610864778957E-23</v>
      </c>
      <c r="X247">
        <f t="shared" ca="1" si="35"/>
        <v>6.9739612722037225E-39</v>
      </c>
      <c r="Y247">
        <f t="shared" ca="1" si="35"/>
        <v>1.8118666808077168E-240</v>
      </c>
      <c r="Z247">
        <f t="shared" ca="1" si="35"/>
        <v>2.2118300198775438E-34</v>
      </c>
      <c r="AA247">
        <f t="shared" si="35"/>
        <v>0</v>
      </c>
      <c r="AD247">
        <f ca="1">MAX(0,Q247-'QuickPlay Score'!$AE$12)</f>
        <v>0</v>
      </c>
      <c r="AE247">
        <f ca="1">MAX(0,R247-'QuickPlay Score'!$AE$12)</f>
        <v>0</v>
      </c>
      <c r="AF247">
        <f ca="1">MAX(0,S247-'QuickPlay Score'!$AE$12)</f>
        <v>0</v>
      </c>
      <c r="AG247">
        <f ca="1">MAX(0,T247-'QuickPlay Score'!$AE$12)</f>
        <v>0</v>
      </c>
      <c r="AH247">
        <f ca="1">MAX(0,U247-'QuickPlay Score'!$AE$12)</f>
        <v>0</v>
      </c>
      <c r="AI247">
        <f ca="1">MAX(0,V247-'QuickPlay Score'!$AE$12)</f>
        <v>0</v>
      </c>
      <c r="AJ247">
        <f ca="1">MAX(0,W247-'QuickPlay Score'!$AE$12)</f>
        <v>0</v>
      </c>
      <c r="AK247">
        <f ca="1">MAX(0,X247-'QuickPlay Score'!$AE$12)</f>
        <v>0</v>
      </c>
      <c r="AL247">
        <f ca="1">MAX(0,Y247-'QuickPlay Score'!$AE$12)</f>
        <v>0</v>
      </c>
      <c r="AM247">
        <f ca="1">MAX(0,Z247-'QuickPlay Score'!$AE$12)</f>
        <v>0</v>
      </c>
    </row>
    <row r="248" spans="2:39" x14ac:dyDescent="0.25">
      <c r="B248">
        <f t="shared" si="33"/>
        <v>6930</v>
      </c>
      <c r="E248">
        <f ca="1">'truth model'!M248*IF($B248&lt;=E$5,0,+E$3*E$4*E$10*E$6^0.5/(2*(PI()*E$7*($B248-E$5)^3)^0.5)*EXP(-((E$6*E$10-E$8*($B248-E$5))^2)/(4*E$6*E$7*($B248-E$5)))*EXP(-E$9*($B248-E$5)))</f>
        <v>2.0528229180248992E-200</v>
      </c>
      <c r="F248">
        <f ca="1">'truth model'!N248*IF($B248&lt;=F$5,0,+F$3*F$4*F$10*F$6^0.5/(2*(PI()*F$7*($B248-F$5)^3)^0.5)*EXP(-((F$6*F$10-F$8*($B248-F$5))^2)/(4*F$6*F$7*($B248-F$5)))*EXP(-F$9*($B248-F$5)))</f>
        <v>7.6258515481733831E-37</v>
      </c>
      <c r="G248">
        <f ca="1">'truth model'!O248*IF($B248&lt;=G$5,0,+G$3*G$4*G$10*G$6^0.5/(2*(PI()*G$7*($B248-G$5)^3)^0.5)*EXP(-((G$6*G$10-G$8*($B248-G$5))^2)/(4*G$6*G$7*($B248-G$5)))*EXP(-G$9*($B248-G$5)))</f>
        <v>3.954980806418237E-49</v>
      </c>
      <c r="H248">
        <f ca="1">'truth model'!P248*IF($B248&lt;=H$5,0,+H$3*H$4*H$10*H$6^0.5/(2*(PI()*H$7*($B248-H$5)^3)^0.5)*EXP(-((H$6*H$10-H$8*($B248-H$5))^2)/(4*H$6*H$7*($B248-H$5)))*EXP(-H$9*($B248-H$5)))</f>
        <v>5.963393444417024E-59</v>
      </c>
      <c r="I248">
        <f ca="1">'truth model'!Q248*IF($B248&lt;=I$5,0,+I$3*I$4*I$10*I$6^0.5/(2*(PI()*I$7*($B248-I$5)^3)^0.5)*EXP(-((I$6*I$10-I$8*($B248-I$5))^2)/(4*I$6*I$7*($B248-I$5)))*EXP(-I$9*($B248-I$5)))</f>
        <v>1.4216111634617152E-19</v>
      </c>
      <c r="J248">
        <f ca="1">'truth model'!R248*IF($B248&lt;=J$5,0,+J$3*J$4*J$10*J$6^0.5/(2*(PI()*J$7*($B248-J$5)^3)^0.5)*EXP(-((J$6*J$10-J$8*($B248-J$5))^2)/(4*J$6*J$7*($B248-J$5)))*EXP(-J$9*($B248-J$5)))</f>
        <v>7.5734027288371561E-50</v>
      </c>
      <c r="K248">
        <f ca="1">'truth model'!S248*IF($B248&lt;=K$5,0,+K$3*K$4*K$10*K$6^0.5/(2*(PI()*K$7*($B248-K$5)^3)^0.5)*EXP(-((K$6*K$10-K$8*($B248-K$5))^2)/(4*K$6*K$7*($B248-K$5)))*EXP(-K$9*($B248-K$5)))</f>
        <v>1.0834454309361973E-35</v>
      </c>
      <c r="L248">
        <f ca="1">'truth model'!T248*IF($B248&lt;=L$5,0,+L$3*L$4*L$10*L$6^0.5/(2*(PI()*L$7*($B248-L$5)^3)^0.5)*EXP(-((L$6*L$10-L$8*($B248-L$5))^2)/(4*L$6*L$7*($B248-L$5)))*EXP(-L$9*($B248-L$5)))</f>
        <v>1.4681122790749299E-52</v>
      </c>
      <c r="M248">
        <f ca="1">'truth model'!U248*IF($B248&lt;=M$5,0,+M$3*M$4*M$10*M$6^0.5/(2*(PI()*M$7*($B248-M$5)^3)^0.5)*EXP(-((M$6*M$10-M$8*($B248-M$5))^2)/(4*M$6*M$7*($B248-M$5)))*EXP(-M$9*($B248-M$5)))</f>
        <v>0</v>
      </c>
      <c r="N248">
        <f ca="1">'truth model'!V248*IF($B248&lt;=N$5,0,+N$3*N$4*N$10*N$6^0.5/(2*(PI()*N$7*($B248-N$5)^3)^0.5)*EXP(-((N$6*N$10-N$8*($B248-N$5))^2)/(4*N$6*N$7*($B248-N$5)))*EXP(-N$9*($B248-N$5)))</f>
        <v>6.4555525244328504E-53</v>
      </c>
      <c r="Q248">
        <f t="shared" ca="1" si="30"/>
        <v>5.725117566599918E-166</v>
      </c>
      <c r="R248">
        <f t="shared" ca="1" si="31"/>
        <v>2.3380057526807476E-31</v>
      </c>
      <c r="S248">
        <f t="shared" ca="1" si="35"/>
        <v>8.7711313267784095E-40</v>
      </c>
      <c r="T248">
        <f t="shared" ca="1" si="35"/>
        <v>1.2034062741272348E-49</v>
      </c>
      <c r="U248">
        <f t="shared" ca="1" si="35"/>
        <v>9.0965934125962753E-10</v>
      </c>
      <c r="V248">
        <f t="shared" ca="1" si="35"/>
        <v>1.1542714638249178E-38</v>
      </c>
      <c r="W248">
        <f t="shared" ca="1" si="35"/>
        <v>1.1557280589522913E-23</v>
      </c>
      <c r="X248">
        <f t="shared" ca="1" si="35"/>
        <v>4.2052882244426361E-39</v>
      </c>
      <c r="Y248">
        <f t="shared" ca="1" si="35"/>
        <v>6.8512701773627538E-242</v>
      </c>
      <c r="Z248">
        <f t="shared" ca="1" si="35"/>
        <v>1.3336384092046865E-34</v>
      </c>
      <c r="AA248">
        <f t="shared" si="35"/>
        <v>0</v>
      </c>
      <c r="AD248">
        <f ca="1">MAX(0,Q248-'QuickPlay Score'!$AE$12)</f>
        <v>0</v>
      </c>
      <c r="AE248">
        <f ca="1">MAX(0,R248-'QuickPlay Score'!$AE$12)</f>
        <v>0</v>
      </c>
      <c r="AF248">
        <f ca="1">MAX(0,S248-'QuickPlay Score'!$AE$12)</f>
        <v>0</v>
      </c>
      <c r="AG248">
        <f ca="1">MAX(0,T248-'QuickPlay Score'!$AE$12)</f>
        <v>0</v>
      </c>
      <c r="AH248">
        <f ca="1">MAX(0,U248-'QuickPlay Score'!$AE$12)</f>
        <v>0</v>
      </c>
      <c r="AI248">
        <f ca="1">MAX(0,V248-'QuickPlay Score'!$AE$12)</f>
        <v>0</v>
      </c>
      <c r="AJ248">
        <f ca="1">MAX(0,W248-'QuickPlay Score'!$AE$12)</f>
        <v>0</v>
      </c>
      <c r="AK248">
        <f ca="1">MAX(0,X248-'QuickPlay Score'!$AE$12)</f>
        <v>0</v>
      </c>
      <c r="AL248">
        <f ca="1">MAX(0,Y248-'QuickPlay Score'!$AE$12)</f>
        <v>0</v>
      </c>
      <c r="AM248">
        <f ca="1">MAX(0,Z248-'QuickPlay Score'!$AE$12)</f>
        <v>0</v>
      </c>
    </row>
    <row r="249" spans="2:39" x14ac:dyDescent="0.25">
      <c r="B249">
        <f t="shared" si="33"/>
        <v>6960</v>
      </c>
      <c r="E249">
        <f ca="1">'truth model'!M249*IF($B249&lt;=E$5,0,+E$3*E$4*E$10*E$6^0.5/(2*(PI()*E$7*($B249-E$5)^3)^0.5)*EXP(-((E$6*E$10-E$8*($B249-E$5))^2)/(4*E$6*E$7*($B249-E$5)))*EXP(-E$9*($B249-E$5)))</f>
        <v>2.698062954100967E-201</v>
      </c>
      <c r="F249">
        <f ca="1">'truth model'!N249*IF($B249&lt;=F$5,0,+F$3*F$4*F$10*F$6^0.5/(2*(PI()*F$7*($B249-F$5)^3)^0.5)*EXP(-((F$6*F$10-F$8*($B249-F$5))^2)/(4*F$6*F$7*($B249-F$5)))*EXP(-F$9*($B249-F$5)))</f>
        <v>7.1899296434789941E-37</v>
      </c>
      <c r="G249">
        <f ca="1">'truth model'!O249*IF($B249&lt;=G$5,0,+G$3*G$4*G$10*G$6^0.5/(2*(PI()*G$7*($B249-G$5)^3)^0.5)*EXP(-((G$6*G$10-G$8*($B249-G$5))^2)/(4*G$6*G$7*($B249-G$5)))*EXP(-G$9*($B249-G$5)))</f>
        <v>1.554217685943032E-49</v>
      </c>
      <c r="H249">
        <f ca="1">'truth model'!P249*IF($B249&lt;=H$5,0,+H$3*H$4*H$10*H$6^0.5/(2*(PI()*H$7*($B249-H$5)^3)^0.5)*EXP(-((H$6*H$10-H$8*($B249-H$5))^2)/(4*H$6*H$7*($B249-H$5)))*EXP(-H$9*($B249-H$5)))</f>
        <v>2.4394205356508688E-59</v>
      </c>
      <c r="I249">
        <f ca="1">'truth model'!Q249*IF($B249&lt;=I$5,0,+I$3*I$4*I$10*I$6^0.5/(2*(PI()*I$7*($B249-I$5)^3)^0.5)*EXP(-((I$6*I$10-I$8*($B249-I$5))^2)/(4*I$6*I$7*($B249-I$5)))*EXP(-I$9*($B249-I$5)))</f>
        <v>1.2648263002313613E-19</v>
      </c>
      <c r="J249">
        <f ca="1">'truth model'!R249*IF($B249&lt;=J$5,0,+J$3*J$4*J$10*J$6^0.5/(2*(PI()*J$7*($B249-J$5)^3)^0.5)*EXP(-((J$6*J$10-J$8*($B249-J$5))^2)/(4*J$6*J$7*($B249-J$5)))*EXP(-J$9*($B249-J$5)))</f>
        <v>6.132716735975881E-50</v>
      </c>
      <c r="K249">
        <f ca="1">'truth model'!S249*IF($B249&lt;=K$5,0,+K$3*K$4*K$10*K$6^0.5/(2*(PI()*K$7*($B249-K$5)^3)^0.5)*EXP(-((K$6*K$10-K$8*($B249-K$5))^2)/(4*K$6*K$7*($B249-K$5)))*EXP(-K$9*($B249-K$5)))</f>
        <v>6.8865103130974194E-36</v>
      </c>
      <c r="L249">
        <f ca="1">'truth model'!T249*IF($B249&lt;=L$5,0,+L$3*L$4*L$10*L$6^0.5/(2*(PI()*L$7*($B249-L$5)^3)^0.5)*EXP(-((L$6*L$10-L$8*($B249-L$5))^2)/(4*L$6*L$7*($B249-L$5)))*EXP(-L$9*($B249-L$5)))</f>
        <v>8.7844619526832394E-53</v>
      </c>
      <c r="M249">
        <f ca="1">'truth model'!U249*IF($B249&lt;=M$5,0,+M$3*M$4*M$10*M$6^0.5/(2*(PI()*M$7*($B249-M$5)^3)^0.5)*EXP(-((M$6*M$10-M$8*($B249-M$5))^2)/(4*M$6*M$7*($B249-M$5)))*EXP(-M$9*($B249-M$5)))</f>
        <v>0</v>
      </c>
      <c r="N249">
        <f ca="1">'truth model'!V249*IF($B249&lt;=N$5,0,+N$3*N$4*N$10*N$6^0.5/(2*(PI()*N$7*($B249-N$5)^3)^0.5)*EXP(-((N$6*N$10-N$8*($B249-N$5))^2)/(4*N$6*N$7*($B249-N$5)))*EXP(-N$9*($B249-N$5)))</f>
        <v>5.8888517877951485E-53</v>
      </c>
      <c r="Q249">
        <f t="shared" ca="1" si="30"/>
        <v>7.5515981867978637E-167</v>
      </c>
      <c r="R249">
        <f t="shared" ca="1" si="31"/>
        <v>1.6668389861820598E-31</v>
      </c>
      <c r="S249">
        <f t="shared" ca="1" si="35"/>
        <v>5.4978117920907088E-40</v>
      </c>
      <c r="T249">
        <f t="shared" ca="1" si="35"/>
        <v>6.8184291634766561E-50</v>
      </c>
      <c r="U249">
        <f t="shared" ca="1" si="35"/>
        <v>7.8474019732324455E-10</v>
      </c>
      <c r="V249">
        <f t="shared" ca="1" si="35"/>
        <v>7.1897850466991671E-39</v>
      </c>
      <c r="W249">
        <f t="shared" ca="1" si="35"/>
        <v>8.3083896248936594E-24</v>
      </c>
      <c r="X249">
        <f t="shared" ca="1" si="35"/>
        <v>2.5355214378466607E-39</v>
      </c>
      <c r="Y249">
        <f t="shared" ca="1" si="35"/>
        <v>2.5889262589848057E-243</v>
      </c>
      <c r="Z249">
        <f t="shared" ca="1" si="35"/>
        <v>8.0396508301010105E-35</v>
      </c>
      <c r="AA249">
        <f t="shared" si="35"/>
        <v>0</v>
      </c>
      <c r="AD249">
        <f ca="1">MAX(0,Q249-'QuickPlay Score'!$AE$12)</f>
        <v>0</v>
      </c>
      <c r="AE249">
        <f ca="1">MAX(0,R249-'QuickPlay Score'!$AE$12)</f>
        <v>0</v>
      </c>
      <c r="AF249">
        <f ca="1">MAX(0,S249-'QuickPlay Score'!$AE$12)</f>
        <v>0</v>
      </c>
      <c r="AG249">
        <f ca="1">MAX(0,T249-'QuickPlay Score'!$AE$12)</f>
        <v>0</v>
      </c>
      <c r="AH249">
        <f ca="1">MAX(0,U249-'QuickPlay Score'!$AE$12)</f>
        <v>0</v>
      </c>
      <c r="AI249">
        <f ca="1">MAX(0,V249-'QuickPlay Score'!$AE$12)</f>
        <v>0</v>
      </c>
      <c r="AJ249">
        <f ca="1">MAX(0,W249-'QuickPlay Score'!$AE$12)</f>
        <v>0</v>
      </c>
      <c r="AK249">
        <f ca="1">MAX(0,X249-'QuickPlay Score'!$AE$12)</f>
        <v>0</v>
      </c>
      <c r="AL249">
        <f ca="1">MAX(0,Y249-'QuickPlay Score'!$AE$12)</f>
        <v>0</v>
      </c>
      <c r="AM249">
        <f ca="1">MAX(0,Z249-'QuickPlay Score'!$AE$12)</f>
        <v>0</v>
      </c>
    </row>
    <row r="250" spans="2:39" x14ac:dyDescent="0.25">
      <c r="B250">
        <f t="shared" si="33"/>
        <v>6990</v>
      </c>
      <c r="E250">
        <f ca="1">'truth model'!M250*IF($B250&lt;=E$5,0,+E$3*E$4*E$10*E$6^0.5/(2*(PI()*E$7*($B250-E$5)^3)^0.5)*EXP(-((E$6*E$10-E$8*($B250-E$5))^2)/(4*E$6*E$7*($B250-E$5)))*EXP(-E$9*($B250-E$5)))</f>
        <v>3.5488237859956814E-202</v>
      </c>
      <c r="F250">
        <f ca="1">'truth model'!N250*IF($B250&lt;=F$5,0,+F$3*F$4*F$10*F$6^0.5/(2*(PI()*F$7*($B250-F$5)^3)^0.5)*EXP(-((F$6*F$10-F$8*($B250-F$5))^2)/(4*F$6*F$7*($B250-F$5)))*EXP(-F$9*($B250-F$5)))</f>
        <v>3.6711319107404375E-37</v>
      </c>
      <c r="G250">
        <f ca="1">'truth model'!O250*IF($B250&lt;=G$5,0,+G$3*G$4*G$10*G$6^0.5/(2*(PI()*G$7*($B250-G$5)^3)^0.5)*EXP(-((G$6*G$10-G$8*($B250-G$5))^2)/(4*G$6*G$7*($B250-G$5)))*EXP(-G$9*($B250-G$5)))</f>
        <v>9.4760822504484525E-50</v>
      </c>
      <c r="H250">
        <f ca="1">'truth model'!P250*IF($B250&lt;=H$5,0,+H$3*H$4*H$10*H$6^0.5/(2*(PI()*H$7*($B250-H$5)^3)^0.5)*EXP(-((H$6*H$10-H$8*($B250-H$5))^2)/(4*H$6*H$7*($B250-H$5)))*EXP(-H$9*($B250-H$5)))</f>
        <v>1.6799825230291492E-59</v>
      </c>
      <c r="I250">
        <f ca="1">'truth model'!Q250*IF($B250&lt;=I$5,0,+I$3*I$4*I$10*I$6^0.5/(2*(PI()*I$7*($B250-I$5)^3)^0.5)*EXP(-((I$6*I$10-I$8*($B250-I$5))^2)/(4*I$6*I$7*($B250-I$5)))*EXP(-I$9*($B250-I$5)))</f>
        <v>9.7299467360780905E-20</v>
      </c>
      <c r="J250">
        <f ca="1">'truth model'!R250*IF($B250&lt;=J$5,0,+J$3*J$4*J$10*J$6^0.5/(2*(PI()*J$7*($B250-J$5)^3)^0.5)*EXP(-((J$6*J$10-J$8*($B250-J$5))^2)/(4*J$6*J$7*($B250-J$5)))*EXP(-J$9*($B250-J$5)))</f>
        <v>4.3606422328425862E-50</v>
      </c>
      <c r="K250">
        <f ca="1">'truth model'!S250*IF($B250&lt;=K$5,0,+K$3*K$4*K$10*K$6^0.5/(2*(PI()*K$7*($B250-K$5)^3)^0.5)*EXP(-((K$6*K$10-K$8*($B250-K$5))^2)/(4*K$6*K$7*($B250-K$5)))*EXP(-K$9*($B250-K$5)))</f>
        <v>6.094452739121324E-36</v>
      </c>
      <c r="L250">
        <f ca="1">'truth model'!T250*IF($B250&lt;=L$5,0,+L$3*L$4*L$10*L$6^0.5/(2*(PI()*L$7*($B250-L$5)^3)^0.5)*EXP(-((L$6*L$10-L$8*($B250-L$5))^2)/(4*L$6*L$7*($B250-L$5)))*EXP(-L$9*($B250-L$5)))</f>
        <v>4.604383939812186E-53</v>
      </c>
      <c r="M250">
        <f ca="1">'truth model'!U250*IF($B250&lt;=M$5,0,+M$3*M$4*M$10*M$6^0.5/(2*(PI()*M$7*($B250-M$5)^3)^0.5)*EXP(-((M$6*M$10-M$8*($B250-M$5))^2)/(4*M$6*M$7*($B250-M$5)))*EXP(-M$9*($B250-M$5)))</f>
        <v>0</v>
      </c>
      <c r="N250">
        <f ca="1">'truth model'!V250*IF($B250&lt;=N$5,0,+N$3*N$4*N$10*N$6^0.5/(2*(PI()*N$7*($B250-N$5)^3)^0.5)*EXP(-((N$6*N$10-N$8*($B250-N$5))^2)/(4*N$6*N$7*($B250-N$5)))*EXP(-N$9*($B250-N$5)))</f>
        <v>2.4384602447653985E-53</v>
      </c>
      <c r="Q250">
        <f t="shared" ca="1" si="30"/>
        <v>9.9591130401797715E-168</v>
      </c>
      <c r="R250">
        <f t="shared" ca="1" si="31"/>
        <v>1.1882945928979065E-31</v>
      </c>
      <c r="S250">
        <f t="shared" ca="1" si="35"/>
        <v>3.4457803393620531E-40</v>
      </c>
      <c r="T250">
        <f t="shared" ca="1" si="35"/>
        <v>3.863057404954315E-50</v>
      </c>
      <c r="U250">
        <f t="shared" ca="1" si="35"/>
        <v>6.7676509108751759E-10</v>
      </c>
      <c r="V250">
        <f t="shared" ca="1" si="35"/>
        <v>4.4779536916110286E-39</v>
      </c>
      <c r="W250">
        <f t="shared" ca="1" si="35"/>
        <v>5.9720690493422701E-24</v>
      </c>
      <c r="X250">
        <f t="shared" ca="1" si="35"/>
        <v>1.5286030762879392E-39</v>
      </c>
      <c r="Y250">
        <f t="shared" ca="1" si="35"/>
        <v>9.7763315652962272E-245</v>
      </c>
      <c r="Z250">
        <f t="shared" ca="1" si="35"/>
        <v>4.8456296708608635E-35</v>
      </c>
      <c r="AA250">
        <f t="shared" si="35"/>
        <v>0</v>
      </c>
      <c r="AD250">
        <f ca="1">MAX(0,Q250-'QuickPlay Score'!$AE$12)</f>
        <v>0</v>
      </c>
      <c r="AE250">
        <f ca="1">MAX(0,R250-'QuickPlay Score'!$AE$12)</f>
        <v>0</v>
      </c>
      <c r="AF250">
        <f ca="1">MAX(0,S250-'QuickPlay Score'!$AE$12)</f>
        <v>0</v>
      </c>
      <c r="AG250">
        <f ca="1">MAX(0,T250-'QuickPlay Score'!$AE$12)</f>
        <v>0</v>
      </c>
      <c r="AH250">
        <f ca="1">MAX(0,U250-'QuickPlay Score'!$AE$12)</f>
        <v>0</v>
      </c>
      <c r="AI250">
        <f ca="1">MAX(0,V250-'QuickPlay Score'!$AE$12)</f>
        <v>0</v>
      </c>
      <c r="AJ250">
        <f ca="1">MAX(0,W250-'QuickPlay Score'!$AE$12)</f>
        <v>0</v>
      </c>
      <c r="AK250">
        <f ca="1">MAX(0,X250-'QuickPlay Score'!$AE$12)</f>
        <v>0</v>
      </c>
      <c r="AL250">
        <f ca="1">MAX(0,Y250-'QuickPlay Score'!$AE$12)</f>
        <v>0</v>
      </c>
      <c r="AM250">
        <f ca="1">MAX(0,Z250-'QuickPlay Score'!$AE$12)</f>
        <v>0</v>
      </c>
    </row>
    <row r="251" spans="2:39" x14ac:dyDescent="0.25">
      <c r="B251">
        <f t="shared" si="33"/>
        <v>7020</v>
      </c>
      <c r="E251">
        <f ca="1">'truth model'!M251*IF($B251&lt;=E$5,0,+E$3*E$4*E$10*E$6^0.5/(2*(PI()*E$7*($B251-E$5)^3)^0.5)*EXP(-((E$6*E$10-E$8*($B251-E$5))^2)/(4*E$6*E$7*($B251-E$5)))*EXP(-E$9*($B251-E$5)))</f>
        <v>4.8334484276902192E-203</v>
      </c>
      <c r="F251">
        <f ca="1">'truth model'!N251*IF($B251&lt;=F$5,0,+F$3*F$4*F$10*F$6^0.5/(2*(PI()*F$7*($B251-F$5)^3)^0.5)*EXP(-((F$6*F$10-F$8*($B251-F$5))^2)/(4*F$6*F$7*($B251-F$5)))*EXP(-F$9*($B251-F$5)))</f>
        <v>3.8766913120908656E-37</v>
      </c>
      <c r="G251">
        <f ca="1">'truth model'!O251*IF($B251&lt;=G$5,0,+G$3*G$4*G$10*G$6^0.5/(2*(PI()*G$7*($B251-G$5)^3)^0.5)*EXP(-((G$6*G$10-G$8*($B251-G$5))^2)/(4*G$6*G$7*($B251-G$5)))*EXP(-G$9*($B251-G$5)))</f>
        <v>9.137510694827045E-50</v>
      </c>
      <c r="H251">
        <f ca="1">'truth model'!P251*IF($B251&lt;=H$5,0,+H$3*H$4*H$10*H$6^0.5/(2*(PI()*H$7*($B251-H$5)^3)^0.5)*EXP(-((H$6*H$10-H$8*($B251-H$5))^2)/(4*H$6*H$7*($B251-H$5)))*EXP(-H$9*($B251-H$5)))</f>
        <v>7.5135028505087276E-60</v>
      </c>
      <c r="I251">
        <f ca="1">'truth model'!Q251*IF($B251&lt;=I$5,0,+I$3*I$4*I$10*I$6^0.5/(2*(PI()*I$7*($B251-I$5)^3)^0.5)*EXP(-((I$6*I$10-I$8*($B251-I$5))^2)/(4*I$6*I$7*($B251-I$5)))*EXP(-I$9*($B251-I$5)))</f>
        <v>6.1616722275810528E-20</v>
      </c>
      <c r="J251">
        <f ca="1">'truth model'!R251*IF($B251&lt;=J$5,0,+J$3*J$4*J$10*J$6^0.5/(2*(PI()*J$7*($B251-J$5)^3)^0.5)*EXP(-((J$6*J$10-J$8*($B251-J$5))^2)/(4*J$6*J$7*($B251-J$5)))*EXP(-J$9*($B251-J$5)))</f>
        <v>2.4554025068277587E-50</v>
      </c>
      <c r="K251">
        <f ca="1">'truth model'!S251*IF($B251&lt;=K$5,0,+K$3*K$4*K$10*K$6^0.5/(2*(PI()*K$7*($B251-K$5)^3)^0.5)*EXP(-((K$6*K$10-K$8*($B251-K$5))^2)/(4*K$6*K$7*($B251-K$5)))*EXP(-K$9*($B251-K$5)))</f>
        <v>4.1467838606366737E-36</v>
      </c>
      <c r="L251">
        <f ca="1">'truth model'!T251*IF($B251&lt;=L$5,0,+L$3*L$4*L$10*L$6^0.5/(2*(PI()*L$7*($B251-L$5)^3)^0.5)*EXP(-((L$6*L$10-L$8*($B251-L$5))^2)/(4*L$6*L$7*($B251-L$5)))*EXP(-L$9*($B251-L$5)))</f>
        <v>2.847589613671132E-53</v>
      </c>
      <c r="M251">
        <f ca="1">'truth model'!U251*IF($B251&lt;=M$5,0,+M$3*M$4*M$10*M$6^0.5/(2*(PI()*M$7*($B251-M$5)^3)^0.5)*EXP(-((M$6*M$10-M$8*($B251-M$5))^2)/(4*M$6*M$7*($B251-M$5)))*EXP(-M$9*($B251-M$5)))</f>
        <v>0</v>
      </c>
      <c r="N251">
        <f ca="1">'truth model'!V251*IF($B251&lt;=N$5,0,+N$3*N$4*N$10*N$6^0.5/(2*(PI()*N$7*($B251-N$5)^3)^0.5)*EXP(-((N$6*N$10-N$8*($B251-N$5))^2)/(4*N$6*N$7*($B251-N$5)))*EXP(-N$9*($B251-N$5)))</f>
        <v>1.9092046825200174E-53</v>
      </c>
      <c r="Q251">
        <f t="shared" ca="1" si="30"/>
        <v>1.3131996954836154E-168</v>
      </c>
      <c r="R251">
        <f t="shared" ca="1" si="31"/>
        <v>8.4710505191365485E-32</v>
      </c>
      <c r="S251">
        <f t="shared" ca="1" si="35"/>
        <v>2.1594805822732242E-40</v>
      </c>
      <c r="T251">
        <f t="shared" ca="1" si="35"/>
        <v>2.1885332029145292E-50</v>
      </c>
      <c r="U251">
        <f t="shared" ca="1" si="35"/>
        <v>5.8346759700727607E-10</v>
      </c>
      <c r="V251">
        <f t="shared" ca="1" si="35"/>
        <v>2.7886863003981608E-39</v>
      </c>
      <c r="W251">
        <f t="shared" ca="1" si="35"/>
        <v>4.292203461055728E-24</v>
      </c>
      <c r="X251">
        <f t="shared" ca="1" si="35"/>
        <v>9.2146473954870511E-40</v>
      </c>
      <c r="Y251">
        <f t="shared" ca="1" si="35"/>
        <v>3.6892974819080482E-246</v>
      </c>
      <c r="Z251">
        <f t="shared" ca="1" si="35"/>
        <v>2.9199698402217406E-35</v>
      </c>
      <c r="AA251">
        <f t="shared" si="35"/>
        <v>0</v>
      </c>
      <c r="AD251">
        <f ca="1">MAX(0,Q251-'QuickPlay Score'!$AE$12)</f>
        <v>0</v>
      </c>
      <c r="AE251">
        <f ca="1">MAX(0,R251-'QuickPlay Score'!$AE$12)</f>
        <v>0</v>
      </c>
      <c r="AF251">
        <f ca="1">MAX(0,S251-'QuickPlay Score'!$AE$12)</f>
        <v>0</v>
      </c>
      <c r="AG251">
        <f ca="1">MAX(0,T251-'QuickPlay Score'!$AE$12)</f>
        <v>0</v>
      </c>
      <c r="AH251">
        <f ca="1">MAX(0,U251-'QuickPlay Score'!$AE$12)</f>
        <v>0</v>
      </c>
      <c r="AI251">
        <f ca="1">MAX(0,V251-'QuickPlay Score'!$AE$12)</f>
        <v>0</v>
      </c>
      <c r="AJ251">
        <f ca="1">MAX(0,W251-'QuickPlay Score'!$AE$12)</f>
        <v>0</v>
      </c>
      <c r="AK251">
        <f ca="1">MAX(0,X251-'QuickPlay Score'!$AE$12)</f>
        <v>0</v>
      </c>
      <c r="AL251">
        <f ca="1">MAX(0,Y251-'QuickPlay Score'!$AE$12)</f>
        <v>0</v>
      </c>
      <c r="AM251">
        <f ca="1">MAX(0,Z251-'QuickPlay Score'!$AE$12)</f>
        <v>0</v>
      </c>
    </row>
    <row r="252" spans="2:39" x14ac:dyDescent="0.25">
      <c r="B252">
        <f t="shared" si="33"/>
        <v>7050</v>
      </c>
      <c r="E252">
        <f ca="1">'truth model'!M252*IF($B252&lt;=E$5,0,+E$3*E$4*E$10*E$6^0.5/(2*(PI()*E$7*($B252-E$5)^3)^0.5)*EXP(-((E$6*E$10-E$8*($B252-E$5))^2)/(4*E$6*E$7*($B252-E$5)))*EXP(-E$9*($B252-E$5)))</f>
        <v>4.7689809713627273E-204</v>
      </c>
      <c r="F252">
        <f ca="1">'truth model'!N252*IF($B252&lt;=F$5,0,+F$3*F$4*F$10*F$6^0.5/(2*(PI()*F$7*($B252-F$5)^3)^0.5)*EXP(-((F$6*F$10-F$8*($B252-F$5))^2)/(4*F$6*F$7*($B252-F$5)))*EXP(-F$9*($B252-F$5)))</f>
        <v>2.3564493456150973E-37</v>
      </c>
      <c r="G252">
        <f ca="1">'truth model'!O252*IF($B252&lt;=G$5,0,+G$3*G$4*G$10*G$6^0.5/(2*(PI()*G$7*($B252-G$5)^3)^0.5)*EXP(-((G$6*G$10-G$8*($B252-G$5))^2)/(4*G$6*G$7*($B252-G$5)))*EXP(-G$9*($B252-G$5)))</f>
        <v>5.7672884645321746E-50</v>
      </c>
      <c r="H252">
        <f ca="1">'truth model'!P252*IF($B252&lt;=H$5,0,+H$3*H$4*H$10*H$6^0.5/(2*(PI()*H$7*($B252-H$5)^3)^0.5)*EXP(-((H$6*H$10-H$8*($B252-H$5))^2)/(4*H$6*H$7*($B252-H$5)))*EXP(-H$9*($B252-H$5)))</f>
        <v>5.7830772485947899E-60</v>
      </c>
      <c r="I252">
        <f ca="1">'truth model'!Q252*IF($B252&lt;=I$5,0,+I$3*I$4*I$10*I$6^0.5/(2*(PI()*I$7*($B252-I$5)^3)^0.5)*EXP(-((I$6*I$10-I$8*($B252-I$5))^2)/(4*I$6*I$7*($B252-I$5)))*EXP(-I$9*($B252-I$5)))</f>
        <v>5.3144251814448047E-20</v>
      </c>
      <c r="J252">
        <f ca="1">'truth model'!R252*IF($B252&lt;=J$5,0,+J$3*J$4*J$10*J$6^0.5/(2*(PI()*J$7*($B252-J$5)^3)^0.5)*EXP(-((J$6*J$10-J$8*($B252-J$5))^2)/(4*J$6*J$7*($B252-J$5)))*EXP(-J$9*($B252-J$5)))</f>
        <v>1.2618893064842632E-50</v>
      </c>
      <c r="K252">
        <f ca="1">'truth model'!S252*IF($B252&lt;=K$5,0,+K$3*K$4*K$10*K$6^0.5/(2*(PI()*K$7*($B252-K$5)^3)^0.5)*EXP(-((K$6*K$10-K$8*($B252-K$5))^2)/(4*K$6*K$7*($B252-K$5)))*EXP(-K$9*($B252-K$5)))</f>
        <v>3.9234066183693393E-36</v>
      </c>
      <c r="L252">
        <f ca="1">'truth model'!T252*IF($B252&lt;=L$5,0,+L$3*L$4*L$10*L$6^0.5/(2*(PI()*L$7*($B252-L$5)^3)^0.5)*EXP(-((L$6*L$10-L$8*($B252-L$5))^2)/(4*L$6*L$7*($B252-L$5)))*EXP(-L$9*($B252-L$5)))</f>
        <v>1.9827821975145432E-53</v>
      </c>
      <c r="M252">
        <f ca="1">'truth model'!U252*IF($B252&lt;=M$5,0,+M$3*M$4*M$10*M$6^0.5/(2*(PI()*M$7*($B252-M$5)^3)^0.5)*EXP(-((M$6*M$10-M$8*($B252-M$5))^2)/(4*M$6*M$7*($B252-M$5)))*EXP(-M$9*($B252-M$5)))</f>
        <v>0</v>
      </c>
      <c r="N252">
        <f ca="1">'truth model'!V252*IF($B252&lt;=N$5,0,+N$3*N$4*N$10*N$6^0.5/(2*(PI()*N$7*($B252-N$5)^3)^0.5)*EXP(-((N$6*N$10-N$8*($B252-N$5))^2)/(4*N$6*N$7*($B252-N$5)))*EXP(-N$9*($B252-N$5)))</f>
        <v>1.0334153983347505E-53</v>
      </c>
      <c r="Q252">
        <f t="shared" ca="1" si="30"/>
        <v>1.7312914702852116E-169</v>
      </c>
      <c r="R252">
        <f t="shared" ca="1" si="31"/>
        <v>6.0385599121489475E-32</v>
      </c>
      <c r="S252">
        <f t="shared" ca="1" si="35"/>
        <v>1.3532421969008737E-40</v>
      </c>
      <c r="T252">
        <f t="shared" ca="1" si="35"/>
        <v>1.2397971735271412E-50</v>
      </c>
      <c r="U252">
        <f t="shared" ca="1" si="35"/>
        <v>5.0287964703915354E-10</v>
      </c>
      <c r="V252">
        <f t="shared" ca="1" si="35"/>
        <v>1.7365077260073995E-39</v>
      </c>
      <c r="W252">
        <f t="shared" ca="1" si="35"/>
        <v>3.084494693877611E-24</v>
      </c>
      <c r="X252">
        <f t="shared" ca="1" si="35"/>
        <v>5.5541790854691554E-40</v>
      </c>
      <c r="Y252">
        <f t="shared" ca="1" si="35"/>
        <v>1.3913190412855433E-247</v>
      </c>
      <c r="Z252">
        <f t="shared" ca="1" si="35"/>
        <v>1.7592306263190462E-35</v>
      </c>
      <c r="AA252">
        <f t="shared" si="35"/>
        <v>0</v>
      </c>
      <c r="AD252">
        <f ca="1">MAX(0,Q252-'QuickPlay Score'!$AE$12)</f>
        <v>0</v>
      </c>
      <c r="AE252">
        <f ca="1">MAX(0,R252-'QuickPlay Score'!$AE$12)</f>
        <v>0</v>
      </c>
      <c r="AF252">
        <f ca="1">MAX(0,S252-'QuickPlay Score'!$AE$12)</f>
        <v>0</v>
      </c>
      <c r="AG252">
        <f ca="1">MAX(0,T252-'QuickPlay Score'!$AE$12)</f>
        <v>0</v>
      </c>
      <c r="AH252">
        <f ca="1">MAX(0,U252-'QuickPlay Score'!$AE$12)</f>
        <v>0</v>
      </c>
      <c r="AI252">
        <f ca="1">MAX(0,V252-'QuickPlay Score'!$AE$12)</f>
        <v>0</v>
      </c>
      <c r="AJ252">
        <f ca="1">MAX(0,W252-'QuickPlay Score'!$AE$12)</f>
        <v>0</v>
      </c>
      <c r="AK252">
        <f ca="1">MAX(0,X252-'QuickPlay Score'!$AE$12)</f>
        <v>0</v>
      </c>
      <c r="AL252">
        <f ca="1">MAX(0,Y252-'QuickPlay Score'!$AE$12)</f>
        <v>0</v>
      </c>
      <c r="AM252">
        <f ca="1">MAX(0,Z252-'QuickPlay Score'!$AE$12)</f>
        <v>0</v>
      </c>
    </row>
    <row r="253" spans="2:39" x14ac:dyDescent="0.25">
      <c r="B253">
        <f t="shared" si="33"/>
        <v>7080</v>
      </c>
      <c r="E253">
        <f ca="1">'truth model'!M253*IF($B253&lt;=E$5,0,+E$3*E$4*E$10*E$6^0.5/(2*(PI()*E$7*($B253-E$5)^3)^0.5)*EXP(-((E$6*E$10-E$8*($B253-E$5))^2)/(4*E$6*E$7*($B253-E$5)))*EXP(-E$9*($B253-E$5)))</f>
        <v>8.4920019222683285E-205</v>
      </c>
      <c r="F253">
        <f ca="1">'truth model'!N253*IF($B253&lt;=F$5,0,+F$3*F$4*F$10*F$6^0.5/(2*(PI()*F$7*($B253-F$5)^3)^0.5)*EXP(-((F$6*F$10-F$8*($B253-F$5))^2)/(4*F$6*F$7*($B253-F$5)))*EXP(-F$9*($B253-F$5)))</f>
        <v>2.1449866212816607E-37</v>
      </c>
      <c r="G253">
        <f ca="1">'truth model'!O253*IF($B253&lt;=G$5,0,+G$3*G$4*G$10*G$6^0.5/(2*(PI()*G$7*($B253-G$5)^3)^0.5)*EXP(-((G$6*G$10-G$8*($B253-G$5))^2)/(4*G$6*G$7*($B253-G$5)))*EXP(-G$9*($B253-G$5)))</f>
        <v>3.3069089650011478E-50</v>
      </c>
      <c r="H253">
        <f ca="1">'truth model'!P253*IF($B253&lt;=H$5,0,+H$3*H$4*H$10*H$6^0.5/(2*(PI()*H$7*($B253-H$5)^3)^0.5)*EXP(-((H$6*H$10-H$8*($B253-H$5))^2)/(4*H$6*H$7*($B253-H$5)))*EXP(-H$9*($B253-H$5)))</f>
        <v>3.0919445475637477E-60</v>
      </c>
      <c r="I253">
        <f ca="1">'truth model'!Q253*IF($B253&lt;=I$5,0,+I$3*I$4*I$10*I$6^0.5/(2*(PI()*I$7*($B253-I$5)^3)^0.5)*EXP(-((I$6*I$10-I$8*($B253-I$5))^2)/(4*I$6*I$7*($B253-I$5)))*EXP(-I$9*($B253-I$5)))</f>
        <v>5.3793529301420496E-20</v>
      </c>
      <c r="J253">
        <f ca="1">'truth model'!R253*IF($B253&lt;=J$5,0,+J$3*J$4*J$10*J$6^0.5/(2*(PI()*J$7*($B253-J$5)^3)^0.5)*EXP(-((J$6*J$10-J$8*($B253-J$5))^2)/(4*J$6*J$7*($B253-J$5)))*EXP(-J$9*($B253-J$5)))</f>
        <v>8.8019924702509373E-51</v>
      </c>
      <c r="K253">
        <f ca="1">'truth model'!S253*IF($B253&lt;=K$5,0,+K$3*K$4*K$10*K$6^0.5/(2*(PI()*K$7*($B253-K$5)^3)^0.5)*EXP(-((K$6*K$10-K$8*($B253-K$5))^2)/(4*K$6*K$7*($B253-K$5)))*EXP(-K$9*($B253-K$5)))</f>
        <v>1.9373187017432594E-36</v>
      </c>
      <c r="L253">
        <f ca="1">'truth model'!T253*IF($B253&lt;=L$5,0,+L$3*L$4*L$10*L$6^0.5/(2*(PI()*L$7*($B253-L$5)^3)^0.5)*EXP(-((L$6*L$10-L$8*($B253-L$5))^2)/(4*L$6*L$7*($B253-L$5)))*EXP(-L$9*($B253-L$5)))</f>
        <v>1.1796161577351439E-53</v>
      </c>
      <c r="M253">
        <f ca="1">'truth model'!U253*IF($B253&lt;=M$5,0,+M$3*M$4*M$10*M$6^0.5/(2*(PI()*M$7*($B253-M$5)^3)^0.5)*EXP(-((M$6*M$10-M$8*($B253-M$5))^2)/(4*M$6*M$7*($B253-M$5)))*EXP(-M$9*($B253-M$5)))</f>
        <v>0</v>
      </c>
      <c r="N253">
        <f ca="1">'truth model'!V253*IF($B253&lt;=N$5,0,+N$3*N$4*N$10*N$6^0.5/(2*(PI()*N$7*($B253-N$5)^3)^0.5)*EXP(-((N$6*N$10-N$8*($B253-N$5))^2)/(4*N$6*N$7*($B253-N$5)))*EXP(-N$9*($B253-N$5)))</f>
        <v>6.4111059689754532E-54</v>
      </c>
      <c r="Q253">
        <f t="shared" ca="1" si="30"/>
        <v>2.2821273395247983E-170</v>
      </c>
      <c r="R253">
        <f t="shared" ca="1" si="31"/>
        <v>4.304400929015489E-32</v>
      </c>
      <c r="S253">
        <f t="shared" ca="1" si="35"/>
        <v>8.4794324225748863E-41</v>
      </c>
      <c r="T253">
        <f t="shared" ca="1" si="35"/>
        <v>7.0230221168655325E-51</v>
      </c>
      <c r="U253">
        <f t="shared" ca="1" si="35"/>
        <v>4.3329297293183152E-10</v>
      </c>
      <c r="V253">
        <f t="shared" ca="1" si="35"/>
        <v>1.0812132895965253E-39</v>
      </c>
      <c r="W253">
        <f t="shared" ca="1" si="35"/>
        <v>2.2163417185073228E-24</v>
      </c>
      <c r="X253">
        <f t="shared" ca="1" si="35"/>
        <v>3.3474862847879362E-40</v>
      </c>
      <c r="Y253">
        <f t="shared" ca="1" si="35"/>
        <v>5.2435909566492274E-249</v>
      </c>
      <c r="Z253">
        <f t="shared" ca="1" si="35"/>
        <v>1.0597040298483281E-35</v>
      </c>
      <c r="AA253">
        <f t="shared" si="35"/>
        <v>0</v>
      </c>
      <c r="AD253">
        <f ca="1">MAX(0,Q253-'QuickPlay Score'!$AE$12)</f>
        <v>0</v>
      </c>
      <c r="AE253">
        <f ca="1">MAX(0,R253-'QuickPlay Score'!$AE$12)</f>
        <v>0</v>
      </c>
      <c r="AF253">
        <f ca="1">MAX(0,S253-'QuickPlay Score'!$AE$12)</f>
        <v>0</v>
      </c>
      <c r="AG253">
        <f ca="1">MAX(0,T253-'QuickPlay Score'!$AE$12)</f>
        <v>0</v>
      </c>
      <c r="AH253">
        <f ca="1">MAX(0,U253-'QuickPlay Score'!$AE$12)</f>
        <v>0</v>
      </c>
      <c r="AI253">
        <f ca="1">MAX(0,V253-'QuickPlay Score'!$AE$12)</f>
        <v>0</v>
      </c>
      <c r="AJ253">
        <f ca="1">MAX(0,W253-'QuickPlay Score'!$AE$12)</f>
        <v>0</v>
      </c>
      <c r="AK253">
        <f ca="1">MAX(0,X253-'QuickPlay Score'!$AE$12)</f>
        <v>0</v>
      </c>
      <c r="AL253">
        <f ca="1">MAX(0,Y253-'QuickPlay Score'!$AE$12)</f>
        <v>0</v>
      </c>
      <c r="AM253">
        <f ca="1">MAX(0,Z253-'QuickPlay Score'!$AE$12)</f>
        <v>0</v>
      </c>
    </row>
    <row r="254" spans="2:39" x14ac:dyDescent="0.25">
      <c r="B254">
        <f t="shared" si="33"/>
        <v>7110</v>
      </c>
      <c r="E254">
        <f ca="1">'truth model'!M254*IF($B254&lt;=E$5,0,+E$3*E$4*E$10*E$6^0.5/(2*(PI()*E$7*($B254-E$5)^3)^0.5)*EXP(-((E$6*E$10-E$8*($B254-E$5))^2)/(4*E$6*E$7*($B254-E$5)))*EXP(-E$9*($B254-E$5)))</f>
        <v>1.0807936133480703E-205</v>
      </c>
      <c r="F254">
        <f ca="1">'truth model'!N254*IF($B254&lt;=F$5,0,+F$3*F$4*F$10*F$6^0.5/(2*(PI()*F$7*($B254-F$5)^3)^0.5)*EXP(-((F$6*F$10-F$8*($B254-F$5))^2)/(4*F$6*F$7*($B254-F$5)))*EXP(-F$9*($B254-F$5)))</f>
        <v>1.1474996486072368E-37</v>
      </c>
      <c r="G254">
        <f ca="1">'truth model'!O254*IF($B254&lt;=G$5,0,+G$3*G$4*G$10*G$6^0.5/(2*(PI()*G$7*($B254-G$5)^3)^0.5)*EXP(-((G$6*G$10-G$8*($B254-G$5))^2)/(4*G$6*G$7*($B254-G$5)))*EXP(-G$9*($B254-G$5)))</f>
        <v>2.2013284689073437E-50</v>
      </c>
      <c r="H254">
        <f ca="1">'truth model'!P254*IF($B254&lt;=H$5,0,+H$3*H$4*H$10*H$6^0.5/(2*(PI()*H$7*($B254-H$5)^3)^0.5)*EXP(-((H$6*H$10-H$8*($B254-H$5))^2)/(4*H$6*H$7*($B254-H$5)))*EXP(-H$9*($B254-H$5)))</f>
        <v>1.8646202372338336E-60</v>
      </c>
      <c r="I254">
        <f ca="1">'truth model'!Q254*IF($B254&lt;=I$5,0,+I$3*I$4*I$10*I$6^0.5/(2*(PI()*I$7*($B254-I$5)^3)^0.5)*EXP(-((I$6*I$10-I$8*($B254-I$5))^2)/(4*I$6*I$7*($B254-I$5)))*EXP(-I$9*($B254-I$5)))</f>
        <v>3.6833943950781413E-20</v>
      </c>
      <c r="J254">
        <f ca="1">'truth model'!R254*IF($B254&lt;=J$5,0,+J$3*J$4*J$10*J$6^0.5/(2*(PI()*J$7*($B254-J$5)^3)^0.5)*EXP(-((J$6*J$10-J$8*($B254-J$5))^2)/(4*J$6*J$7*($B254-J$5)))*EXP(-J$9*($B254-J$5)))</f>
        <v>5.4447156331495116E-51</v>
      </c>
      <c r="K254">
        <f ca="1">'truth model'!S254*IF($B254&lt;=K$5,0,+K$3*K$4*K$10*K$6^0.5/(2*(PI()*K$7*($B254-K$5)^3)^0.5)*EXP(-((K$6*K$10-K$8*($B254-K$5))^2)/(4*K$6*K$7*($B254-K$5)))*EXP(-K$9*($B254-K$5)))</f>
        <v>1.9470996708586492E-36</v>
      </c>
      <c r="L254">
        <f ca="1">'truth model'!T254*IF($B254&lt;=L$5,0,+L$3*L$4*L$10*L$6^0.5/(2*(PI()*L$7*($B254-L$5)^3)^0.5)*EXP(-((L$6*L$10-L$8*($B254-L$5))^2)/(4*L$6*L$7*($B254-L$5)))*EXP(-L$9*($B254-L$5)))</f>
        <v>4.4583487847128398E-54</v>
      </c>
      <c r="M254">
        <f ca="1">'truth model'!U254*IF($B254&lt;=M$5,0,+M$3*M$4*M$10*M$6^0.5/(2*(PI()*M$7*($B254-M$5)^3)^0.5)*EXP(-((M$6*M$10-M$8*($B254-M$5))^2)/(4*M$6*M$7*($B254-M$5)))*EXP(-M$9*($B254-M$5)))</f>
        <v>0</v>
      </c>
      <c r="N254">
        <f ca="1">'truth model'!V254*IF($B254&lt;=N$5,0,+N$3*N$4*N$10*N$6^0.5/(2*(PI()*N$7*($B254-N$5)^3)^0.5)*EXP(-((N$6*N$10-N$8*($B254-N$5))^2)/(4*N$6*N$7*($B254-N$5)))*EXP(-N$9*($B254-N$5)))</f>
        <v>3.8593107610851783E-54</v>
      </c>
      <c r="Q254">
        <f t="shared" ca="1" si="30"/>
        <v>3.0077433387426817E-171</v>
      </c>
      <c r="R254">
        <f t="shared" ca="1" si="31"/>
        <v>3.0681426621641398E-32</v>
      </c>
      <c r="S254">
        <f t="shared" ca="1" si="35"/>
        <v>5.3128011305190375E-41</v>
      </c>
      <c r="T254">
        <f t="shared" ca="1" si="35"/>
        <v>3.9780815660044525E-51</v>
      </c>
      <c r="U254">
        <f t="shared" ca="1" si="35"/>
        <v>3.7322542435603865E-10</v>
      </c>
      <c r="V254">
        <f t="shared" ca="1" si="35"/>
        <v>6.731381812706818E-40</v>
      </c>
      <c r="W254">
        <f t="shared" ca="1" si="35"/>
        <v>1.5923520408894885E-24</v>
      </c>
      <c r="X254">
        <f t="shared" ca="1" si="35"/>
        <v>2.0173260556070386E-40</v>
      </c>
      <c r="Y254">
        <f t="shared" ca="1" si="35"/>
        <v>1.9749384512506126E-250</v>
      </c>
      <c r="Z254">
        <f t="shared" ca="1" si="35"/>
        <v>6.3821191002106751E-36</v>
      </c>
      <c r="AA254">
        <f t="shared" si="35"/>
        <v>0</v>
      </c>
      <c r="AD254">
        <f ca="1">MAX(0,Q254-'QuickPlay Score'!$AE$12)</f>
        <v>0</v>
      </c>
      <c r="AE254">
        <f ca="1">MAX(0,R254-'QuickPlay Score'!$AE$12)</f>
        <v>0</v>
      </c>
      <c r="AF254">
        <f ca="1">MAX(0,S254-'QuickPlay Score'!$AE$12)</f>
        <v>0</v>
      </c>
      <c r="AG254">
        <f ca="1">MAX(0,T254-'QuickPlay Score'!$AE$12)</f>
        <v>0</v>
      </c>
      <c r="AH254">
        <f ca="1">MAX(0,U254-'QuickPlay Score'!$AE$12)</f>
        <v>0</v>
      </c>
      <c r="AI254">
        <f ca="1">MAX(0,V254-'QuickPlay Score'!$AE$12)</f>
        <v>0</v>
      </c>
      <c r="AJ254">
        <f ca="1">MAX(0,W254-'QuickPlay Score'!$AE$12)</f>
        <v>0</v>
      </c>
      <c r="AK254">
        <f ca="1">MAX(0,X254-'QuickPlay Score'!$AE$12)</f>
        <v>0</v>
      </c>
      <c r="AL254">
        <f ca="1">MAX(0,Y254-'QuickPlay Score'!$AE$12)</f>
        <v>0</v>
      </c>
      <c r="AM254">
        <f ca="1">MAX(0,Z254-'QuickPlay Score'!$AE$12)</f>
        <v>0</v>
      </c>
    </row>
    <row r="255" spans="2:39" x14ac:dyDescent="0.25">
      <c r="B255">
        <f t="shared" si="33"/>
        <v>7140</v>
      </c>
      <c r="E255">
        <f ca="1">'truth model'!M255*IF($B255&lt;=E$5,0,+E$3*E$4*E$10*E$6^0.5/(2*(PI()*E$7*($B255-E$5)^3)^0.5)*EXP(-((E$6*E$10-E$8*($B255-E$5))^2)/(4*E$6*E$7*($B255-E$5)))*EXP(-E$9*($B255-E$5)))</f>
        <v>1.1821787896409275E-206</v>
      </c>
      <c r="F255">
        <f ca="1">'truth model'!N255*IF($B255&lt;=F$5,0,+F$3*F$4*F$10*F$6^0.5/(2*(PI()*F$7*($B255-F$5)^3)^0.5)*EXP(-((F$6*F$10-F$8*($B255-F$5))^2)/(4*F$6*F$7*($B255-F$5)))*EXP(-F$9*($B255-F$5)))</f>
        <v>8.2340035354645044E-38</v>
      </c>
      <c r="G255">
        <f ca="1">'truth model'!O255*IF($B255&lt;=G$5,0,+G$3*G$4*G$10*G$6^0.5/(2*(PI()*G$7*($B255-G$5)^3)^0.5)*EXP(-((G$6*G$10-G$8*($B255-G$5))^2)/(4*G$6*G$7*($B255-G$5)))*EXP(-G$9*($B255-G$5)))</f>
        <v>8.8200485706714318E-51</v>
      </c>
      <c r="H255">
        <f ca="1">'truth model'!P255*IF($B255&lt;=H$5,0,+H$3*H$4*H$10*H$6^0.5/(2*(PI()*H$7*($B255-H$5)^3)^0.5)*EXP(-((H$6*H$10-H$8*($B255-H$5))^2)/(4*H$6*H$7*($B255-H$5)))*EXP(-H$9*($B255-H$5)))</f>
        <v>1.0703752314829667E-60</v>
      </c>
      <c r="I255">
        <f ca="1">'truth model'!Q255*IF($B255&lt;=I$5,0,+I$3*I$4*I$10*I$6^0.5/(2*(PI()*I$7*($B255-I$5)^3)^0.5)*EXP(-((I$6*I$10-I$8*($B255-I$5))^2)/(4*I$6*I$7*($B255-I$5)))*EXP(-I$9*($B255-I$5)))</f>
        <v>4.3435059535809981E-20</v>
      </c>
      <c r="J255">
        <f ca="1">'truth model'!R255*IF($B255&lt;=J$5,0,+J$3*J$4*J$10*J$6^0.5/(2*(PI()*J$7*($B255-J$5)^3)^0.5)*EXP(-((J$6*J$10-J$8*($B255-J$5))^2)/(4*J$6*J$7*($B255-J$5)))*EXP(-J$9*($B255-J$5)))</f>
        <v>3.331212661981146E-51</v>
      </c>
      <c r="K255">
        <f ca="1">'truth model'!S255*IF($B255&lt;=K$5,0,+K$3*K$4*K$10*K$6^0.5/(2*(PI()*K$7*($B255-K$5)^3)^0.5)*EXP(-((K$6*K$10-K$8*($B255-K$5))^2)/(4*K$6*K$7*($B255-K$5)))*EXP(-K$9*($B255-K$5)))</f>
        <v>1.223885810444019E-36</v>
      </c>
      <c r="L255">
        <f ca="1">'truth model'!T255*IF($B255&lt;=L$5,0,+L$3*L$4*L$10*L$6^0.5/(2*(PI()*L$7*($B255-L$5)^3)^0.5)*EXP(-((L$6*L$10-L$8*($B255-L$5))^2)/(4*L$6*L$7*($B255-L$5)))*EXP(-L$9*($B255-L$5)))</f>
        <v>3.0285520846177369E-54</v>
      </c>
      <c r="M255">
        <f ca="1">'truth model'!U255*IF($B255&lt;=M$5,0,+M$3*M$4*M$10*M$6^0.5/(2*(PI()*M$7*($B255-M$5)^3)^0.5)*EXP(-((M$6*M$10-M$8*($B255-M$5))^2)/(4*M$6*M$7*($B255-M$5)))*EXP(-M$9*($B255-M$5)))</f>
        <v>0</v>
      </c>
      <c r="N255">
        <f ca="1">'truth model'!V255*IF($B255&lt;=N$5,0,+N$3*N$4*N$10*N$6^0.5/(2*(PI()*N$7*($B255-N$5)^3)^0.5)*EXP(-((N$6*N$10-N$8*($B255-N$5))^2)/(4*N$6*N$7*($B255-N$5)))*EXP(-N$9*($B255-N$5)))</f>
        <v>2.3277544297316753E-54</v>
      </c>
      <c r="Q255">
        <f t="shared" ca="1" si="30"/>
        <v>3.9634539743638725E-172</v>
      </c>
      <c r="R255">
        <f t="shared" ca="1" si="31"/>
        <v>2.1868658403793512E-32</v>
      </c>
      <c r="S255">
        <f t="shared" ca="1" si="35"/>
        <v>3.3284830684717771E-41</v>
      </c>
      <c r="T255">
        <f t="shared" ca="1" si="35"/>
        <v>2.2532010193667864E-51</v>
      </c>
      <c r="U255">
        <f t="shared" ca="1" si="35"/>
        <v>3.2139156217502348E-10</v>
      </c>
      <c r="V255">
        <f t="shared" ca="1" si="35"/>
        <v>4.1904036078836834E-40</v>
      </c>
      <c r="W255">
        <f t="shared" ca="1" si="35"/>
        <v>1.1439099155198414E-24</v>
      </c>
      <c r="X255">
        <f t="shared" ca="1" si="35"/>
        <v>1.215604605428482E-40</v>
      </c>
      <c r="Y255">
        <f t="shared" ca="1" si="35"/>
        <v>7.433692702731084E-252</v>
      </c>
      <c r="Z255">
        <f t="shared" ca="1" si="35"/>
        <v>3.8429508130623466E-36</v>
      </c>
      <c r="AA255">
        <f t="shared" si="35"/>
        <v>0</v>
      </c>
      <c r="AD255">
        <f ca="1">MAX(0,Q255-'QuickPlay Score'!$AE$12)</f>
        <v>0</v>
      </c>
      <c r="AE255">
        <f ca="1">MAX(0,R255-'QuickPlay Score'!$AE$12)</f>
        <v>0</v>
      </c>
      <c r="AF255">
        <f ca="1">MAX(0,S255-'QuickPlay Score'!$AE$12)</f>
        <v>0</v>
      </c>
      <c r="AG255">
        <f ca="1">MAX(0,T255-'QuickPlay Score'!$AE$12)</f>
        <v>0</v>
      </c>
      <c r="AH255">
        <f ca="1">MAX(0,U255-'QuickPlay Score'!$AE$12)</f>
        <v>0</v>
      </c>
      <c r="AI255">
        <f ca="1">MAX(0,V255-'QuickPlay Score'!$AE$12)</f>
        <v>0</v>
      </c>
      <c r="AJ255">
        <f ca="1">MAX(0,W255-'QuickPlay Score'!$AE$12)</f>
        <v>0</v>
      </c>
      <c r="AK255">
        <f ca="1">MAX(0,X255-'QuickPlay Score'!$AE$12)</f>
        <v>0</v>
      </c>
      <c r="AL255">
        <f ca="1">MAX(0,Y255-'QuickPlay Score'!$AE$12)</f>
        <v>0</v>
      </c>
      <c r="AM255">
        <f ca="1">MAX(0,Z255-'QuickPlay Score'!$AE$12)</f>
        <v>0</v>
      </c>
    </row>
    <row r="256" spans="2:39" x14ac:dyDescent="0.25">
      <c r="B256">
        <f t="shared" si="33"/>
        <v>7170</v>
      </c>
      <c r="E256">
        <f ca="1">'truth model'!M256*IF($B256&lt;=E$5,0,+E$3*E$4*E$10*E$6^0.5/(2*(PI()*E$7*($B256-E$5)^3)^0.5)*EXP(-((E$6*E$10-E$8*($B256-E$5))^2)/(4*E$6*E$7*($B256-E$5)))*EXP(-E$9*($B256-E$5)))</f>
        <v>1.5879578517715002E-207</v>
      </c>
      <c r="F256">
        <f ca="1">'truth model'!N256*IF($B256&lt;=F$5,0,+F$3*F$4*F$10*F$6^0.5/(2*(PI()*F$7*($B256-F$5)^3)^0.5)*EXP(-((F$6*F$10-F$8*($B256-F$5))^2)/(4*F$6*F$7*($B256-F$5)))*EXP(-F$9*($B256-F$5)))</f>
        <v>6.3513570146598604E-38</v>
      </c>
      <c r="G256">
        <f ca="1">'truth model'!O256*IF($B256&lt;=G$5,0,+G$3*G$4*G$10*G$6^0.5/(2*(PI()*G$7*($B256-G$5)^3)^0.5)*EXP(-((G$6*G$10-G$8*($B256-G$5))^2)/(4*G$6*G$7*($B256-G$5)))*EXP(-G$9*($B256-G$5)))</f>
        <v>6.4660200354155809E-51</v>
      </c>
      <c r="H256">
        <f ca="1">'truth model'!P256*IF($B256&lt;=H$5,0,+H$3*H$4*H$10*H$6^0.5/(2*(PI()*H$7*($B256-H$5)^3)^0.5)*EXP(-((H$6*H$10-H$8*($B256-H$5))^2)/(4*H$6*H$7*($B256-H$5)))*EXP(-H$9*($B256-H$5)))</f>
        <v>6.1227985521475722E-61</v>
      </c>
      <c r="I256">
        <f ca="1">'truth model'!Q256*IF($B256&lt;=I$5,0,+I$3*I$4*I$10*I$6^0.5/(2*(PI()*I$7*($B256-I$5)^3)^0.5)*EXP(-((I$6*I$10-I$8*($B256-I$5))^2)/(4*I$6*I$7*($B256-I$5)))*EXP(-I$9*($B256-I$5)))</f>
        <v>3.1854367285347632E-20</v>
      </c>
      <c r="J256">
        <f ca="1">'truth model'!R256*IF($B256&lt;=J$5,0,+J$3*J$4*J$10*J$6^0.5/(2*(PI()*J$7*($B256-J$5)^3)^0.5)*EXP(-((J$6*J$10-J$8*($B256-J$5))^2)/(4*J$6*J$7*($B256-J$5)))*EXP(-J$9*($B256-J$5)))</f>
        <v>1.6851084784070054E-51</v>
      </c>
      <c r="K256">
        <f ca="1">'truth model'!S256*IF($B256&lt;=K$5,0,+K$3*K$4*K$10*K$6^0.5/(2*(PI()*K$7*($B256-K$5)^3)^0.5)*EXP(-((K$6*K$10-K$8*($B256-K$5))^2)/(4*K$6*K$7*($B256-K$5)))*EXP(-K$9*($B256-K$5)))</f>
        <v>7.0952190966455024E-37</v>
      </c>
      <c r="L256">
        <f ca="1">'truth model'!T256*IF($B256&lt;=L$5,0,+L$3*L$4*L$10*L$6^0.5/(2*(PI()*L$7*($B256-L$5)^3)^0.5)*EXP(-((L$6*L$10-L$8*($B256-L$5))^2)/(4*L$6*L$7*($B256-L$5)))*EXP(-L$9*($B256-L$5)))</f>
        <v>2.0340819096484481E-54</v>
      </c>
      <c r="M256">
        <f ca="1">'truth model'!U256*IF($B256&lt;=M$5,0,+M$3*M$4*M$10*M$6^0.5/(2*(PI()*M$7*($B256-M$5)^3)^0.5)*EXP(-((M$6*M$10-M$8*($B256-M$5))^2)/(4*M$6*M$7*($B256-M$5)))*EXP(-M$9*($B256-M$5)))</f>
        <v>0</v>
      </c>
      <c r="N256">
        <f ca="1">'truth model'!V256*IF($B256&lt;=N$5,0,+N$3*N$4*N$10*N$6^0.5/(2*(PI()*N$7*($B256-N$5)^3)^0.5)*EXP(-((N$6*N$10-N$8*($B256-N$5))^2)/(4*N$6*N$7*($B256-N$5)))*EXP(-N$9*($B256-N$5)))</f>
        <v>1.218788081565139E-54</v>
      </c>
      <c r="Q256">
        <f t="shared" ca="1" si="30"/>
        <v>5.2220367639925061E-173</v>
      </c>
      <c r="R256">
        <f t="shared" ca="1" si="31"/>
        <v>1.5586648710630006E-32</v>
      </c>
      <c r="S256">
        <f t="shared" ca="1" si="35"/>
        <v>2.0851420365696244E-41</v>
      </c>
      <c r="T256">
        <f t="shared" ca="1" si="35"/>
        <v>1.2761541897232172E-51</v>
      </c>
      <c r="U256">
        <f t="shared" ca="1" si="35"/>
        <v>2.7667699781785995E-10</v>
      </c>
      <c r="V256">
        <f t="shared" ca="1" si="35"/>
        <v>2.6083558482373989E-40</v>
      </c>
      <c r="W256">
        <f t="shared" ca="1" si="35"/>
        <v>8.2166655625007489E-25</v>
      </c>
      <c r="X256">
        <f t="shared" ca="1" si="35"/>
        <v>7.3243332496806958E-41</v>
      </c>
      <c r="Y256">
        <f t="shared" ca="1" si="35"/>
        <v>2.7963109062925241E-253</v>
      </c>
      <c r="Z256">
        <f t="shared" ca="1" si="35"/>
        <v>2.3135848069807958E-36</v>
      </c>
      <c r="AA256">
        <f t="shared" si="35"/>
        <v>0</v>
      </c>
      <c r="AD256">
        <f ca="1">MAX(0,Q256-'QuickPlay Score'!$AE$12)</f>
        <v>0</v>
      </c>
      <c r="AE256">
        <f ca="1">MAX(0,R256-'QuickPlay Score'!$AE$12)</f>
        <v>0</v>
      </c>
      <c r="AF256">
        <f ca="1">MAX(0,S256-'QuickPlay Score'!$AE$12)</f>
        <v>0</v>
      </c>
      <c r="AG256">
        <f ca="1">MAX(0,T256-'QuickPlay Score'!$AE$12)</f>
        <v>0</v>
      </c>
      <c r="AH256">
        <f ca="1">MAX(0,U256-'QuickPlay Score'!$AE$12)</f>
        <v>0</v>
      </c>
      <c r="AI256">
        <f ca="1">MAX(0,V256-'QuickPlay Score'!$AE$12)</f>
        <v>0</v>
      </c>
      <c r="AJ256">
        <f ca="1">MAX(0,W256-'QuickPlay Score'!$AE$12)</f>
        <v>0</v>
      </c>
      <c r="AK256">
        <f ca="1">MAX(0,X256-'QuickPlay Score'!$AE$12)</f>
        <v>0</v>
      </c>
      <c r="AL256">
        <f ca="1">MAX(0,Y256-'QuickPlay Score'!$AE$12)</f>
        <v>0</v>
      </c>
      <c r="AM256">
        <f ca="1">MAX(0,Z256-'QuickPlay Score'!$AE$12)</f>
        <v>0</v>
      </c>
    </row>
    <row r="257" spans="2:39" x14ac:dyDescent="0.25">
      <c r="B257">
        <f t="shared" si="33"/>
        <v>7200</v>
      </c>
      <c r="E257">
        <f ca="1">'truth model'!M257*IF($B257&lt;=E$5,0,+E$3*E$4*E$10*E$6^0.5/(2*(PI()*E$7*($B257-E$5)^3)^0.5)*EXP(-((E$6*E$10-E$8*($B257-E$5))^2)/(4*E$6*E$7*($B257-E$5)))*EXP(-E$9*($B257-E$5)))</f>
        <v>2.0317914646378632E-208</v>
      </c>
      <c r="F257">
        <f ca="1">'truth model'!N257*IF($B257&lt;=F$5,0,+F$3*F$4*F$10*F$6^0.5/(2*(PI()*F$7*($B257-F$5)^3)^0.5)*EXP(-((F$6*F$10-F$8*($B257-F$5))^2)/(4*F$6*F$7*($B257-F$5)))*EXP(-F$9*($B257-F$5)))</f>
        <v>3.6385406881863589E-38</v>
      </c>
      <c r="G257">
        <f ca="1">'truth model'!O257*IF($B257&lt;=G$5,0,+G$3*G$4*G$10*G$6^0.5/(2*(PI()*G$7*($B257-G$5)^3)^0.5)*EXP(-((G$6*G$10-G$8*($B257-G$5))^2)/(4*G$6*G$7*($B257-G$5)))*EXP(-G$9*($B257-G$5)))</f>
        <v>5.1207811195718816E-51</v>
      </c>
      <c r="H257">
        <f ca="1">'truth model'!P257*IF($B257&lt;=H$5,0,+H$3*H$4*H$10*H$6^0.5/(2*(PI()*H$7*($B257-H$5)^3)^0.5)*EXP(-((H$6*H$10-H$8*($B257-H$5))^2)/(4*H$6*H$7*($B257-H$5)))*EXP(-H$9*($B257-H$5)))</f>
        <v>2.9856676537892649E-61</v>
      </c>
      <c r="I257">
        <f ca="1">'truth model'!Q257*IF($B257&lt;=I$5,0,+I$3*I$4*I$10*I$6^0.5/(2*(PI()*I$7*($B257-I$5)^3)^0.5)*EXP(-((I$6*I$10-I$8*($B257-I$5))^2)/(4*I$6*I$7*($B257-I$5)))*EXP(-I$9*($B257-I$5)))</f>
        <v>2.8909103450608695E-20</v>
      </c>
      <c r="J257">
        <f ca="1">'truth model'!R257*IF($B257&lt;=J$5,0,+J$3*J$4*J$10*J$6^0.5/(2*(PI()*J$7*($B257-J$5)^3)^0.5)*EXP(-((J$6*J$10-J$8*($B257-J$5))^2)/(4*J$6*J$7*($B257-J$5)))*EXP(-J$9*($B257-J$5)))</f>
        <v>1.0437050010350359E-51</v>
      </c>
      <c r="K257">
        <f ca="1">'truth model'!S257*IF($B257&lt;=K$5,0,+K$3*K$4*K$10*K$6^0.5/(2*(PI()*K$7*($B257-K$5)^3)^0.5)*EXP(-((K$6*K$10-K$8*($B257-K$5))^2)/(4*K$6*K$7*($B257-K$5)))*EXP(-K$9*($B257-K$5)))</f>
        <v>5.9473221964054095E-37</v>
      </c>
      <c r="L257">
        <f ca="1">'truth model'!T257*IF($B257&lt;=L$5,0,+L$3*L$4*L$10*L$6^0.5/(2*(PI()*L$7*($B257-L$5)^3)^0.5)*EXP(-((L$6*L$10-L$8*($B257-L$5))^2)/(4*L$6*L$7*($B257-L$5)))*EXP(-L$9*($B257-L$5)))</f>
        <v>1.4888475377110924E-54</v>
      </c>
      <c r="M257">
        <f ca="1">'truth model'!U257*IF($B257&lt;=M$5,0,+M$3*M$4*M$10*M$6^0.5/(2*(PI()*M$7*($B257-M$5)^3)^0.5)*EXP(-((M$6*M$10-M$8*($B257-M$5))^2)/(4*M$6*M$7*($B257-M$5)))*EXP(-M$9*($B257-M$5)))</f>
        <v>0</v>
      </c>
      <c r="N257">
        <f ca="1">'truth model'!V257*IF($B257&lt;=N$5,0,+N$3*N$4*N$10*N$6^0.5/(2*(PI()*N$7*($B257-N$5)^3)^0.5)*EXP(-((N$6*N$10-N$8*($B257-N$5))^2)/(4*N$6*N$7*($B257-N$5)))*EXP(-N$9*($B257-N$5)))</f>
        <v>8.5399060949102996E-55</v>
      </c>
      <c r="Q257">
        <f t="shared" ca="1" si="30"/>
        <v>6.8792325206377886E-174</v>
      </c>
      <c r="R257">
        <f t="shared" ca="1" si="31"/>
        <v>1.1108812123739265E-32</v>
      </c>
      <c r="S257">
        <f t="shared" ref="S257:AA267" ca="1" si="36">IF($B257&lt;=G$5,0,+G$3*G$4*G$11*G$6^0.5/(2*(PI()*G$7*($B257-G$5)^3)^0.5)*EXP(-((G$6*G$11-G$8*($B257-G$5))^2)/(4*G$6*G$7*($B257-G$5)))*EXP(-G$9*($B257-G$5)))</f>
        <v>1.3061465543793909E-41</v>
      </c>
      <c r="T257">
        <f t="shared" ca="1" si="36"/>
        <v>7.227426108837653E-52</v>
      </c>
      <c r="U257">
        <f t="shared" ca="1" si="36"/>
        <v>2.3811601317591246E-10</v>
      </c>
      <c r="V257">
        <f t="shared" ca="1" si="36"/>
        <v>1.6234456200383611E-40</v>
      </c>
      <c r="W257">
        <f t="shared" ca="1" si="36"/>
        <v>5.9013465271077298E-25</v>
      </c>
      <c r="X257">
        <f t="shared" ca="1" si="36"/>
        <v>4.4126952840205519E-41</v>
      </c>
      <c r="Y257">
        <f t="shared" ca="1" si="36"/>
        <v>1.0512344810350428E-254</v>
      </c>
      <c r="Z257">
        <f t="shared" ca="1" si="36"/>
        <v>1.3926043687489863E-36</v>
      </c>
      <c r="AA257">
        <f t="shared" si="36"/>
        <v>0</v>
      </c>
      <c r="AD257">
        <f ca="1">MAX(0,Q257-'QuickPlay Score'!$AE$12)</f>
        <v>0</v>
      </c>
      <c r="AE257">
        <f ca="1">MAX(0,R257-'QuickPlay Score'!$AE$12)</f>
        <v>0</v>
      </c>
      <c r="AF257">
        <f ca="1">MAX(0,S257-'QuickPlay Score'!$AE$12)</f>
        <v>0</v>
      </c>
      <c r="AG257">
        <f ca="1">MAX(0,T257-'QuickPlay Score'!$AE$12)</f>
        <v>0</v>
      </c>
      <c r="AH257">
        <f ca="1">MAX(0,U257-'QuickPlay Score'!$AE$12)</f>
        <v>0</v>
      </c>
      <c r="AI257">
        <f ca="1">MAX(0,V257-'QuickPlay Score'!$AE$12)</f>
        <v>0</v>
      </c>
      <c r="AJ257">
        <f ca="1">MAX(0,W257-'QuickPlay Score'!$AE$12)</f>
        <v>0</v>
      </c>
      <c r="AK257">
        <f ca="1">MAX(0,X257-'QuickPlay Score'!$AE$12)</f>
        <v>0</v>
      </c>
      <c r="AL257">
        <f ca="1">MAX(0,Y257-'QuickPlay Score'!$AE$12)</f>
        <v>0</v>
      </c>
      <c r="AM257">
        <f ca="1">MAX(0,Z257-'QuickPlay Score'!$AE$12)</f>
        <v>0</v>
      </c>
    </row>
    <row r="258" spans="2:39" x14ac:dyDescent="0.25">
      <c r="B258">
        <f t="shared" si="33"/>
        <v>7230</v>
      </c>
      <c r="E258">
        <f ca="1">'truth model'!M258*IF($B258&lt;=E$5,0,+E$3*E$4*E$10*E$6^0.5/(2*(PI()*E$7*($B258-E$5)^3)^0.5)*EXP(-((E$6*E$10-E$8*($B258-E$5))^2)/(4*E$6*E$7*($B258-E$5)))*EXP(-E$9*($B258-E$5)))</f>
        <v>3.0257061398334535E-209</v>
      </c>
      <c r="F258">
        <f ca="1">'truth model'!N258*IF($B258&lt;=F$5,0,+F$3*F$4*F$10*F$6^0.5/(2*(PI()*F$7*($B258-F$5)^3)^0.5)*EXP(-((F$6*F$10-F$8*($B258-F$5))^2)/(4*F$6*F$7*($B258-F$5)))*EXP(-F$9*($B258-F$5)))</f>
        <v>3.4631268740526299E-38</v>
      </c>
      <c r="G258">
        <f ca="1">'truth model'!O258*IF($B258&lt;=G$5,0,+G$3*G$4*G$10*G$6^0.5/(2*(PI()*G$7*($B258-G$5)^3)^0.5)*EXP(-((G$6*G$10-G$8*($B258-G$5))^2)/(4*G$6*G$7*($B258-G$5)))*EXP(-G$9*($B258-G$5)))</f>
        <v>2.3262318373346254E-51</v>
      </c>
      <c r="H258">
        <f ca="1">'truth model'!P258*IF($B258&lt;=H$5,0,+H$3*H$4*H$10*H$6^0.5/(2*(PI()*H$7*($B258-H$5)^3)^0.5)*EXP(-((H$6*H$10-H$8*($B258-H$5))^2)/(4*H$6*H$7*($B258-H$5)))*EXP(-H$9*($B258-H$5)))</f>
        <v>1.9790629591499484E-61</v>
      </c>
      <c r="I258">
        <f ca="1">'truth model'!Q258*IF($B258&lt;=I$5,0,+I$3*I$4*I$10*I$6^0.5/(2*(PI()*I$7*($B258-I$5)^3)^0.5)*EXP(-((I$6*I$10-I$8*($B258-I$5))^2)/(4*I$6*I$7*($B258-I$5)))*EXP(-I$9*($B258-I$5)))</f>
        <v>2.1286270075357936E-20</v>
      </c>
      <c r="J258">
        <f ca="1">'truth model'!R258*IF($B258&lt;=J$5,0,+J$3*J$4*J$10*J$6^0.5/(2*(PI()*J$7*($B258-J$5)^3)^0.5)*EXP(-((J$6*J$10-J$8*($B258-J$5))^2)/(4*J$6*J$7*($B258-J$5)))*EXP(-J$9*($B258-J$5)))</f>
        <v>6.9805438912086707E-52</v>
      </c>
      <c r="K258">
        <f ca="1">'truth model'!S258*IF($B258&lt;=K$5,0,+K$3*K$4*K$10*K$6^0.5/(2*(PI()*K$7*($B258-K$5)^3)^0.5)*EXP(-((K$6*K$10-K$8*($B258-K$5))^2)/(4*K$6*K$7*($B258-K$5)))*EXP(-K$9*($B258-K$5)))</f>
        <v>4.7358858312356773E-37</v>
      </c>
      <c r="L258">
        <f ca="1">'truth model'!T258*IF($B258&lt;=L$5,0,+L$3*L$4*L$10*L$6^0.5/(2*(PI()*L$7*($B258-L$5)^3)^0.5)*EXP(-((L$6*L$10-L$8*($B258-L$5))^2)/(4*L$6*L$7*($B258-L$5)))*EXP(-L$9*($B258-L$5)))</f>
        <v>6.1023837858928156E-55</v>
      </c>
      <c r="M258">
        <f ca="1">'truth model'!U258*IF($B258&lt;=M$5,0,+M$3*M$4*M$10*M$6^0.5/(2*(PI()*M$7*($B258-M$5)^3)^0.5)*EXP(-((M$6*M$10-M$8*($B258-M$5))^2)/(4*M$6*M$7*($B258-M$5)))*EXP(-M$9*($B258-M$5)))</f>
        <v>0</v>
      </c>
      <c r="N258">
        <f ca="1">'truth model'!V258*IF($B258&lt;=N$5,0,+N$3*N$4*N$10*N$6^0.5/(2*(PI()*N$7*($B258-N$5)^3)^0.5)*EXP(-((N$6*N$10-N$8*($B258-N$5))^2)/(4*N$6*N$7*($B258-N$5)))*EXP(-N$9*($B258-N$5)))</f>
        <v>4.0268575610010932E-55</v>
      </c>
      <c r="Q258">
        <f t="shared" ca="1" si="30"/>
        <v>9.0609742064862421E-175</v>
      </c>
      <c r="R258">
        <f t="shared" ca="1" si="31"/>
        <v>7.9171160662166205E-33</v>
      </c>
      <c r="S258">
        <f t="shared" ca="1" si="36"/>
        <v>8.1811737099225386E-42</v>
      </c>
      <c r="T258">
        <f t="shared" ca="1" si="36"/>
        <v>4.0930005557397979E-52</v>
      </c>
      <c r="U258">
        <f t="shared" ca="1" si="36"/>
        <v>2.0487205158476568E-10</v>
      </c>
      <c r="V258">
        <f t="shared" ca="1" si="36"/>
        <v>1.0103436741403802E-40</v>
      </c>
      <c r="W258">
        <f t="shared" ca="1" si="36"/>
        <v>4.2379809770347927E-25</v>
      </c>
      <c r="X258">
        <f t="shared" ca="1" si="36"/>
        <v>2.658278123922137E-41</v>
      </c>
      <c r="Y258">
        <f t="shared" ca="1" si="36"/>
        <v>3.9495757053700573E-256</v>
      </c>
      <c r="Z258">
        <f t="shared" ca="1" si="36"/>
        <v>8.3809423206469499E-37</v>
      </c>
      <c r="AA258">
        <f t="shared" si="36"/>
        <v>0</v>
      </c>
      <c r="AD258">
        <f ca="1">MAX(0,Q258-'QuickPlay Score'!$AE$12)</f>
        <v>0</v>
      </c>
      <c r="AE258">
        <f ca="1">MAX(0,R258-'QuickPlay Score'!$AE$12)</f>
        <v>0</v>
      </c>
      <c r="AF258">
        <f ca="1">MAX(0,S258-'QuickPlay Score'!$AE$12)</f>
        <v>0</v>
      </c>
      <c r="AG258">
        <f ca="1">MAX(0,T258-'QuickPlay Score'!$AE$12)</f>
        <v>0</v>
      </c>
      <c r="AH258">
        <f ca="1">MAX(0,U258-'QuickPlay Score'!$AE$12)</f>
        <v>0</v>
      </c>
      <c r="AI258">
        <f ca="1">MAX(0,V258-'QuickPlay Score'!$AE$12)</f>
        <v>0</v>
      </c>
      <c r="AJ258">
        <f ca="1">MAX(0,W258-'QuickPlay Score'!$AE$12)</f>
        <v>0</v>
      </c>
      <c r="AK258">
        <f ca="1">MAX(0,X258-'QuickPlay Score'!$AE$12)</f>
        <v>0</v>
      </c>
      <c r="AL258">
        <f ca="1">MAX(0,Y258-'QuickPlay Score'!$AE$12)</f>
        <v>0</v>
      </c>
      <c r="AM258">
        <f ca="1">MAX(0,Z258-'QuickPlay Score'!$AE$12)</f>
        <v>0</v>
      </c>
    </row>
    <row r="259" spans="2:39" x14ac:dyDescent="0.25">
      <c r="B259">
        <f t="shared" si="33"/>
        <v>7260</v>
      </c>
      <c r="E259">
        <f ca="1">'truth model'!M259*IF($B259&lt;=E$5,0,+E$3*E$4*E$10*E$6^0.5/(2*(PI()*E$7*($B259-E$5)^3)^0.5)*EXP(-((E$6*E$10-E$8*($B259-E$5))^2)/(4*E$6*E$7*($B259-E$5)))*EXP(-E$9*($B259-E$5)))</f>
        <v>2.4018626145471706E-210</v>
      </c>
      <c r="F259">
        <f ca="1">'truth model'!N259*IF($B259&lt;=F$5,0,+F$3*F$4*F$10*F$6^0.5/(2*(PI()*F$7*($B259-F$5)^3)^0.5)*EXP(-((F$6*F$10-F$8*($B259-F$5))^2)/(4*F$6*F$7*($B259-F$5)))*EXP(-F$9*($B259-F$5)))</f>
        <v>2.1752628345307955E-38</v>
      </c>
      <c r="G259">
        <f ca="1">'truth model'!O259*IF($B259&lt;=G$5,0,+G$3*G$4*G$10*G$6^0.5/(2*(PI()*G$7*($B259-G$5)^3)^0.5)*EXP(-((G$6*G$10-G$8*($B259-G$5))^2)/(4*G$6*G$7*($B259-G$5)))*EXP(-G$9*($B259-G$5)))</f>
        <v>1.6530622275500029E-51</v>
      </c>
      <c r="H259">
        <f ca="1">'truth model'!P259*IF($B259&lt;=H$5,0,+H$3*H$4*H$10*H$6^0.5/(2*(PI()*H$7*($B259-H$5)^3)^0.5)*EXP(-((H$6*H$10-H$8*($B259-H$5))^2)/(4*H$6*H$7*($B259-H$5)))*EXP(-H$9*($B259-H$5)))</f>
        <v>7.667457550788591E-62</v>
      </c>
      <c r="I259">
        <f ca="1">'truth model'!Q259*IF($B259&lt;=I$5,0,+I$3*I$4*I$10*I$6^0.5/(2*(PI()*I$7*($B259-I$5)^3)^0.5)*EXP(-((I$6*I$10-I$8*($B259-I$5))^2)/(4*I$6*I$7*($B259-I$5)))*EXP(-I$9*($B259-I$5)))</f>
        <v>2.1765467256608621E-20</v>
      </c>
      <c r="J259">
        <f ca="1">'truth model'!R259*IF($B259&lt;=J$5,0,+J$3*J$4*J$10*J$6^0.5/(2*(PI()*J$7*($B259-J$5)^3)^0.5)*EXP(-((J$6*J$10-J$8*($B259-J$5))^2)/(4*J$6*J$7*($B259-J$5)))*EXP(-J$9*($B259-J$5)))</f>
        <v>4.1362276890919615E-52</v>
      </c>
      <c r="K259">
        <f ca="1">'truth model'!S259*IF($B259&lt;=K$5,0,+K$3*K$4*K$10*K$6^0.5/(2*(PI()*K$7*($B259-K$5)^3)^0.5)*EXP(-((K$6*K$10-K$8*($B259-K$5))^2)/(4*K$6*K$7*($B259-K$5)))*EXP(-K$9*($B259-K$5)))</f>
        <v>2.2553117109754959E-37</v>
      </c>
      <c r="L259">
        <f ca="1">'truth model'!T259*IF($B259&lt;=L$5,0,+L$3*L$4*L$10*L$6^0.5/(2*(PI()*L$7*($B259-L$5)^3)^0.5)*EXP(-((L$6*L$10-L$8*($B259-L$5))^2)/(4*L$6*L$7*($B259-L$5)))*EXP(-L$9*($B259-L$5)))</f>
        <v>3.5778634149140789E-55</v>
      </c>
      <c r="M259">
        <f ca="1">'truth model'!U259*IF($B259&lt;=M$5,0,+M$3*M$4*M$10*M$6^0.5/(2*(PI()*M$7*($B259-M$5)^3)^0.5)*EXP(-((M$6*M$10-M$8*($B259-M$5))^2)/(4*M$6*M$7*($B259-M$5)))*EXP(-M$9*($B259-M$5)))</f>
        <v>0</v>
      </c>
      <c r="N259">
        <f ca="1">'truth model'!V259*IF($B259&lt;=N$5,0,+N$3*N$4*N$10*N$6^0.5/(2*(PI()*N$7*($B259-N$5)^3)^0.5)*EXP(-((N$6*N$10-N$8*($B259-N$5))^2)/(4*N$6*N$7*($B259-N$5)))*EXP(-N$9*($B259-N$5)))</f>
        <v>2.1021746290690646E-55</v>
      </c>
      <c r="Q259">
        <f t="shared" ca="1" si="30"/>
        <v>1.1932886446086194E-175</v>
      </c>
      <c r="R259">
        <f t="shared" ca="1" si="31"/>
        <v>5.6422348671929384E-33</v>
      </c>
      <c r="S259">
        <f t="shared" ca="1" si="36"/>
        <v>5.1239775297588177E-42</v>
      </c>
      <c r="T259">
        <f t="shared" ca="1" si="36"/>
        <v>2.3178104168223856E-52</v>
      </c>
      <c r="U259">
        <f t="shared" ca="1" si="36"/>
        <v>1.7622072008022777E-10</v>
      </c>
      <c r="V259">
        <f t="shared" ca="1" si="36"/>
        <v>6.2872615613868701E-41</v>
      </c>
      <c r="W259">
        <f t="shared" ca="1" si="36"/>
        <v>3.043125863060613E-25</v>
      </c>
      <c r="X259">
        <f t="shared" ca="1" si="36"/>
        <v>1.6012460655212966E-41</v>
      </c>
      <c r="Y259">
        <f t="shared" ca="1" si="36"/>
        <v>1.4830006808858375E-257</v>
      </c>
      <c r="Z259">
        <f t="shared" ca="1" si="36"/>
        <v>5.0429160498188621E-37</v>
      </c>
      <c r="AA259">
        <f t="shared" si="36"/>
        <v>0</v>
      </c>
      <c r="AD259">
        <f ca="1">MAX(0,Q259-'QuickPlay Score'!$AE$12)</f>
        <v>0</v>
      </c>
      <c r="AE259">
        <f ca="1">MAX(0,R259-'QuickPlay Score'!$AE$12)</f>
        <v>0</v>
      </c>
      <c r="AF259">
        <f ca="1">MAX(0,S259-'QuickPlay Score'!$AE$12)</f>
        <v>0</v>
      </c>
      <c r="AG259">
        <f ca="1">MAX(0,T259-'QuickPlay Score'!$AE$12)</f>
        <v>0</v>
      </c>
      <c r="AH259">
        <f ca="1">MAX(0,U259-'QuickPlay Score'!$AE$12)</f>
        <v>0</v>
      </c>
      <c r="AI259">
        <f ca="1">MAX(0,V259-'QuickPlay Score'!$AE$12)</f>
        <v>0</v>
      </c>
      <c r="AJ259">
        <f ca="1">MAX(0,W259-'QuickPlay Score'!$AE$12)</f>
        <v>0</v>
      </c>
      <c r="AK259">
        <f ca="1">MAX(0,X259-'QuickPlay Score'!$AE$12)</f>
        <v>0</v>
      </c>
      <c r="AL259">
        <f ca="1">MAX(0,Y259-'QuickPlay Score'!$AE$12)</f>
        <v>0</v>
      </c>
      <c r="AM259">
        <f ca="1">MAX(0,Z259-'QuickPlay Score'!$AE$12)</f>
        <v>0</v>
      </c>
    </row>
    <row r="260" spans="2:39" x14ac:dyDescent="0.25">
      <c r="B260">
        <f t="shared" si="33"/>
        <v>7290</v>
      </c>
      <c r="E260">
        <f ca="1">'truth model'!M260*IF($B260&lt;=E$5,0,+E$3*E$4*E$10*E$6^0.5/(2*(PI()*E$7*($B260-E$5)^3)^0.5)*EXP(-((E$6*E$10-E$8*($B260-E$5))^2)/(4*E$6*E$7*($B260-E$5)))*EXP(-E$9*($B260-E$5)))</f>
        <v>3.1228310923750107E-211</v>
      </c>
      <c r="F260">
        <f ca="1">'truth model'!N260*IF($B260&lt;=F$5,0,+F$3*F$4*F$10*F$6^0.5/(2*(PI()*F$7*($B260-F$5)^3)^0.5)*EXP(-((F$6*F$10-F$8*($B260-F$5))^2)/(4*F$6*F$7*($B260-F$5)))*EXP(-F$9*($B260-F$5)))</f>
        <v>1.2805715454866727E-38</v>
      </c>
      <c r="G260">
        <f ca="1">'truth model'!O260*IF($B260&lt;=G$5,0,+G$3*G$4*G$10*G$6^0.5/(2*(PI()*G$7*($B260-G$5)^3)^0.5)*EXP(-((G$6*G$10-G$8*($B260-G$5))^2)/(4*G$6*G$7*($B260-G$5)))*EXP(-G$9*($B260-G$5)))</f>
        <v>1.1801512159646669E-51</v>
      </c>
      <c r="H260">
        <f ca="1">'truth model'!P260*IF($B260&lt;=H$5,0,+H$3*H$4*H$10*H$6^0.5/(2*(PI()*H$7*($B260-H$5)^3)^0.5)*EXP(-((H$6*H$10-H$8*($B260-H$5))^2)/(4*H$6*H$7*($B260-H$5)))*EXP(-H$9*($B260-H$5)))</f>
        <v>6.0780430838241172E-62</v>
      </c>
      <c r="I260">
        <f ca="1">'truth model'!Q260*IF($B260&lt;=I$5,0,+I$3*I$4*I$10*I$6^0.5/(2*(PI()*I$7*($B260-I$5)^3)^0.5)*EXP(-((I$6*I$10-I$8*($B260-I$5))^2)/(4*I$6*I$7*($B260-I$5)))*EXP(-I$9*($B260-I$5)))</f>
        <v>1.3318245032616848E-20</v>
      </c>
      <c r="J260">
        <f ca="1">'truth model'!R260*IF($B260&lt;=J$5,0,+J$3*J$4*J$10*J$6^0.5/(2*(PI()*J$7*($B260-J$5)^3)^0.5)*EXP(-((J$6*J$10-J$8*($B260-J$5))^2)/(4*J$6*J$7*($B260-J$5)))*EXP(-J$9*($B260-J$5)))</f>
        <v>2.2918625122273267E-52</v>
      </c>
      <c r="K260">
        <f ca="1">'truth model'!S260*IF($B260&lt;=K$5,0,+K$3*K$4*K$10*K$6^0.5/(2*(PI()*K$7*($B260-K$5)^3)^0.5)*EXP(-((K$6*K$10-K$8*($B260-K$5))^2)/(4*K$6*K$7*($B260-K$5)))*EXP(-K$9*($B260-K$5)))</f>
        <v>2.0221166542185297E-37</v>
      </c>
      <c r="L260">
        <f ca="1">'truth model'!T260*IF($B260&lt;=L$5,0,+L$3*L$4*L$10*L$6^0.5/(2*(PI()*L$7*($B260-L$5)^3)^0.5)*EXP(-((L$6*L$10-L$8*($B260-L$5))^2)/(4*L$6*L$7*($B260-L$5)))*EXP(-L$9*($B260-L$5)))</f>
        <v>2.934669069138766E-55</v>
      </c>
      <c r="M260">
        <f ca="1">'truth model'!U260*IF($B260&lt;=M$5,0,+M$3*M$4*M$10*M$6^0.5/(2*(PI()*M$7*($B260-M$5)^3)^0.5)*EXP(-((M$6*M$10-M$8*($B260-M$5))^2)/(4*M$6*M$7*($B260-M$5)))*EXP(-M$9*($B260-M$5)))</f>
        <v>0</v>
      </c>
      <c r="N260">
        <f ca="1">'truth model'!V260*IF($B260&lt;=N$5,0,+N$3*N$4*N$10*N$6^0.5/(2*(PI()*N$7*($B260-N$5)^3)^0.5)*EXP(-((N$6*N$10-N$8*($B260-N$5))^2)/(4*N$6*N$7*($B260-N$5)))*EXP(-N$9*($B260-N$5)))</f>
        <v>1.3609971238667411E-55</v>
      </c>
      <c r="Q260">
        <f t="shared" ca="1" si="30"/>
        <v>1.5712767450144158E-176</v>
      </c>
      <c r="R260">
        <f t="shared" ca="1" si="31"/>
        <v>4.0208725400428495E-33</v>
      </c>
      <c r="S260">
        <f t="shared" ca="1" si="36"/>
        <v>3.208981152055749E-42</v>
      </c>
      <c r="T260">
        <f t="shared" ca="1" si="36"/>
        <v>1.3124788215634955E-52</v>
      </c>
      <c r="U260">
        <f t="shared" ca="1" si="36"/>
        <v>1.515349869461605E-10</v>
      </c>
      <c r="V260">
        <f t="shared" ca="1" si="36"/>
        <v>3.9121498916842227E-41</v>
      </c>
      <c r="W260">
        <f t="shared" ca="1" si="36"/>
        <v>2.1849147138443236E-25</v>
      </c>
      <c r="X260">
        <f t="shared" ca="1" si="36"/>
        <v>9.6444495887842004E-42</v>
      </c>
      <c r="Y260">
        <f t="shared" ca="1" si="36"/>
        <v>5.5651339507149778E-259</v>
      </c>
      <c r="Z260">
        <f t="shared" ca="1" si="36"/>
        <v>3.0338591561485412E-37</v>
      </c>
      <c r="AA260">
        <f t="shared" si="36"/>
        <v>0</v>
      </c>
      <c r="AD260">
        <f ca="1">MAX(0,Q260-'QuickPlay Score'!$AE$12)</f>
        <v>0</v>
      </c>
      <c r="AE260">
        <f ca="1">MAX(0,R260-'QuickPlay Score'!$AE$12)</f>
        <v>0</v>
      </c>
      <c r="AF260">
        <f ca="1">MAX(0,S260-'QuickPlay Score'!$AE$12)</f>
        <v>0</v>
      </c>
      <c r="AG260">
        <f ca="1">MAX(0,T260-'QuickPlay Score'!$AE$12)</f>
        <v>0</v>
      </c>
      <c r="AH260">
        <f ca="1">MAX(0,U260-'QuickPlay Score'!$AE$12)</f>
        <v>0</v>
      </c>
      <c r="AI260">
        <f ca="1">MAX(0,V260-'QuickPlay Score'!$AE$12)</f>
        <v>0</v>
      </c>
      <c r="AJ260">
        <f ca="1">MAX(0,W260-'QuickPlay Score'!$AE$12)</f>
        <v>0</v>
      </c>
      <c r="AK260">
        <f ca="1">MAX(0,X260-'QuickPlay Score'!$AE$12)</f>
        <v>0</v>
      </c>
      <c r="AL260">
        <f ca="1">MAX(0,Y260-'QuickPlay Score'!$AE$12)</f>
        <v>0</v>
      </c>
      <c r="AM260">
        <f ca="1">MAX(0,Z260-'QuickPlay Score'!$AE$12)</f>
        <v>0</v>
      </c>
    </row>
    <row r="261" spans="2:39" x14ac:dyDescent="0.25">
      <c r="B261">
        <f t="shared" si="33"/>
        <v>7320</v>
      </c>
      <c r="E261">
        <f ca="1">'truth model'!M261*IF($B261&lt;=E$5,0,+E$3*E$4*E$10*E$6^0.5/(2*(PI()*E$7*($B261-E$5)^3)^0.5)*EXP(-((E$6*E$10-E$8*($B261-E$5))^2)/(4*E$6*E$7*($B261-E$5)))*EXP(-E$9*($B261-E$5)))</f>
        <v>6.0386035071261196E-212</v>
      </c>
      <c r="F261">
        <f ca="1">'truth model'!N261*IF($B261&lt;=F$5,0,+F$3*F$4*F$10*F$6^0.5/(2*(PI()*F$7*($B261-F$5)^3)^0.5)*EXP(-((F$6*F$10-F$8*($B261-F$5))^2)/(4*F$6*F$7*($B261-F$5)))*EXP(-F$9*($B261-F$5)))</f>
        <v>1.1101166442699982E-38</v>
      </c>
      <c r="G261">
        <f ca="1">'truth model'!O261*IF($B261&lt;=G$5,0,+G$3*G$4*G$10*G$6^0.5/(2*(PI()*G$7*($B261-G$5)^3)^0.5)*EXP(-((G$6*G$10-G$8*($B261-G$5))^2)/(4*G$6*G$7*($B261-G$5)))*EXP(-G$9*($B261-G$5)))</f>
        <v>6.1550804364679013E-52</v>
      </c>
      <c r="H261">
        <f ca="1">'truth model'!P261*IF($B261&lt;=H$5,0,+H$3*H$4*H$10*H$6^0.5/(2*(PI()*H$7*($B261-H$5)^3)^0.5)*EXP(-((H$6*H$10-H$8*($B261-H$5))^2)/(4*H$6*H$7*($B261-H$5)))*EXP(-H$9*($B261-H$5)))</f>
        <v>2.6203077294713095E-62</v>
      </c>
      <c r="I261">
        <f ca="1">'truth model'!Q261*IF($B261&lt;=I$5,0,+I$3*I$4*I$10*I$6^0.5/(2*(PI()*I$7*($B261-I$5)^3)^0.5)*EXP(-((I$6*I$10-I$8*($B261-I$5))^2)/(4*I$6*I$7*($B261-I$5)))*EXP(-I$9*($B261-I$5)))</f>
        <v>9.931692811545776E-21</v>
      </c>
      <c r="J261">
        <f ca="1">'truth model'!R261*IF($B261&lt;=J$5,0,+J$3*J$4*J$10*J$6^0.5/(2*(PI()*J$7*($B261-J$5)^3)^0.5)*EXP(-((J$6*J$10-J$8*($B261-J$5))^2)/(4*J$6*J$7*($B261-J$5)))*EXP(-J$9*($B261-J$5)))</f>
        <v>1.8414738179043806E-52</v>
      </c>
      <c r="K261">
        <f ca="1">'truth model'!S261*IF($B261&lt;=K$5,0,+K$3*K$4*K$10*K$6^0.5/(2*(PI()*K$7*($B261-K$5)^3)^0.5)*EXP(-((K$6*K$10-K$8*($B261-K$5))^2)/(4*K$6*K$7*($B261-K$5)))*EXP(-K$9*($B261-K$5)))</f>
        <v>1.0672347819519513E-37</v>
      </c>
      <c r="L261">
        <f ca="1">'truth model'!T261*IF($B261&lt;=L$5,0,+L$3*L$4*L$10*L$6^0.5/(2*(PI()*L$7*($B261-L$5)^3)^0.5)*EXP(-((L$6*L$10-L$8*($B261-L$5))^2)/(4*L$6*L$7*($B261-L$5)))*EXP(-L$9*($B261-L$5)))</f>
        <v>1.19637804288847E-55</v>
      </c>
      <c r="M261">
        <f ca="1">'truth model'!U261*IF($B261&lt;=M$5,0,+M$3*M$4*M$10*M$6^0.5/(2*(PI()*M$7*($B261-M$5)^3)^0.5)*EXP(-((M$6*M$10-M$8*($B261-M$5))^2)/(4*M$6*M$7*($B261-M$5)))*EXP(-M$9*($B261-M$5)))</f>
        <v>0</v>
      </c>
      <c r="N261">
        <f ca="1">'truth model'!V261*IF($B261&lt;=N$5,0,+N$3*N$4*N$10*N$6^0.5/(2*(PI()*N$7*($B261-N$5)^3)^0.5)*EXP(-((N$6*N$10-N$8*($B261-N$5))^2)/(4*N$6*N$7*($B261-N$5)))*EXP(-N$9*($B261-N$5)))</f>
        <v>1.0213186019326106E-55</v>
      </c>
      <c r="Q261">
        <f t="shared" ca="1" si="30"/>
        <v>2.0686987760846961E-177</v>
      </c>
      <c r="R261">
        <f t="shared" ca="1" si="31"/>
        <v>2.865330245181753E-33</v>
      </c>
      <c r="S261">
        <f t="shared" ca="1" si="36"/>
        <v>2.0095365289419246E-42</v>
      </c>
      <c r="T261">
        <f t="shared" ca="1" si="36"/>
        <v>7.4316509465968818E-53</v>
      </c>
      <c r="U261">
        <f t="shared" ca="1" si="36"/>
        <v>1.3027229724892262E-10</v>
      </c>
      <c r="V261">
        <f t="shared" ca="1" si="36"/>
        <v>2.4340613885721906E-41</v>
      </c>
      <c r="W261">
        <f t="shared" ca="1" si="36"/>
        <v>1.5685679998170735E-25</v>
      </c>
      <c r="X261">
        <f t="shared" ca="1" si="36"/>
        <v>5.8084339762186044E-42</v>
      </c>
      <c r="Y261">
        <f t="shared" ca="1" si="36"/>
        <v>2.0871636582467759E-260</v>
      </c>
      <c r="Z261">
        <f t="shared" ca="1" si="36"/>
        <v>1.8248823339488201E-37</v>
      </c>
      <c r="AA261">
        <f t="shared" si="36"/>
        <v>0</v>
      </c>
      <c r="AD261">
        <f ca="1">MAX(0,Q261-'QuickPlay Score'!$AE$12)</f>
        <v>0</v>
      </c>
      <c r="AE261">
        <f ca="1">MAX(0,R261-'QuickPlay Score'!$AE$12)</f>
        <v>0</v>
      </c>
      <c r="AF261">
        <f ca="1">MAX(0,S261-'QuickPlay Score'!$AE$12)</f>
        <v>0</v>
      </c>
      <c r="AG261">
        <f ca="1">MAX(0,T261-'QuickPlay Score'!$AE$12)</f>
        <v>0</v>
      </c>
      <c r="AH261">
        <f ca="1">MAX(0,U261-'QuickPlay Score'!$AE$12)</f>
        <v>0</v>
      </c>
      <c r="AI261">
        <f ca="1">MAX(0,V261-'QuickPlay Score'!$AE$12)</f>
        <v>0</v>
      </c>
      <c r="AJ261">
        <f ca="1">MAX(0,W261-'QuickPlay Score'!$AE$12)</f>
        <v>0</v>
      </c>
      <c r="AK261">
        <f ca="1">MAX(0,X261-'QuickPlay Score'!$AE$12)</f>
        <v>0</v>
      </c>
      <c r="AL261">
        <f ca="1">MAX(0,Y261-'QuickPlay Score'!$AE$12)</f>
        <v>0</v>
      </c>
      <c r="AM261">
        <f ca="1">MAX(0,Z261-'QuickPlay Score'!$AE$12)</f>
        <v>0</v>
      </c>
    </row>
    <row r="262" spans="2:39" x14ac:dyDescent="0.25">
      <c r="B262">
        <f t="shared" si="33"/>
        <v>7350</v>
      </c>
      <c r="E262">
        <f ca="1">'truth model'!M262*IF($B262&lt;=E$5,0,+E$3*E$4*E$10*E$6^0.5/(2*(PI()*E$7*($B262-E$5)^3)^0.5)*EXP(-((E$6*E$10-E$8*($B262-E$5))^2)/(4*E$6*E$7*($B262-E$5)))*EXP(-E$9*($B262-E$5)))</f>
        <v>7.3454326575428802E-213</v>
      </c>
      <c r="F262">
        <f ca="1">'truth model'!N262*IF($B262&lt;=F$5,0,+F$3*F$4*F$10*F$6^0.5/(2*(PI()*F$7*($B262-F$5)^3)^0.5)*EXP(-((F$6*F$10-F$8*($B262-F$5))^2)/(4*F$6*F$7*($B262-F$5)))*EXP(-F$9*($B262-F$5)))</f>
        <v>6.8643831702998751E-39</v>
      </c>
      <c r="G262">
        <f ca="1">'truth model'!O262*IF($B262&lt;=G$5,0,+G$3*G$4*G$10*G$6^0.5/(2*(PI()*G$7*($B262-G$5)^3)^0.5)*EXP(-((G$6*G$10-G$8*($B262-G$5))^2)/(4*G$6*G$7*($B262-G$5)))*EXP(-G$9*($B262-G$5)))</f>
        <v>4.5892113713293067E-52</v>
      </c>
      <c r="H262">
        <f ca="1">'truth model'!P262*IF($B262&lt;=H$5,0,+H$3*H$4*H$10*H$6^0.5/(2*(PI()*H$7*($B262-H$5)^3)^0.5)*EXP(-((H$6*H$10-H$8*($B262-H$5))^2)/(4*H$6*H$7*($B262-H$5)))*EXP(-H$9*($B262-H$5)))</f>
        <v>1.6848698320141405E-62</v>
      </c>
      <c r="I262">
        <f ca="1">'truth model'!Q262*IF($B262&lt;=I$5,0,+I$3*I$4*I$10*I$6^0.5/(2*(PI()*I$7*($B262-I$5)^3)^0.5)*EXP(-((I$6*I$10-I$8*($B262-I$5))^2)/(4*I$6*I$7*($B262-I$5)))*EXP(-I$9*($B262-I$5)))</f>
        <v>8.8026567167958639E-21</v>
      </c>
      <c r="J262">
        <f ca="1">'truth model'!R262*IF($B262&lt;=J$5,0,+J$3*J$4*J$10*J$6^0.5/(2*(PI()*J$7*($B262-J$5)^3)^0.5)*EXP(-((J$6*J$10-J$8*($B262-J$5))^2)/(4*J$6*J$7*($B262-J$5)))*EXP(-J$9*($B262-J$5)))</f>
        <v>1.0761855480400674E-52</v>
      </c>
      <c r="K262">
        <f ca="1">'truth model'!S262*IF($B262&lt;=K$5,0,+K$3*K$4*K$10*K$6^0.5/(2*(PI()*K$7*($B262-K$5)^3)^0.5)*EXP(-((K$6*K$10-K$8*($B262-K$5))^2)/(4*K$6*K$7*($B262-K$5)))*EXP(-K$9*($B262-K$5)))</f>
        <v>8.879459110621572E-38</v>
      </c>
      <c r="L262">
        <f ca="1">'truth model'!T262*IF($B262&lt;=L$5,0,+L$3*L$4*L$10*L$6^0.5/(2*(PI()*L$7*($B262-L$5)^3)^0.5)*EXP(-((L$6*L$10-L$8*($B262-L$5))^2)/(4*L$6*L$7*($B262-L$5)))*EXP(-L$9*($B262-L$5)))</f>
        <v>7.4385834562564838E-56</v>
      </c>
      <c r="M262">
        <f ca="1">'truth model'!U262*IF($B262&lt;=M$5,0,+M$3*M$4*M$10*M$6^0.5/(2*(PI()*M$7*($B262-M$5)^3)^0.5)*EXP(-((M$6*M$10-M$8*($B262-M$5))^2)/(4*M$6*M$7*($B262-M$5)))*EXP(-M$9*($B262-M$5)))</f>
        <v>0</v>
      </c>
      <c r="N262">
        <f ca="1">'truth model'!V262*IF($B262&lt;=N$5,0,+N$3*N$4*N$10*N$6^0.5/(2*(PI()*N$7*($B262-N$5)^3)^0.5)*EXP(-((N$6*N$10-N$8*($B262-N$5))^2)/(4*N$6*N$7*($B262-N$5)))*EXP(-N$9*($B262-N$5)))</f>
        <v>6.0569203597305964E-56</v>
      </c>
      <c r="Q262">
        <f t="shared" ca="1" si="30"/>
        <v>2.7232032413283711E-178</v>
      </c>
      <c r="R262">
        <f t="shared" ca="1" si="31"/>
        <v>2.041806224609125E-33</v>
      </c>
      <c r="S262">
        <f t="shared" ca="1" si="36"/>
        <v>1.2583280195219858E-42</v>
      </c>
      <c r="T262">
        <f t="shared" ca="1" si="36"/>
        <v>4.207820642406942E-53</v>
      </c>
      <c r="U262">
        <f t="shared" ca="1" si="36"/>
        <v>1.1196336315632869E-10</v>
      </c>
      <c r="V262">
        <f t="shared" ca="1" si="36"/>
        <v>1.5142938854702275E-41</v>
      </c>
      <c r="W262">
        <f t="shared" ca="1" si="36"/>
        <v>1.1259707624262836E-25</v>
      </c>
      <c r="X262">
        <f t="shared" ca="1" si="36"/>
        <v>3.4978680326100685E-42</v>
      </c>
      <c r="Y262">
        <f t="shared" ca="1" si="36"/>
        <v>7.8232496434893551E-262</v>
      </c>
      <c r="Z262">
        <f t="shared" ca="1" si="36"/>
        <v>1.0974912381944735E-37</v>
      </c>
      <c r="AA262">
        <f t="shared" si="36"/>
        <v>0</v>
      </c>
      <c r="AD262">
        <f ca="1">MAX(0,Q262-'QuickPlay Score'!$AE$12)</f>
        <v>0</v>
      </c>
      <c r="AE262">
        <f ca="1">MAX(0,R262-'QuickPlay Score'!$AE$12)</f>
        <v>0</v>
      </c>
      <c r="AF262">
        <f ca="1">MAX(0,S262-'QuickPlay Score'!$AE$12)</f>
        <v>0</v>
      </c>
      <c r="AG262">
        <f ca="1">MAX(0,T262-'QuickPlay Score'!$AE$12)</f>
        <v>0</v>
      </c>
      <c r="AH262">
        <f ca="1">MAX(0,U262-'QuickPlay Score'!$AE$12)</f>
        <v>0</v>
      </c>
      <c r="AI262">
        <f ca="1">MAX(0,V262-'QuickPlay Score'!$AE$12)</f>
        <v>0</v>
      </c>
      <c r="AJ262">
        <f ca="1">MAX(0,W262-'QuickPlay Score'!$AE$12)</f>
        <v>0</v>
      </c>
      <c r="AK262">
        <f ca="1">MAX(0,X262-'QuickPlay Score'!$AE$12)</f>
        <v>0</v>
      </c>
      <c r="AL262">
        <f ca="1">MAX(0,Y262-'QuickPlay Score'!$AE$12)</f>
        <v>0</v>
      </c>
      <c r="AM262">
        <f ca="1">MAX(0,Z262-'QuickPlay Score'!$AE$12)</f>
        <v>0</v>
      </c>
    </row>
    <row r="263" spans="2:39" x14ac:dyDescent="0.25">
      <c r="B263">
        <f t="shared" si="33"/>
        <v>7380</v>
      </c>
      <c r="E263">
        <f ca="1">'truth model'!M263*IF($B263&lt;=E$5,0,+E$3*E$4*E$10*E$6^0.5/(2*(PI()*E$7*($B263-E$5)^3)^0.5)*EXP(-((E$6*E$10-E$8*($B263-E$5))^2)/(4*E$6*E$7*($B263-E$5)))*EXP(-E$9*($B263-E$5)))</f>
        <v>1.0307283861641372E-213</v>
      </c>
      <c r="F263">
        <f ca="1">'truth model'!N263*IF($B263&lt;=F$5,0,+F$3*F$4*F$10*F$6^0.5/(2*(PI()*F$7*($B263-F$5)^3)^0.5)*EXP(-((F$6*F$10-F$8*($B263-F$5))^2)/(4*F$6*F$7*($B263-F$5)))*EXP(-F$9*($B263-F$5)))</f>
        <v>5.003353843073361E-39</v>
      </c>
      <c r="G263">
        <f ca="1">'truth model'!O263*IF($B263&lt;=G$5,0,+G$3*G$4*G$10*G$6^0.5/(2*(PI()*G$7*($B263-G$5)^3)^0.5)*EXP(-((G$6*G$10-G$8*($B263-G$5))^2)/(4*G$6*G$7*($B263-G$5)))*EXP(-G$9*($B263-G$5)))</f>
        <v>2.6362492753175418E-52</v>
      </c>
      <c r="H263">
        <f ca="1">'truth model'!P263*IF($B263&lt;=H$5,0,+H$3*H$4*H$10*H$6^0.5/(2*(PI()*H$7*($B263-H$5)^3)^0.5)*EXP(-((H$6*H$10-H$8*($B263-H$5))^2)/(4*H$6*H$7*($B263-H$5)))*EXP(-H$9*($B263-H$5)))</f>
        <v>9.4941649887979632E-63</v>
      </c>
      <c r="I263">
        <f ca="1">'truth model'!Q263*IF($B263&lt;=I$5,0,+I$3*I$4*I$10*I$6^0.5/(2*(PI()*I$7*($B263-I$5)^3)^0.5)*EXP(-((I$6*I$10-I$8*($B263-I$5))^2)/(4*I$6*I$7*($B263-I$5)))*EXP(-I$9*($B263-I$5)))</f>
        <v>8.7756831970301596E-21</v>
      </c>
      <c r="J263">
        <f ca="1">'truth model'!R263*IF($B263&lt;=J$5,0,+J$3*J$4*J$10*J$6^0.5/(2*(PI()*J$7*($B263-J$5)^3)^0.5)*EXP(-((J$6*J$10-J$8*($B263-J$5))^2)/(4*J$6*J$7*($B263-J$5)))*EXP(-J$9*($B263-J$5)))</f>
        <v>7.2668504451884761E-53</v>
      </c>
      <c r="K263">
        <f ca="1">'truth model'!S263*IF($B263&lt;=K$5,0,+K$3*K$4*K$10*K$6^0.5/(2*(PI()*K$7*($B263-K$5)^3)^0.5)*EXP(-((K$6*K$10-K$8*($B263-K$5))^2)/(4*K$6*K$7*($B263-K$5)))*EXP(-K$9*($B263-K$5)))</f>
        <v>7.2184414767841864E-38</v>
      </c>
      <c r="L263">
        <f ca="1">'truth model'!T263*IF($B263&lt;=L$5,0,+L$3*L$4*L$10*L$6^0.5/(2*(PI()*L$7*($B263-L$5)^3)^0.5)*EXP(-((L$6*L$10-L$8*($B263-L$5))^2)/(4*L$6*L$7*($B263-L$5)))*EXP(-L$9*($B263-L$5)))</f>
        <v>4.6874939262304288E-56</v>
      </c>
      <c r="M263">
        <f ca="1">'truth model'!U263*IF($B263&lt;=M$5,0,+M$3*M$4*M$10*M$6^0.5/(2*(PI()*M$7*($B263-M$5)^3)^0.5)*EXP(-((M$6*M$10-M$8*($B263-M$5))^2)/(4*M$6*M$7*($B263-M$5)))*EXP(-M$9*($B263-M$5)))</f>
        <v>0</v>
      </c>
      <c r="N263">
        <f ca="1">'truth model'!V263*IF($B263&lt;=N$5,0,+N$3*N$4*N$10*N$6^0.5/(2*(PI()*N$7*($B263-N$5)^3)^0.5)*EXP(-((N$6*N$10-N$8*($B263-N$5))^2)/(4*N$6*N$7*($B263-N$5)))*EXP(-N$9*($B263-N$5)))</f>
        <v>3.581399369274898E-56</v>
      </c>
      <c r="Q263">
        <f t="shared" ca="1" si="30"/>
        <v>3.5842796484174082E-179</v>
      </c>
      <c r="R263">
        <f t="shared" ca="1" si="31"/>
        <v>1.4549231377420795E-33</v>
      </c>
      <c r="S263">
        <f t="shared" ca="1" si="36"/>
        <v>7.8788254547440611E-43</v>
      </c>
      <c r="T263">
        <f t="shared" ca="1" si="36"/>
        <v>2.3823653317041926E-53</v>
      </c>
      <c r="U263">
        <f t="shared" ca="1" si="36"/>
        <v>9.6202415885237815E-11</v>
      </c>
      <c r="V263">
        <f t="shared" ca="1" si="36"/>
        <v>9.4200220465735719E-42</v>
      </c>
      <c r="W263">
        <f t="shared" ca="1" si="36"/>
        <v>8.0817680401803146E-26</v>
      </c>
      <c r="X263">
        <f t="shared" ca="1" si="36"/>
        <v>2.1062554589053637E-42</v>
      </c>
      <c r="Y263">
        <f t="shared" ca="1" si="36"/>
        <v>2.9306962980627501E-263</v>
      </c>
      <c r="Z263">
        <f t="shared" ca="1" si="36"/>
        <v>6.5992556273593731E-38</v>
      </c>
      <c r="AA263">
        <f t="shared" si="36"/>
        <v>0</v>
      </c>
      <c r="AD263">
        <f ca="1">MAX(0,Q263-'QuickPlay Score'!$AE$12)</f>
        <v>0</v>
      </c>
      <c r="AE263">
        <f ca="1">MAX(0,R263-'QuickPlay Score'!$AE$12)</f>
        <v>0</v>
      </c>
      <c r="AF263">
        <f ca="1">MAX(0,S263-'QuickPlay Score'!$AE$12)</f>
        <v>0</v>
      </c>
      <c r="AG263">
        <f ca="1">MAX(0,T263-'QuickPlay Score'!$AE$12)</f>
        <v>0</v>
      </c>
      <c r="AH263">
        <f ca="1">MAX(0,U263-'QuickPlay Score'!$AE$12)</f>
        <v>0</v>
      </c>
      <c r="AI263">
        <f ca="1">MAX(0,V263-'QuickPlay Score'!$AE$12)</f>
        <v>0</v>
      </c>
      <c r="AJ263">
        <f ca="1">MAX(0,W263-'QuickPlay Score'!$AE$12)</f>
        <v>0</v>
      </c>
      <c r="AK263">
        <f ca="1">MAX(0,X263-'QuickPlay Score'!$AE$12)</f>
        <v>0</v>
      </c>
      <c r="AL263">
        <f ca="1">MAX(0,Y263-'QuickPlay Score'!$AE$12)</f>
        <v>0</v>
      </c>
      <c r="AM263">
        <f ca="1">MAX(0,Z263-'QuickPlay Score'!$AE$12)</f>
        <v>0</v>
      </c>
    </row>
    <row r="264" spans="2:39" x14ac:dyDescent="0.25">
      <c r="B264">
        <f t="shared" si="33"/>
        <v>7410</v>
      </c>
      <c r="E264">
        <f ca="1">'truth model'!M264*IF($B264&lt;=E$5,0,+E$3*E$4*E$10*E$6^0.5/(2*(PI()*E$7*($B264-E$5)^3)^0.5)*EXP(-((E$6*E$10-E$8*($B264-E$5))^2)/(4*E$6*E$7*($B264-E$5)))*EXP(-E$9*($B264-E$5)))</f>
        <v>1.0741333955188903E-214</v>
      </c>
      <c r="F264">
        <f ca="1">'truth model'!N264*IF($B264&lt;=F$5,0,+F$3*F$4*F$10*F$6^0.5/(2*(PI()*F$7*($B264-F$5)^3)^0.5)*EXP(-((F$6*F$10-F$8*($B264-F$5))^2)/(4*F$6*F$7*($B264-F$5)))*EXP(-F$9*($B264-F$5)))</f>
        <v>4.1212735727230313E-39</v>
      </c>
      <c r="G264">
        <f ca="1">'truth model'!O264*IF($B264&lt;=G$5,0,+G$3*G$4*G$10*G$6^0.5/(2*(PI()*G$7*($B264-G$5)^3)^0.5)*EXP(-((G$6*G$10-G$8*($B264-G$5))^2)/(4*G$6*G$7*($B264-G$5)))*EXP(-G$9*($B264-G$5)))</f>
        <v>1.6119816654950973E-52</v>
      </c>
      <c r="H264">
        <f ca="1">'truth model'!P264*IF($B264&lt;=H$5,0,+H$3*H$4*H$10*H$6^0.5/(2*(PI()*H$7*($B264-H$5)^3)^0.5)*EXP(-((H$6*H$10-H$8*($B264-H$5))^2)/(4*H$6*H$7*($B264-H$5)))*EXP(-H$9*($B264-H$5)))</f>
        <v>5.1096423979609521E-63</v>
      </c>
      <c r="I264">
        <f ca="1">'truth model'!Q264*IF($B264&lt;=I$5,0,+I$3*I$4*I$10*I$6^0.5/(2*(PI()*I$7*($B264-I$5)^3)^0.5)*EXP(-((I$6*I$10-I$8*($B264-I$5))^2)/(4*I$6*I$7*($B264-I$5)))*EXP(-I$9*($B264-I$5)))</f>
        <v>5.338203834177516E-21</v>
      </c>
      <c r="J264">
        <f ca="1">'truth model'!R264*IF($B264&lt;=J$5,0,+J$3*J$4*J$10*J$6^0.5/(2*(PI()*J$7*($B264-J$5)^3)^0.5)*EXP(-((J$6*J$10-J$8*($B264-J$5))^2)/(4*J$6*J$7*($B264-J$5)))*EXP(-J$9*($B264-J$5)))</f>
        <v>3.2423420733330456E-53</v>
      </c>
      <c r="K264">
        <f ca="1">'truth model'!S264*IF($B264&lt;=K$5,0,+K$3*K$4*K$10*K$6^0.5/(2*(PI()*K$7*($B264-K$5)^3)^0.5)*EXP(-((K$6*K$10-K$8*($B264-K$5))^2)/(4*K$6*K$7*($B264-K$5)))*EXP(-K$9*($B264-K$5)))</f>
        <v>6.1672024613594228E-38</v>
      </c>
      <c r="L264">
        <f ca="1">'truth model'!T264*IF($B264&lt;=L$5,0,+L$3*L$4*L$10*L$6^0.5/(2*(PI()*L$7*($B264-L$5)^3)^0.5)*EXP(-((L$6*L$10-L$8*($B264-L$5))^2)/(4*L$6*L$7*($B264-L$5)))*EXP(-L$9*($B264-L$5)))</f>
        <v>3.4124706993457919E-56</v>
      </c>
      <c r="M264">
        <f ca="1">'truth model'!U264*IF($B264&lt;=M$5,0,+M$3*M$4*M$10*M$6^0.5/(2*(PI()*M$7*($B264-M$5)^3)^0.5)*EXP(-((M$6*M$10-M$8*($B264-M$5))^2)/(4*M$6*M$7*($B264-M$5)))*EXP(-M$9*($B264-M$5)))</f>
        <v>0</v>
      </c>
      <c r="N264">
        <f ca="1">'truth model'!V264*IF($B264&lt;=N$5,0,+N$3*N$4*N$10*N$6^0.5/(2*(PI()*N$7*($B264-N$5)^3)^0.5)*EXP(-((N$6*N$10-N$8*($B264-N$5))^2)/(4*N$6*N$7*($B264-N$5)))*EXP(-N$9*($B264-N$5)))</f>
        <v>1.436120851379417E-56</v>
      </c>
      <c r="Q264">
        <f t="shared" ca="1" si="30"/>
        <v>4.7169746980459242E-180</v>
      </c>
      <c r="R264">
        <f t="shared" ca="1" si="31"/>
        <v>1.0366961533388433E-33</v>
      </c>
      <c r="S264">
        <f t="shared" ca="1" si="36"/>
        <v>4.932864211162861E-43</v>
      </c>
      <c r="T264">
        <f t="shared" ca="1" si="36"/>
        <v>1.3487735074671226E-53</v>
      </c>
      <c r="U264">
        <f t="shared" ca="1" si="36"/>
        <v>8.2638732573724592E-11</v>
      </c>
      <c r="V264">
        <f t="shared" ca="1" si="36"/>
        <v>5.8594557447340715E-42</v>
      </c>
      <c r="W264">
        <f t="shared" ca="1" si="36"/>
        <v>5.8001836875898367E-26</v>
      </c>
      <c r="X264">
        <f t="shared" ca="1" si="36"/>
        <v>1.2681844544423662E-42</v>
      </c>
      <c r="Y264">
        <f t="shared" ca="1" si="36"/>
        <v>1.0972623351180633E-264</v>
      </c>
      <c r="Z264">
        <f t="shared" ca="1" si="36"/>
        <v>3.9675049000221472E-38</v>
      </c>
      <c r="AA264">
        <f t="shared" si="36"/>
        <v>0</v>
      </c>
      <c r="AD264">
        <f ca="1">MAX(0,Q264-'QuickPlay Score'!$AE$12)</f>
        <v>0</v>
      </c>
      <c r="AE264">
        <f ca="1">MAX(0,R264-'QuickPlay Score'!$AE$12)</f>
        <v>0</v>
      </c>
      <c r="AF264">
        <f ca="1">MAX(0,S264-'QuickPlay Score'!$AE$12)</f>
        <v>0</v>
      </c>
      <c r="AG264">
        <f ca="1">MAX(0,T264-'QuickPlay Score'!$AE$12)</f>
        <v>0</v>
      </c>
      <c r="AH264">
        <f ca="1">MAX(0,U264-'QuickPlay Score'!$AE$12)</f>
        <v>0</v>
      </c>
      <c r="AI264">
        <f ca="1">MAX(0,V264-'QuickPlay Score'!$AE$12)</f>
        <v>0</v>
      </c>
      <c r="AJ264">
        <f ca="1">MAX(0,W264-'QuickPlay Score'!$AE$12)</f>
        <v>0</v>
      </c>
      <c r="AK264">
        <f ca="1">MAX(0,X264-'QuickPlay Score'!$AE$12)</f>
        <v>0</v>
      </c>
      <c r="AL264">
        <f ca="1">MAX(0,Y264-'QuickPlay Score'!$AE$12)</f>
        <v>0</v>
      </c>
      <c r="AM264">
        <f ca="1">MAX(0,Z264-'QuickPlay Score'!$AE$12)</f>
        <v>0</v>
      </c>
    </row>
    <row r="265" spans="2:39" x14ac:dyDescent="0.25">
      <c r="B265">
        <f t="shared" si="33"/>
        <v>7440</v>
      </c>
      <c r="E265">
        <f ca="1">'truth model'!M265*IF($B265&lt;=E$5,0,+E$3*E$4*E$10*E$6^0.5/(2*(PI()*E$7*($B265-E$5)^3)^0.5)*EXP(-((E$6*E$10-E$8*($B265-E$5))^2)/(4*E$6*E$7*($B265-E$5)))*EXP(-E$9*($B265-E$5)))</f>
        <v>1.6779171521167116E-215</v>
      </c>
      <c r="F265">
        <f ca="1">'truth model'!N265*IF($B265&lt;=F$5,0,+F$3*F$4*F$10*F$6^0.5/(2*(PI()*F$7*($B265-F$5)^3)^0.5)*EXP(-((F$6*F$10-F$8*($B265-F$5))^2)/(4*F$6*F$7*($B265-F$5)))*EXP(-F$9*($B265-F$5)))</f>
        <v>2.2388425030576498E-39</v>
      </c>
      <c r="G265">
        <f ca="1">'truth model'!O265*IF($B265&lt;=G$5,0,+G$3*G$4*G$10*G$6^0.5/(2*(PI()*G$7*($B265-G$5)^3)^0.5)*EXP(-((G$6*G$10-G$8*($B265-G$5))^2)/(4*G$6*G$7*($B265-G$5)))*EXP(-G$9*($B265-G$5)))</f>
        <v>1.133697864447666E-52</v>
      </c>
      <c r="H265">
        <f ca="1">'truth model'!P265*IF($B265&lt;=H$5,0,+H$3*H$4*H$10*H$6^0.5/(2*(PI()*H$7*($B265-H$5)^3)^0.5)*EXP(-((H$6*H$10-H$8*($B265-H$5))^2)/(4*H$6*H$7*($B265-H$5)))*EXP(-H$9*($B265-H$5)))</f>
        <v>2.1355887838057093E-63</v>
      </c>
      <c r="I265">
        <f ca="1">'truth model'!Q265*IF($B265&lt;=I$5,0,+I$3*I$4*I$10*I$6^0.5/(2*(PI()*I$7*($B265-I$5)^3)^0.5)*EXP(-((I$6*I$10-I$8*($B265-I$5))^2)/(4*I$6*I$7*($B265-I$5)))*EXP(-I$9*($B265-I$5)))</f>
        <v>5.4507891309267588E-21</v>
      </c>
      <c r="J265">
        <f ca="1">'truth model'!R265*IF($B265&lt;=J$5,0,+J$3*J$4*J$10*J$6^0.5/(2*(PI()*J$7*($B265-J$5)^3)^0.5)*EXP(-((J$6*J$10-J$8*($B265-J$5))^2)/(4*J$6*J$7*($B265-J$5)))*EXP(-J$9*($B265-J$5)))</f>
        <v>2.5389935114893013E-53</v>
      </c>
      <c r="K265">
        <f ca="1">'truth model'!S265*IF($B265&lt;=K$5,0,+K$3*K$4*K$10*K$6^0.5/(2*(PI()*K$7*($B265-K$5)^3)^0.5)*EXP(-((K$6*K$10-K$8*($B265-K$5))^2)/(4*K$6*K$7*($B265-K$5)))*EXP(-K$9*($B265-K$5)))</f>
        <v>2.7283179621989779E-38</v>
      </c>
      <c r="L265">
        <f ca="1">'truth model'!T265*IF($B265&lt;=L$5,0,+L$3*L$4*L$10*L$6^0.5/(2*(PI()*L$7*($B265-L$5)^3)^0.5)*EXP(-((L$6*L$10-L$8*($B265-L$5))^2)/(4*L$6*L$7*($B265-L$5)))*EXP(-L$9*($B265-L$5)))</f>
        <v>2.0915406480542784E-56</v>
      </c>
      <c r="M265">
        <f ca="1">'truth model'!U265*IF($B265&lt;=M$5,0,+M$3*M$4*M$10*M$6^0.5/(2*(PI()*M$7*($B265-M$5)^3)^0.5)*EXP(-((M$6*M$10-M$8*($B265-M$5))^2)/(4*M$6*M$7*($B265-M$5)))*EXP(-M$9*($B265-M$5)))</f>
        <v>0</v>
      </c>
      <c r="N265">
        <f ca="1">'truth model'!V265*IF($B265&lt;=N$5,0,+N$3*N$4*N$10*N$6^0.5/(2*(PI()*N$7*($B265-N$5)^3)^0.5)*EXP(-((N$6*N$10-N$8*($B265-N$5))^2)/(4*N$6*N$7*($B265-N$5)))*EXP(-N$9*($B265-N$5)))</f>
        <v>1.2217056881478194E-56</v>
      </c>
      <c r="Q265">
        <f t="shared" ca="1" si="30"/>
        <v>6.2067723854323942E-181</v>
      </c>
      <c r="R265">
        <f t="shared" ca="1" si="31"/>
        <v>7.3866760136645445E-34</v>
      </c>
      <c r="S265">
        <f t="shared" ca="1" si="36"/>
        <v>3.0882135427514422E-43</v>
      </c>
      <c r="T265">
        <f t="shared" ca="1" si="36"/>
        <v>7.6357115702801522E-54</v>
      </c>
      <c r="U265">
        <f t="shared" ca="1" si="36"/>
        <v>7.096927464360797E-11</v>
      </c>
      <c r="V265">
        <f t="shared" ca="1" si="36"/>
        <v>3.6444058721282526E-42</v>
      </c>
      <c r="W265">
        <f t="shared" ca="1" si="36"/>
        <v>4.1623039924514901E-26</v>
      </c>
      <c r="X265">
        <f t="shared" ca="1" si="36"/>
        <v>7.6351584482927727E-43</v>
      </c>
      <c r="Y265">
        <f t="shared" ca="1" si="36"/>
        <v>4.1059078066176975E-266</v>
      </c>
      <c r="Z265">
        <f t="shared" ca="1" si="36"/>
        <v>2.3848965371367963E-38</v>
      </c>
      <c r="AA265">
        <f t="shared" si="36"/>
        <v>0</v>
      </c>
      <c r="AD265">
        <f ca="1">MAX(0,Q265-'QuickPlay Score'!$AE$12)</f>
        <v>0</v>
      </c>
      <c r="AE265">
        <f ca="1">MAX(0,R265-'QuickPlay Score'!$AE$12)</f>
        <v>0</v>
      </c>
      <c r="AF265">
        <f ca="1">MAX(0,S265-'QuickPlay Score'!$AE$12)</f>
        <v>0</v>
      </c>
      <c r="AG265">
        <f ca="1">MAX(0,T265-'QuickPlay Score'!$AE$12)</f>
        <v>0</v>
      </c>
      <c r="AH265">
        <f ca="1">MAX(0,U265-'QuickPlay Score'!$AE$12)</f>
        <v>0</v>
      </c>
      <c r="AI265">
        <f ca="1">MAX(0,V265-'QuickPlay Score'!$AE$12)</f>
        <v>0</v>
      </c>
      <c r="AJ265">
        <f ca="1">MAX(0,W265-'QuickPlay Score'!$AE$12)</f>
        <v>0</v>
      </c>
      <c r="AK265">
        <f ca="1">MAX(0,X265-'QuickPlay Score'!$AE$12)</f>
        <v>0</v>
      </c>
      <c r="AL265">
        <f ca="1">MAX(0,Y265-'QuickPlay Score'!$AE$12)</f>
        <v>0</v>
      </c>
      <c r="AM265">
        <f ca="1">MAX(0,Z265-'QuickPlay Score'!$AE$12)</f>
        <v>0</v>
      </c>
    </row>
    <row r="266" spans="2:39" x14ac:dyDescent="0.25">
      <c r="B266">
        <f t="shared" si="33"/>
        <v>7470</v>
      </c>
      <c r="E266">
        <f ca="1">'truth model'!M266*IF($B266&lt;=E$5,0,+E$3*E$4*E$10*E$6^0.5/(2*(PI()*E$7*($B266-E$5)^3)^0.5)*EXP(-((E$6*E$10-E$8*($B266-E$5))^2)/(4*E$6*E$7*($B266-E$5)))*EXP(-E$9*($B266-E$5)))</f>
        <v>1.4662217172666823E-216</v>
      </c>
      <c r="F266">
        <f ca="1">'truth model'!N266*IF($B266&lt;=F$5,0,+F$3*F$4*F$10*F$6^0.5/(2*(PI()*F$7*($B266-F$5)^3)^0.5)*EXP(-((F$6*F$10-F$8*($B266-F$5))^2)/(4*F$6*F$7*($B266-F$5)))*EXP(-F$9*($B266-F$5)))</f>
        <v>1.8893708600738866E-39</v>
      </c>
      <c r="G266">
        <f ca="1">'truth model'!O266*IF($B266&lt;=G$5,0,+G$3*G$4*G$10*G$6^0.5/(2*(PI()*G$7*($B266-G$5)^3)^0.5)*EXP(-((G$6*G$10-G$8*($B266-G$5))^2)/(4*G$6*G$7*($B266-G$5)))*EXP(-G$9*($B266-G$5)))</f>
        <v>5.5178441261530387E-53</v>
      </c>
      <c r="H266">
        <f ca="1">'truth model'!P266*IF($B266&lt;=H$5,0,+H$3*H$4*H$10*H$6^0.5/(2*(PI()*H$7*($B266-H$5)^3)^0.5)*EXP(-((H$6*H$10-H$8*($B266-H$5))^2)/(4*H$6*H$7*($B266-H$5)))*EXP(-H$9*($B266-H$5)))</f>
        <v>1.7578520217875374E-63</v>
      </c>
      <c r="I266">
        <f ca="1">'truth model'!Q266*IF($B266&lt;=I$5,0,+I$3*I$4*I$10*I$6^0.5/(2*(PI()*I$7*($B266-I$5)^3)^0.5)*EXP(-((I$6*I$10-I$8*($B266-I$5))^2)/(4*I$6*I$7*($B266-I$5)))*EXP(-I$9*($B266-I$5)))</f>
        <v>5.0557580961335149E-21</v>
      </c>
      <c r="J266">
        <f ca="1">'truth model'!R266*IF($B266&lt;=J$5,0,+J$3*J$4*J$10*J$6^0.5/(2*(PI()*J$7*($B266-J$5)^3)^0.5)*EXP(-((J$6*J$10-J$8*($B266-J$5))^2)/(4*J$6*J$7*($B266-J$5)))*EXP(-J$9*($B266-J$5)))</f>
        <v>1.5093544811549738E-53</v>
      </c>
      <c r="K266">
        <f ca="1">'truth model'!S266*IF($B266&lt;=K$5,0,+K$3*K$4*K$10*K$6^0.5/(2*(PI()*K$7*($B266-K$5)^3)^0.5)*EXP(-((K$6*K$10-K$8*($B266-K$5))^2)/(4*K$6*K$7*($B266-K$5)))*EXP(-K$9*($B266-K$5)))</f>
        <v>2.9134380919848988E-38</v>
      </c>
      <c r="L266">
        <f ca="1">'truth model'!T266*IF($B266&lt;=L$5,0,+L$3*L$4*L$10*L$6^0.5/(2*(PI()*L$7*($B266-L$5)^3)^0.5)*EXP(-((L$6*L$10-L$8*($B266-L$5))^2)/(4*L$6*L$7*($B266-L$5)))*EXP(-L$9*($B266-L$5)))</f>
        <v>1.1355509336951444E-56</v>
      </c>
      <c r="M266">
        <f ca="1">'truth model'!U266*IF($B266&lt;=M$5,0,+M$3*M$4*M$10*M$6^0.5/(2*(PI()*M$7*($B266-M$5)^3)^0.5)*EXP(-((M$6*M$10-M$8*($B266-M$5))^2)/(4*M$6*M$7*($B266-M$5)))*EXP(-M$9*($B266-M$5)))</f>
        <v>0</v>
      </c>
      <c r="N266">
        <f ca="1">'truth model'!V266*IF($B266&lt;=N$5,0,+N$3*N$4*N$10*N$6^0.5/(2*(PI()*N$7*($B266-N$5)^3)^0.5)*EXP(-((N$6*N$10-N$8*($B266-N$5))^2)/(4*N$6*N$7*($B266-N$5)))*EXP(-N$9*($B266-N$5)))</f>
        <v>5.1221547800023472E-57</v>
      </c>
      <c r="Q266">
        <f t="shared" ca="1" si="30"/>
        <v>8.1660018447090757E-182</v>
      </c>
      <c r="R266">
        <f t="shared" ca="1" si="31"/>
        <v>5.2629949807041079E-34</v>
      </c>
      <c r="S266">
        <f t="shared" ca="1" si="36"/>
        <v>1.9332426684170839E-43</v>
      </c>
      <c r="T266">
        <f t="shared" ca="1" si="36"/>
        <v>4.3225508980614826E-54</v>
      </c>
      <c r="U266">
        <f t="shared" ca="1" si="36"/>
        <v>6.0932294674974206E-11</v>
      </c>
      <c r="V266">
        <f t="shared" ca="1" si="36"/>
        <v>2.2665263890060784E-42</v>
      </c>
      <c r="W266">
        <f t="shared" ca="1" si="36"/>
        <v>2.9866415235375086E-26</v>
      </c>
      <c r="X266">
        <f t="shared" ca="1" si="36"/>
        <v>4.5964063040805779E-43</v>
      </c>
      <c r="Y266">
        <f t="shared" ca="1" si="36"/>
        <v>1.5355712339995595E-267</v>
      </c>
      <c r="Z266">
        <f t="shared" ca="1" si="36"/>
        <v>1.43334940266978E-38</v>
      </c>
      <c r="AA266">
        <f t="shared" si="36"/>
        <v>0</v>
      </c>
      <c r="AD266">
        <f ca="1">MAX(0,Q266-'QuickPlay Score'!$AE$12)</f>
        <v>0</v>
      </c>
      <c r="AE266">
        <f ca="1">MAX(0,R266-'QuickPlay Score'!$AE$12)</f>
        <v>0</v>
      </c>
      <c r="AF266">
        <f ca="1">MAX(0,S266-'QuickPlay Score'!$AE$12)</f>
        <v>0</v>
      </c>
      <c r="AG266">
        <f ca="1">MAX(0,T266-'QuickPlay Score'!$AE$12)</f>
        <v>0</v>
      </c>
      <c r="AH266">
        <f ca="1">MAX(0,U266-'QuickPlay Score'!$AE$12)</f>
        <v>0</v>
      </c>
      <c r="AI266">
        <f ca="1">MAX(0,V266-'QuickPlay Score'!$AE$12)</f>
        <v>0</v>
      </c>
      <c r="AJ266">
        <f ca="1">MAX(0,W266-'QuickPlay Score'!$AE$12)</f>
        <v>0</v>
      </c>
      <c r="AK266">
        <f ca="1">MAX(0,X266-'QuickPlay Score'!$AE$12)</f>
        <v>0</v>
      </c>
      <c r="AL266">
        <f ca="1">MAX(0,Y266-'QuickPlay Score'!$AE$12)</f>
        <v>0</v>
      </c>
      <c r="AM266">
        <f ca="1">MAX(0,Z266-'QuickPlay Score'!$AE$12)</f>
        <v>0</v>
      </c>
    </row>
    <row r="267" spans="2:39" x14ac:dyDescent="0.25">
      <c r="B267">
        <f t="shared" si="33"/>
        <v>7500</v>
      </c>
      <c r="E267">
        <f ca="1">'truth model'!M267*IF($B267&lt;=E$5,0,+E$3*E$4*E$10*E$6^0.5/(2*(PI()*E$7*($B267-E$5)^3)^0.5)*EXP(-((E$6*E$10-E$8*($B267-E$5))^2)/(4*E$6*E$7*($B267-E$5)))*EXP(-E$9*($B267-E$5)))</f>
        <v>3.0192739839868283E-217</v>
      </c>
      <c r="F267">
        <f ca="1">'truth model'!N267*IF($B267&lt;=F$5,0,+F$3*F$4*F$10*F$6^0.5/(2*(PI()*F$7*($B267-F$5)^3)^0.5)*EXP(-((F$6*F$10-F$8*($B267-F$5))^2)/(4*F$6*F$7*($B267-F$5)))*EXP(-F$9*($B267-F$5)))</f>
        <v>1.0924145920852673E-39</v>
      </c>
      <c r="G267">
        <f ca="1">'truth model'!O267*IF($B267&lt;=G$5,0,+G$3*G$4*G$10*G$6^0.5/(2*(PI()*G$7*($B267-G$5)^3)^0.5)*EXP(-((G$6*G$10-G$8*($B267-G$5))^2)/(4*G$6*G$7*($B267-G$5)))*EXP(-G$9*($B267-G$5)))</f>
        <v>3.8291447964715484E-53</v>
      </c>
      <c r="H267">
        <f ca="1">'truth model'!P267*IF($B267&lt;=H$5,0,+H$3*H$4*H$10*H$6^0.5/(2*(PI()*H$7*($B267-H$5)^3)^0.5)*EXP(-((H$6*H$10-H$8*($B267-H$5))^2)/(4*H$6*H$7*($B267-H$5)))*EXP(-H$9*($B267-H$5)))</f>
        <v>1.0695320414574709E-63</v>
      </c>
      <c r="I267">
        <f ca="1">'truth model'!Q267*IF($B267&lt;=I$5,0,+I$3*I$4*I$10*I$6^0.5/(2*(PI()*I$7*($B267-I$5)^3)^0.5)*EXP(-((I$6*I$10-I$8*($B267-I$5))^2)/(4*I$6*I$7*($B267-I$5)))*EXP(-I$9*($B267-I$5)))</f>
        <v>4.7663128432504496E-21</v>
      </c>
      <c r="J267">
        <f ca="1">'truth model'!R267*IF($B267&lt;=J$5,0,+J$3*J$4*J$10*J$6^0.5/(2*(PI()*J$7*($B267-J$5)^3)^0.5)*EXP(-((J$6*J$10-J$8*($B267-J$5))^2)/(4*J$6*J$7*($B267-J$5)))*EXP(-J$9*($B267-J$5)))</f>
        <v>8.1522344982666163E-54</v>
      </c>
      <c r="K267">
        <f ca="1">'truth model'!S267*IF($B267&lt;=K$5,0,+K$3*K$4*K$10*K$6^0.5/(2*(PI()*K$7*($B267-K$5)^3)^0.5)*EXP(-((K$6*K$10-K$8*($B267-K$5))^2)/(4*K$6*K$7*($B267-K$5)))*EXP(-K$9*($B267-K$5)))</f>
        <v>1.6751324829657012E-38</v>
      </c>
      <c r="L267">
        <f ca="1">'truth model'!T267*IF($B267&lt;=L$5,0,+L$3*L$4*L$10*L$6^0.5/(2*(PI()*L$7*($B267-L$5)^3)^0.5)*EXP(-((L$6*L$10-L$8*($B267-L$5))^2)/(4*L$6*L$7*($B267-L$5)))*EXP(-L$9*($B267-L$5)))</f>
        <v>7.3278354657932509E-57</v>
      </c>
      <c r="M267">
        <f ca="1">'truth model'!U267*IF($B267&lt;=M$5,0,+M$3*M$4*M$10*M$6^0.5/(2*(PI()*M$7*($B267-M$5)^3)^0.5)*EXP(-((M$6*M$10-M$8*($B267-M$5))^2)/(4*M$6*M$7*($B267-M$5)))*EXP(-M$9*($B267-M$5)))</f>
        <v>0</v>
      </c>
      <c r="N267">
        <f ca="1">'truth model'!V267*IF($B267&lt;=N$5,0,+N$3*N$4*N$10*N$6^0.5/(2*(PI()*N$7*($B267-N$5)^3)^0.5)*EXP(-((N$6*N$10-N$8*($B267-N$5))^2)/(4*N$6*N$7*($B267-N$5)))*EXP(-N$9*($B267-N$5)))</f>
        <v>3.6657889468783764E-57</v>
      </c>
      <c r="Q267">
        <f t="shared" ca="1" si="30"/>
        <v>1.0742250286597028E-182</v>
      </c>
      <c r="R267">
        <f t="shared" ca="1" si="31"/>
        <v>3.7497594818941904E-34</v>
      </c>
      <c r="S267">
        <f t="shared" ca="1" si="36"/>
        <v>1.2101430327423474E-43</v>
      </c>
      <c r="T267">
        <f t="shared" ca="1" si="36"/>
        <v>2.4468712317957867E-54</v>
      </c>
      <c r="U267">
        <f t="shared" ca="1" si="36"/>
        <v>5.2301786783552974E-11</v>
      </c>
      <c r="V267">
        <f t="shared" ca="1" si="36"/>
        <v>1.4094831215946085E-42</v>
      </c>
      <c r="W267">
        <f t="shared" ca="1" si="36"/>
        <v>2.1428423509269236E-26</v>
      </c>
      <c r="X267">
        <f t="shared" ca="1" si="36"/>
        <v>2.7668395217202424E-43</v>
      </c>
      <c r="Y267">
        <f t="shared" ca="1" si="36"/>
        <v>5.7397864209928979E-269</v>
      </c>
      <c r="Z267">
        <f t="shared" ca="1" si="36"/>
        <v>8.6132279679091098E-39</v>
      </c>
      <c r="AA267">
        <f t="shared" si="36"/>
        <v>0</v>
      </c>
      <c r="AD267">
        <f ca="1">MAX(0,Q267-'QuickPlay Score'!$AE$12)</f>
        <v>0</v>
      </c>
      <c r="AE267">
        <f ca="1">MAX(0,R267-'QuickPlay Score'!$AE$12)</f>
        <v>0</v>
      </c>
      <c r="AF267">
        <f ca="1">MAX(0,S267-'QuickPlay Score'!$AE$12)</f>
        <v>0</v>
      </c>
      <c r="AG267">
        <f ca="1">MAX(0,T267-'QuickPlay Score'!$AE$12)</f>
        <v>0</v>
      </c>
      <c r="AH267">
        <f ca="1">MAX(0,U267-'QuickPlay Score'!$AE$12)</f>
        <v>0</v>
      </c>
      <c r="AI267">
        <f ca="1">MAX(0,V267-'QuickPlay Score'!$AE$12)</f>
        <v>0</v>
      </c>
      <c r="AJ267">
        <f ca="1">MAX(0,W267-'QuickPlay Score'!$AE$12)</f>
        <v>0</v>
      </c>
      <c r="AK267">
        <f ca="1">MAX(0,X267-'QuickPlay Score'!$AE$12)</f>
        <v>0</v>
      </c>
      <c r="AL267">
        <f ca="1">MAX(0,Y267-'QuickPlay Score'!$AE$12)</f>
        <v>0</v>
      </c>
      <c r="AM267">
        <f ca="1">MAX(0,Z267-'QuickPlay Score'!$AE$12)</f>
        <v>0</v>
      </c>
    </row>
  </sheetData>
  <mergeCells count="3">
    <mergeCell ref="E1:N1"/>
    <mergeCell ref="Q14:Z14"/>
    <mergeCell ref="E14:N1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14882-E6E4-4A23-9987-370ADD81D465}">
  <dimension ref="A1:AW316"/>
  <sheetViews>
    <sheetView zoomScale="67" zoomScaleNormal="67" workbookViewId="0">
      <selection activeCell="B6" sqref="B6"/>
    </sheetView>
  </sheetViews>
  <sheetFormatPr defaultRowHeight="15" x14ac:dyDescent="0.25"/>
  <sheetData>
    <row r="1" spans="1:18" ht="15.75" thickTop="1" x14ac:dyDescent="0.25">
      <c r="A1" s="58"/>
      <c r="B1" s="59"/>
      <c r="C1" s="59"/>
      <c r="D1" s="59"/>
      <c r="E1" s="59"/>
      <c r="F1" s="59"/>
      <c r="G1" s="59"/>
      <c r="H1" s="59"/>
      <c r="I1" s="59"/>
      <c r="J1" s="59"/>
      <c r="K1" s="59"/>
      <c r="L1" s="59"/>
      <c r="M1" s="59"/>
      <c r="N1" s="59"/>
      <c r="O1" s="59"/>
      <c r="P1" s="59"/>
      <c r="Q1" s="59"/>
      <c r="R1" s="60"/>
    </row>
    <row r="2" spans="1:18" x14ac:dyDescent="0.25">
      <c r="A2" s="61"/>
      <c r="B2" s="6"/>
      <c r="C2" s="6"/>
      <c r="D2" s="6"/>
      <c r="E2" s="6"/>
      <c r="F2" s="6"/>
      <c r="G2" s="6"/>
      <c r="H2" s="6"/>
      <c r="I2" s="6"/>
      <c r="J2" s="6"/>
      <c r="K2" s="6"/>
      <c r="L2" s="6"/>
      <c r="M2" s="6"/>
      <c r="N2" s="6"/>
      <c r="O2" s="6"/>
      <c r="P2" s="6"/>
      <c r="Q2" s="6"/>
      <c r="R2" s="62"/>
    </row>
    <row r="3" spans="1:18" x14ac:dyDescent="0.25">
      <c r="A3" s="61"/>
      <c r="B3" s="6"/>
      <c r="C3" s="6"/>
      <c r="D3" s="6"/>
      <c r="E3" s="6"/>
      <c r="F3" s="6"/>
      <c r="G3" s="6"/>
      <c r="H3" s="6"/>
      <c r="I3" s="6"/>
      <c r="J3" s="6"/>
      <c r="K3" s="6"/>
      <c r="L3" s="6"/>
      <c r="M3" s="6"/>
      <c r="N3" s="6"/>
      <c r="O3" s="6"/>
      <c r="P3" s="6"/>
      <c r="Q3" s="6"/>
      <c r="R3" s="62"/>
    </row>
    <row r="4" spans="1:18" x14ac:dyDescent="0.25">
      <c r="A4" s="61"/>
      <c r="B4" s="6"/>
      <c r="C4" s="6"/>
      <c r="D4" s="6"/>
      <c r="E4" s="6"/>
      <c r="F4" s="6"/>
      <c r="G4" s="6"/>
      <c r="H4" s="6"/>
      <c r="I4" s="6"/>
      <c r="J4" s="6"/>
      <c r="K4" s="72" t="s">
        <v>75</v>
      </c>
      <c r="L4" s="72" t="s">
        <v>73</v>
      </c>
      <c r="M4" s="6"/>
      <c r="N4" s="6"/>
      <c r="O4" s="6"/>
      <c r="P4" s="6"/>
      <c r="Q4" s="6"/>
      <c r="R4" s="62"/>
    </row>
    <row r="5" spans="1:18" x14ac:dyDescent="0.25">
      <c r="A5" s="61"/>
      <c r="B5" s="6"/>
      <c r="C5" s="6"/>
      <c r="D5" s="6"/>
      <c r="E5" s="6"/>
      <c r="F5" s="6"/>
      <c r="G5" s="6"/>
      <c r="H5" s="6"/>
      <c r="I5" s="6"/>
      <c r="J5" s="6"/>
      <c r="K5" s="72">
        <v>1</v>
      </c>
      <c r="L5" s="34"/>
      <c r="M5" s="6"/>
      <c r="N5" s="35">
        <v>1</v>
      </c>
      <c r="O5" s="6" t="s">
        <v>74</v>
      </c>
      <c r="P5" s="6"/>
      <c r="Q5" s="6"/>
      <c r="R5" s="62"/>
    </row>
    <row r="6" spans="1:18" x14ac:dyDescent="0.25">
      <c r="A6" s="61"/>
      <c r="B6" s="6"/>
      <c r="C6" s="6"/>
      <c r="D6" s="6"/>
      <c r="E6" s="6"/>
      <c r="F6" s="6"/>
      <c r="G6" s="6"/>
      <c r="H6" s="6"/>
      <c r="I6" s="6"/>
      <c r="J6" s="6"/>
      <c r="K6" s="72">
        <v>2</v>
      </c>
      <c r="L6" s="34"/>
      <c r="M6" s="6"/>
      <c r="N6" s="6"/>
      <c r="O6" s="6"/>
      <c r="P6" s="6"/>
      <c r="Q6" s="6"/>
      <c r="R6" s="62"/>
    </row>
    <row r="7" spans="1:18" x14ac:dyDescent="0.25">
      <c r="A7" s="61"/>
      <c r="B7" s="6"/>
      <c r="C7" s="6"/>
      <c r="D7" s="6"/>
      <c r="E7" s="6"/>
      <c r="F7" s="6"/>
      <c r="G7" s="6"/>
      <c r="H7" s="6"/>
      <c r="I7" s="6"/>
      <c r="J7" s="6"/>
      <c r="K7" s="72">
        <v>3</v>
      </c>
      <c r="L7" s="34"/>
      <c r="M7" s="6"/>
      <c r="N7" s="6"/>
      <c r="O7" s="6"/>
      <c r="P7" s="6"/>
      <c r="Q7" s="6"/>
      <c r="R7" s="62"/>
    </row>
    <row r="8" spans="1:18" x14ac:dyDescent="0.25">
      <c r="A8" s="61"/>
      <c r="B8" s="6"/>
      <c r="C8" s="6"/>
      <c r="D8" s="6"/>
      <c r="E8" s="6"/>
      <c r="F8" s="6"/>
      <c r="G8" s="6"/>
      <c r="H8" s="6"/>
      <c r="I8" s="6"/>
      <c r="J8" s="6"/>
      <c r="K8" s="72">
        <v>4</v>
      </c>
      <c r="L8" s="34"/>
      <c r="M8" s="6"/>
      <c r="N8" s="6"/>
      <c r="O8" s="6"/>
      <c r="P8" s="6"/>
      <c r="Q8" s="6"/>
      <c r="R8" s="62"/>
    </row>
    <row r="9" spans="1:18" x14ac:dyDescent="0.25">
      <c r="A9" s="61"/>
      <c r="B9" s="6"/>
      <c r="C9" s="6"/>
      <c r="D9" s="6"/>
      <c r="E9" s="6"/>
      <c r="F9" s="6"/>
      <c r="G9" s="6"/>
      <c r="H9" s="6"/>
      <c r="I9" s="6"/>
      <c r="J9" s="6"/>
      <c r="K9" s="72">
        <v>5</v>
      </c>
      <c r="L9" s="34"/>
      <c r="M9" s="6"/>
      <c r="N9" s="6"/>
      <c r="O9" s="6"/>
      <c r="P9" s="6"/>
      <c r="Q9" s="6"/>
      <c r="R9" s="62"/>
    </row>
    <row r="10" spans="1:18" x14ac:dyDescent="0.25">
      <c r="A10" s="61"/>
      <c r="B10" s="6"/>
      <c r="C10" s="6"/>
      <c r="D10" s="6"/>
      <c r="E10" s="6"/>
      <c r="F10" s="6"/>
      <c r="G10" s="6"/>
      <c r="H10" s="6"/>
      <c r="I10" s="6"/>
      <c r="J10" s="6"/>
      <c r="K10" s="6"/>
      <c r="L10" s="6"/>
      <c r="M10" s="6"/>
      <c r="N10" s="6"/>
      <c r="O10" s="6"/>
      <c r="P10" s="6"/>
      <c r="Q10" s="6"/>
      <c r="R10" s="62"/>
    </row>
    <row r="11" spans="1:18" x14ac:dyDescent="0.25">
      <c r="A11" s="61"/>
      <c r="B11" s="6"/>
      <c r="C11" s="6"/>
      <c r="D11" s="6"/>
      <c r="E11" s="6"/>
      <c r="F11" s="6"/>
      <c r="G11" s="6"/>
      <c r="H11" s="6"/>
      <c r="I11" s="6"/>
      <c r="J11" s="6"/>
      <c r="K11" s="6"/>
      <c r="L11" s="6"/>
      <c r="M11" s="6"/>
      <c r="N11" s="6"/>
      <c r="O11" s="6"/>
      <c r="P11" s="6"/>
      <c r="Q11" s="6"/>
      <c r="R11" s="62"/>
    </row>
    <row r="12" spans="1:18" x14ac:dyDescent="0.25">
      <c r="A12" s="61"/>
      <c r="B12" s="6"/>
      <c r="C12" s="6"/>
      <c r="D12" s="6"/>
      <c r="E12" s="6"/>
      <c r="F12" s="6"/>
      <c r="G12" s="6"/>
      <c r="H12" s="6"/>
      <c r="I12" s="6"/>
      <c r="J12" s="6"/>
      <c r="K12" s="6"/>
      <c r="L12" s="6"/>
      <c r="M12" s="72"/>
      <c r="N12" s="72"/>
      <c r="O12" s="6"/>
      <c r="P12" s="6"/>
      <c r="Q12" s="6"/>
      <c r="R12" s="62"/>
    </row>
    <row r="13" spans="1:18" x14ac:dyDescent="0.25">
      <c r="A13" s="61"/>
      <c r="B13" s="6"/>
      <c r="C13" s="6"/>
      <c r="D13" s="6"/>
      <c r="E13" s="6"/>
      <c r="F13" s="6"/>
      <c r="G13" s="6"/>
      <c r="H13" s="6"/>
      <c r="I13" s="6"/>
      <c r="J13" s="6"/>
      <c r="K13" s="6"/>
      <c r="L13" s="6"/>
      <c r="M13" s="72"/>
      <c r="N13" s="72"/>
      <c r="O13" s="6"/>
      <c r="P13" s="6"/>
      <c r="Q13" s="6"/>
      <c r="R13" s="62"/>
    </row>
    <row r="14" spans="1:18" x14ac:dyDescent="0.25">
      <c r="A14" s="61"/>
      <c r="B14" s="6"/>
      <c r="C14" s="6"/>
      <c r="D14" s="6"/>
      <c r="E14" s="6"/>
      <c r="F14" s="6"/>
      <c r="G14" s="6"/>
      <c r="H14" s="6"/>
      <c r="I14" s="6"/>
      <c r="J14" s="6"/>
      <c r="K14" s="6"/>
      <c r="L14" s="6"/>
      <c r="M14" s="72"/>
      <c r="N14" s="72"/>
      <c r="O14" s="6"/>
      <c r="P14" s="6"/>
      <c r="Q14" s="6"/>
      <c r="R14" s="62"/>
    </row>
    <row r="15" spans="1:18" x14ac:dyDescent="0.25">
      <c r="A15" s="61"/>
      <c r="B15" s="6"/>
      <c r="C15" s="6"/>
      <c r="D15" s="6"/>
      <c r="E15" s="6"/>
      <c r="F15" s="6"/>
      <c r="G15" s="6"/>
      <c r="H15" s="6"/>
      <c r="I15" s="6"/>
      <c r="J15" s="6"/>
      <c r="K15" s="6"/>
      <c r="L15" s="6"/>
      <c r="M15" s="72"/>
      <c r="N15" s="72"/>
      <c r="O15" s="6"/>
      <c r="P15" s="6"/>
      <c r="Q15" s="6"/>
      <c r="R15" s="62"/>
    </row>
    <row r="16" spans="1:18" x14ac:dyDescent="0.25">
      <c r="A16" s="61"/>
      <c r="B16" s="6"/>
      <c r="C16" s="6"/>
      <c r="D16" s="6"/>
      <c r="E16" s="6"/>
      <c r="F16" s="6"/>
      <c r="G16" s="6"/>
      <c r="H16" s="6"/>
      <c r="I16" s="6"/>
      <c r="J16" s="6"/>
      <c r="K16" s="6"/>
      <c r="L16" s="6"/>
      <c r="M16" s="72"/>
      <c r="N16" s="72"/>
      <c r="O16" s="6"/>
      <c r="P16" s="6"/>
      <c r="Q16" s="6"/>
      <c r="R16" s="62"/>
    </row>
    <row r="17" spans="1:18" x14ac:dyDescent="0.25">
      <c r="A17" s="61"/>
      <c r="B17" s="6"/>
      <c r="C17" s="6"/>
      <c r="D17" s="6"/>
      <c r="E17" s="6"/>
      <c r="F17" s="6"/>
      <c r="G17" s="6"/>
      <c r="H17" s="6"/>
      <c r="I17" s="6"/>
      <c r="J17" s="6"/>
      <c r="K17" s="6"/>
      <c r="L17" s="6"/>
      <c r="M17" s="6"/>
      <c r="N17" s="6"/>
      <c r="O17" s="6"/>
      <c r="P17" s="6"/>
      <c r="Q17" s="6"/>
      <c r="R17" s="62"/>
    </row>
    <row r="18" spans="1:18" x14ac:dyDescent="0.25">
      <c r="A18" s="61"/>
      <c r="B18" s="6"/>
      <c r="C18" s="6"/>
      <c r="D18" s="6"/>
      <c r="E18" s="6"/>
      <c r="F18" s="6"/>
      <c r="G18" s="6"/>
      <c r="H18" s="6"/>
      <c r="I18" s="6"/>
      <c r="J18" s="6"/>
      <c r="K18" s="6"/>
      <c r="L18" s="6"/>
      <c r="M18" s="6"/>
      <c r="N18" s="6"/>
      <c r="O18" s="6"/>
      <c r="P18" s="6"/>
      <c r="Q18" s="6"/>
      <c r="R18" s="62"/>
    </row>
    <row r="19" spans="1:18" x14ac:dyDescent="0.25">
      <c r="A19" s="61"/>
      <c r="B19" s="6"/>
      <c r="C19" s="6"/>
      <c r="D19" s="6"/>
      <c r="E19" s="6"/>
      <c r="F19" s="6"/>
      <c r="G19" s="6"/>
      <c r="H19" s="6"/>
      <c r="I19" s="6"/>
      <c r="J19" s="6"/>
      <c r="K19" s="6"/>
      <c r="L19" s="6"/>
      <c r="M19" s="6"/>
      <c r="N19" s="6"/>
      <c r="O19" s="6"/>
      <c r="P19" s="6"/>
      <c r="Q19" s="6"/>
      <c r="R19" s="62"/>
    </row>
    <row r="20" spans="1:18" x14ac:dyDescent="0.25">
      <c r="A20" s="61"/>
      <c r="B20" s="6"/>
      <c r="C20" s="6"/>
      <c r="D20" s="6"/>
      <c r="E20" s="6"/>
      <c r="F20" s="6"/>
      <c r="G20" s="6"/>
      <c r="H20" s="6"/>
      <c r="I20" s="6"/>
      <c r="J20" s="6"/>
      <c r="K20" s="6"/>
      <c r="L20" s="6"/>
      <c r="M20" s="6"/>
      <c r="N20" s="6"/>
      <c r="O20" s="6"/>
      <c r="P20" s="6"/>
      <c r="Q20" s="6"/>
      <c r="R20" s="62"/>
    </row>
    <row r="21" spans="1:18" x14ac:dyDescent="0.25">
      <c r="A21" s="61"/>
      <c r="B21" s="6"/>
      <c r="C21" s="6"/>
      <c r="D21" s="6"/>
      <c r="E21" s="6"/>
      <c r="F21" s="6"/>
      <c r="G21" s="6"/>
      <c r="H21" s="6"/>
      <c r="I21" s="6"/>
      <c r="J21" s="6"/>
      <c r="K21" s="6"/>
      <c r="L21" s="6"/>
      <c r="M21" s="6"/>
      <c r="N21" s="6"/>
      <c r="O21" s="6"/>
      <c r="P21" s="6"/>
      <c r="Q21" s="6"/>
      <c r="R21" s="62"/>
    </row>
    <row r="22" spans="1:18" x14ac:dyDescent="0.25">
      <c r="A22" s="61"/>
      <c r="B22" s="6"/>
      <c r="C22" s="6"/>
      <c r="D22" s="6"/>
      <c r="E22" s="6"/>
      <c r="F22" s="6"/>
      <c r="G22" s="6"/>
      <c r="H22" s="6"/>
      <c r="I22" s="6"/>
      <c r="J22" s="6"/>
      <c r="K22" s="6"/>
      <c r="L22" s="6"/>
      <c r="M22" s="6"/>
      <c r="N22" s="6"/>
      <c r="O22" s="6"/>
      <c r="P22" s="6"/>
      <c r="Q22" s="6"/>
      <c r="R22" s="62"/>
    </row>
    <row r="23" spans="1:18" x14ac:dyDescent="0.25">
      <c r="A23" s="61"/>
      <c r="B23" s="6"/>
      <c r="C23" s="6"/>
      <c r="D23" s="6"/>
      <c r="E23" s="6"/>
      <c r="F23" s="6"/>
      <c r="G23" s="6"/>
      <c r="H23" s="6"/>
      <c r="I23" s="6"/>
      <c r="J23" s="6"/>
      <c r="K23" s="6"/>
      <c r="L23" s="6"/>
      <c r="M23" s="6"/>
      <c r="N23" s="6"/>
      <c r="O23" s="6"/>
      <c r="P23" s="6"/>
      <c r="Q23" s="6"/>
      <c r="R23" s="62"/>
    </row>
    <row r="24" spans="1:18" x14ac:dyDescent="0.25">
      <c r="A24" s="61"/>
      <c r="B24" s="6"/>
      <c r="C24" s="6"/>
      <c r="D24" s="6"/>
      <c r="E24" s="6"/>
      <c r="F24" s="6"/>
      <c r="G24" s="6"/>
      <c r="H24" s="6"/>
      <c r="I24" s="6"/>
      <c r="J24" s="6"/>
      <c r="K24" s="6"/>
      <c r="L24" s="6"/>
      <c r="M24" s="6"/>
      <c r="N24" s="6"/>
      <c r="O24" s="6"/>
      <c r="P24" s="6"/>
      <c r="Q24" s="6"/>
      <c r="R24" s="62"/>
    </row>
    <row r="25" spans="1:18" x14ac:dyDescent="0.25">
      <c r="A25" s="61"/>
      <c r="B25" s="6"/>
      <c r="C25" s="6"/>
      <c r="D25" s="6"/>
      <c r="E25" s="6"/>
      <c r="F25" s="6"/>
      <c r="G25" s="6"/>
      <c r="H25" s="6"/>
      <c r="I25" s="6"/>
      <c r="J25" s="6"/>
      <c r="K25" s="6"/>
      <c r="L25" s="6"/>
      <c r="M25" s="6"/>
      <c r="N25" s="6"/>
      <c r="O25" s="6"/>
      <c r="P25" s="6"/>
      <c r="Q25" s="6"/>
      <c r="R25" s="62"/>
    </row>
    <row r="26" spans="1:18" x14ac:dyDescent="0.25">
      <c r="A26" s="61"/>
      <c r="B26" s="6"/>
      <c r="C26" s="6"/>
      <c r="D26" s="6"/>
      <c r="E26" s="6"/>
      <c r="F26" s="6"/>
      <c r="G26" s="6"/>
      <c r="H26" s="6"/>
      <c r="I26" s="6"/>
      <c r="J26" s="6"/>
      <c r="K26" s="6"/>
      <c r="L26" s="6"/>
      <c r="M26" s="6"/>
      <c r="N26" s="6"/>
      <c r="O26" s="6"/>
      <c r="P26" s="6"/>
      <c r="Q26" s="6"/>
      <c r="R26" s="62"/>
    </row>
    <row r="27" spans="1:18" x14ac:dyDescent="0.25">
      <c r="A27" s="61"/>
      <c r="B27" s="6"/>
      <c r="C27" s="6"/>
      <c r="D27" s="6"/>
      <c r="E27" s="6"/>
      <c r="F27" s="6"/>
      <c r="G27" s="6"/>
      <c r="H27" s="6"/>
      <c r="I27" s="6"/>
      <c r="J27" s="6"/>
      <c r="K27" s="6"/>
      <c r="L27" s="6"/>
      <c r="M27" s="6"/>
      <c r="N27" s="6"/>
      <c r="O27" s="6"/>
      <c r="P27" s="6"/>
      <c r="Q27" s="6"/>
      <c r="R27" s="62"/>
    </row>
    <row r="28" spans="1:18" x14ac:dyDescent="0.25">
      <c r="A28" s="61"/>
      <c r="B28" s="6"/>
      <c r="C28" s="6"/>
      <c r="D28" s="6"/>
      <c r="E28" s="6"/>
      <c r="F28" s="6"/>
      <c r="G28" s="6"/>
      <c r="H28" s="6"/>
      <c r="I28" s="6"/>
      <c r="J28" s="6"/>
      <c r="K28" s="6"/>
      <c r="L28" s="6"/>
      <c r="M28" s="6"/>
      <c r="N28" s="6"/>
      <c r="O28" s="6"/>
      <c r="P28" s="6"/>
      <c r="Q28" s="6"/>
      <c r="R28" s="62"/>
    </row>
    <row r="29" spans="1:18" x14ac:dyDescent="0.25">
      <c r="A29" s="61"/>
      <c r="B29" s="6"/>
      <c r="C29" s="6"/>
      <c r="D29" s="6"/>
      <c r="E29" s="6"/>
      <c r="F29" s="6"/>
      <c r="G29" s="6"/>
      <c r="H29" s="6"/>
      <c r="I29" s="6"/>
      <c r="J29" s="6"/>
      <c r="K29" s="6"/>
      <c r="L29" s="6"/>
      <c r="M29" s="6"/>
      <c r="N29" s="6"/>
      <c r="O29" s="6"/>
      <c r="P29" s="6"/>
      <c r="Q29" s="6"/>
      <c r="R29" s="62"/>
    </row>
    <row r="30" spans="1:18" x14ac:dyDescent="0.25">
      <c r="A30" s="61"/>
      <c r="B30" s="6"/>
      <c r="C30" s="6"/>
      <c r="D30" s="6"/>
      <c r="E30" s="6"/>
      <c r="F30" s="6"/>
      <c r="G30" s="6"/>
      <c r="H30" s="6"/>
      <c r="I30" s="6"/>
      <c r="J30" s="6"/>
      <c r="K30" s="6"/>
      <c r="L30" s="6"/>
      <c r="M30" s="6"/>
      <c r="N30" s="6"/>
      <c r="O30" s="6"/>
      <c r="P30" s="6"/>
      <c r="Q30" s="6"/>
      <c r="R30" s="62"/>
    </row>
    <row r="31" spans="1:18" x14ac:dyDescent="0.25">
      <c r="A31" s="61"/>
      <c r="B31" s="6"/>
      <c r="C31" s="6"/>
      <c r="D31" s="6"/>
      <c r="E31" s="6"/>
      <c r="F31" s="6"/>
      <c r="G31" s="6"/>
      <c r="H31" s="6"/>
      <c r="I31" s="6"/>
      <c r="J31" s="6"/>
      <c r="K31" s="6"/>
      <c r="L31" s="6"/>
      <c r="M31" s="6"/>
      <c r="N31" s="6"/>
      <c r="O31" s="6"/>
      <c r="P31" s="6"/>
      <c r="Q31" s="6"/>
      <c r="R31" s="62"/>
    </row>
    <row r="32" spans="1:18" x14ac:dyDescent="0.25">
      <c r="A32" s="61"/>
      <c r="B32" s="6"/>
      <c r="C32" s="6"/>
      <c r="D32" s="6"/>
      <c r="E32" s="6"/>
      <c r="F32" s="6"/>
      <c r="G32" s="6"/>
      <c r="H32" s="6"/>
      <c r="I32" s="6"/>
      <c r="J32" s="6"/>
      <c r="K32" s="6"/>
      <c r="L32" s="6"/>
      <c r="M32" s="6"/>
      <c r="N32" s="6"/>
      <c r="O32" s="6"/>
      <c r="P32" s="6"/>
      <c r="Q32" s="6"/>
      <c r="R32" s="62"/>
    </row>
    <row r="33" spans="1:18" x14ac:dyDescent="0.25">
      <c r="A33" s="61"/>
      <c r="B33" s="6"/>
      <c r="C33" s="6"/>
      <c r="D33" s="6"/>
      <c r="E33" s="6"/>
      <c r="F33" s="6"/>
      <c r="G33" s="6"/>
      <c r="H33" s="6"/>
      <c r="I33" s="6"/>
      <c r="J33" s="6"/>
      <c r="K33" s="6"/>
      <c r="L33" s="6"/>
      <c r="M33" s="6"/>
      <c r="N33" s="6"/>
      <c r="O33" s="6"/>
      <c r="P33" s="6"/>
      <c r="Q33" s="6"/>
      <c r="R33" s="62"/>
    </row>
    <row r="34" spans="1:18" x14ac:dyDescent="0.25">
      <c r="A34" s="61"/>
      <c r="B34" s="6"/>
      <c r="C34" s="6"/>
      <c r="D34" s="6"/>
      <c r="E34" s="6"/>
      <c r="F34" s="6"/>
      <c r="G34" s="6"/>
      <c r="H34" s="6"/>
      <c r="I34" s="6"/>
      <c r="J34" s="6"/>
      <c r="K34" s="6"/>
      <c r="L34" s="6"/>
      <c r="M34" s="6"/>
      <c r="N34" s="6"/>
      <c r="O34" s="6"/>
      <c r="P34" s="6"/>
      <c r="Q34" s="6"/>
      <c r="R34" s="62"/>
    </row>
    <row r="35" spans="1:18" x14ac:dyDescent="0.25">
      <c r="A35" s="61"/>
      <c r="B35" s="6"/>
      <c r="C35" s="6"/>
      <c r="D35" s="6"/>
      <c r="E35" s="6"/>
      <c r="F35" s="6"/>
      <c r="G35" s="6"/>
      <c r="H35" s="6"/>
      <c r="I35" s="6"/>
      <c r="J35" s="6"/>
      <c r="K35" s="6"/>
      <c r="L35" s="6"/>
      <c r="M35" s="6"/>
      <c r="N35" s="6"/>
      <c r="O35" s="6"/>
      <c r="P35" s="6"/>
      <c r="Q35" s="6"/>
      <c r="R35" s="62"/>
    </row>
    <row r="36" spans="1:18" x14ac:dyDescent="0.25">
      <c r="A36" s="61"/>
      <c r="B36" s="6"/>
      <c r="C36" s="6"/>
      <c r="D36" s="6"/>
      <c r="E36" s="6"/>
      <c r="F36" s="6"/>
      <c r="G36" s="6"/>
      <c r="H36" s="6"/>
      <c r="I36" s="6"/>
      <c r="J36" s="6"/>
      <c r="K36" s="6"/>
      <c r="L36" s="6"/>
      <c r="M36" s="6"/>
      <c r="N36" s="6"/>
      <c r="O36" s="6"/>
      <c r="P36" s="6"/>
      <c r="Q36" s="6"/>
      <c r="R36" s="62"/>
    </row>
    <row r="37" spans="1:18" x14ac:dyDescent="0.25">
      <c r="A37" s="61"/>
      <c r="B37" s="6"/>
      <c r="C37" s="6"/>
      <c r="D37" s="6"/>
      <c r="E37" s="6"/>
      <c r="F37" s="6"/>
      <c r="G37" s="6"/>
      <c r="H37" s="6"/>
      <c r="I37" s="6"/>
      <c r="J37" s="6"/>
      <c r="K37" s="6"/>
      <c r="L37" s="6"/>
      <c r="M37" s="6"/>
      <c r="N37" s="6"/>
      <c r="O37" s="6"/>
      <c r="P37" s="6"/>
      <c r="Q37" s="6"/>
      <c r="R37" s="62"/>
    </row>
    <row r="38" spans="1:18" x14ac:dyDescent="0.25">
      <c r="A38" s="61"/>
      <c r="B38" s="6"/>
      <c r="C38" s="6"/>
      <c r="D38" s="67" t="s">
        <v>70</v>
      </c>
      <c r="E38" s="6"/>
      <c r="F38" s="6"/>
      <c r="G38" s="6"/>
      <c r="H38" s="6"/>
      <c r="I38" s="6"/>
      <c r="J38" s="6"/>
      <c r="K38" s="6"/>
      <c r="L38" s="6"/>
      <c r="M38" s="6"/>
      <c r="N38" s="6"/>
      <c r="O38" s="6"/>
      <c r="P38" s="6"/>
      <c r="Q38" s="6"/>
      <c r="R38" s="62"/>
    </row>
    <row r="39" spans="1:18" x14ac:dyDescent="0.25">
      <c r="A39" s="61"/>
      <c r="B39" s="6"/>
      <c r="C39" s="6"/>
      <c r="D39" s="6"/>
      <c r="E39" s="6"/>
      <c r="F39" s="6"/>
      <c r="G39" s="6"/>
      <c r="H39" s="6"/>
      <c r="I39" s="6"/>
      <c r="J39" s="6"/>
      <c r="K39" s="6"/>
      <c r="L39" s="6"/>
      <c r="M39" s="6"/>
      <c r="N39" s="6"/>
      <c r="O39" s="6"/>
      <c r="P39" s="6"/>
      <c r="Q39" s="6"/>
      <c r="R39" s="62"/>
    </row>
    <row r="40" spans="1:18" ht="15.75" thickBot="1" x14ac:dyDescent="0.3">
      <c r="A40" s="63"/>
      <c r="B40" s="64"/>
      <c r="C40" s="64"/>
      <c r="D40" s="64"/>
      <c r="E40" s="64"/>
      <c r="F40" s="64"/>
      <c r="G40" s="64"/>
      <c r="H40" s="64"/>
      <c r="I40" s="64"/>
      <c r="J40" s="64"/>
      <c r="K40" s="64"/>
      <c r="L40" s="64"/>
      <c r="M40" s="64"/>
      <c r="N40" s="64"/>
      <c r="O40" s="64"/>
      <c r="P40" s="64"/>
      <c r="Q40" s="64"/>
      <c r="R40" s="65"/>
    </row>
    <row r="41" spans="1:18" ht="15.75" thickTop="1" x14ac:dyDescent="0.25"/>
    <row r="51" spans="14:49" x14ac:dyDescent="0.25">
      <c r="Y51">
        <v>2E-3</v>
      </c>
      <c r="Z51" t="s">
        <v>77</v>
      </c>
    </row>
    <row r="52" spans="14:49" x14ac:dyDescent="0.25">
      <c r="Y52">
        <v>5.0000000000000001E-3</v>
      </c>
      <c r="Z52" t="s">
        <v>79</v>
      </c>
    </row>
    <row r="53" spans="14:49" x14ac:dyDescent="0.25">
      <c r="Y53">
        <v>365</v>
      </c>
      <c r="Z53" t="s">
        <v>80</v>
      </c>
    </row>
    <row r="55" spans="14:49" x14ac:dyDescent="0.25">
      <c r="Y55">
        <v>50000</v>
      </c>
      <c r="Z55" t="s">
        <v>72</v>
      </c>
    </row>
    <row r="56" spans="14:49" x14ac:dyDescent="0.25">
      <c r="Y56">
        <v>10000</v>
      </c>
      <c r="Z56" t="s">
        <v>81</v>
      </c>
    </row>
    <row r="58" spans="14:49" x14ac:dyDescent="0.25">
      <c r="Y58" t="s">
        <v>85</v>
      </c>
      <c r="AA58">
        <f t="shared" ref="AA58:AJ58" ca="1" si="0">AA61*$Y$55</f>
        <v>0</v>
      </c>
      <c r="AB58">
        <f t="shared" ca="1" si="0"/>
        <v>0</v>
      </c>
      <c r="AC58">
        <f t="shared" ca="1" si="0"/>
        <v>0</v>
      </c>
      <c r="AD58">
        <f t="shared" ca="1" si="0"/>
        <v>0</v>
      </c>
      <c r="AE58">
        <f t="shared" ca="1" si="0"/>
        <v>0</v>
      </c>
      <c r="AF58">
        <f t="shared" ca="1" si="0"/>
        <v>0</v>
      </c>
      <c r="AG58">
        <f t="shared" ca="1" si="0"/>
        <v>33000000</v>
      </c>
      <c r="AH58">
        <f t="shared" ca="1" si="0"/>
        <v>0</v>
      </c>
      <c r="AI58">
        <f t="shared" ca="1" si="0"/>
        <v>0</v>
      </c>
      <c r="AJ58">
        <f t="shared" ca="1" si="0"/>
        <v>34500000</v>
      </c>
    </row>
    <row r="59" spans="14:49" x14ac:dyDescent="0.25">
      <c r="Y59" t="s">
        <v>84</v>
      </c>
      <c r="AA59">
        <f t="shared" ref="AA59:AJ59" ca="1" si="1">AA62*$Y$55</f>
        <v>12000000</v>
      </c>
      <c r="AB59">
        <f t="shared" ca="1" si="1"/>
        <v>0</v>
      </c>
      <c r="AC59">
        <f t="shared" ca="1" si="1"/>
        <v>0</v>
      </c>
      <c r="AD59">
        <f t="shared" ca="1" si="1"/>
        <v>0</v>
      </c>
      <c r="AE59">
        <f t="shared" ca="1" si="1"/>
        <v>0</v>
      </c>
      <c r="AF59">
        <f t="shared" ca="1" si="1"/>
        <v>0</v>
      </c>
      <c r="AG59">
        <f t="shared" ca="1" si="1"/>
        <v>52500000</v>
      </c>
      <c r="AH59">
        <f t="shared" ca="1" si="1"/>
        <v>25500000</v>
      </c>
      <c r="AI59">
        <f t="shared" ca="1" si="1"/>
        <v>0</v>
      </c>
      <c r="AJ59">
        <f t="shared" ca="1" si="1"/>
        <v>48000000</v>
      </c>
    </row>
    <row r="61" spans="14:49" x14ac:dyDescent="0.25">
      <c r="Y61" t="s">
        <v>83</v>
      </c>
      <c r="AA61">
        <f t="shared" ref="AA61:AJ61" ca="1" si="2">SUM(AN66:AN316)*30</f>
        <v>0</v>
      </c>
      <c r="AB61">
        <f t="shared" ca="1" si="2"/>
        <v>0</v>
      </c>
      <c r="AC61">
        <f ca="1">SUM(AP66:AP316)*30</f>
        <v>0</v>
      </c>
      <c r="AD61">
        <f t="shared" ca="1" si="2"/>
        <v>0</v>
      </c>
      <c r="AE61">
        <f t="shared" ca="1" si="2"/>
        <v>0</v>
      </c>
      <c r="AF61">
        <f t="shared" ca="1" si="2"/>
        <v>0</v>
      </c>
      <c r="AG61">
        <f t="shared" ca="1" si="2"/>
        <v>660</v>
      </c>
      <c r="AH61">
        <f t="shared" ca="1" si="2"/>
        <v>0</v>
      </c>
      <c r="AI61">
        <f t="shared" ca="1" si="2"/>
        <v>0</v>
      </c>
      <c r="AJ61">
        <f t="shared" ca="1" si="2"/>
        <v>690</v>
      </c>
    </row>
    <row r="62" spans="14:49" x14ac:dyDescent="0.25">
      <c r="Y62" s="39" t="s">
        <v>78</v>
      </c>
      <c r="AA62">
        <f ca="1">SUM(AA66:AA316)*30</f>
        <v>240</v>
      </c>
      <c r="AB62">
        <f t="shared" ref="AB62:AJ62" ca="1" si="3">SUM(AB66:AB316)*30</f>
        <v>0</v>
      </c>
      <c r="AC62">
        <f t="shared" ca="1" si="3"/>
        <v>0</v>
      </c>
      <c r="AD62">
        <f t="shared" ca="1" si="3"/>
        <v>0</v>
      </c>
      <c r="AE62">
        <f t="shared" ca="1" si="3"/>
        <v>0</v>
      </c>
      <c r="AF62">
        <f t="shared" ca="1" si="3"/>
        <v>0</v>
      </c>
      <c r="AG62">
        <f t="shared" ca="1" si="3"/>
        <v>1050</v>
      </c>
      <c r="AH62">
        <f t="shared" ca="1" si="3"/>
        <v>510</v>
      </c>
      <c r="AI62">
        <f t="shared" ca="1" si="3"/>
        <v>0</v>
      </c>
      <c r="AJ62">
        <f t="shared" ca="1" si="3"/>
        <v>960</v>
      </c>
      <c r="AM62" s="39"/>
    </row>
    <row r="63" spans="14:49" x14ac:dyDescent="0.25">
      <c r="Z63" s="39"/>
    </row>
    <row r="64" spans="14:49" x14ac:dyDescent="0.25">
      <c r="N64">
        <v>1</v>
      </c>
      <c r="O64">
        <v>2</v>
      </c>
      <c r="P64">
        <v>3</v>
      </c>
      <c r="Q64">
        <v>4</v>
      </c>
      <c r="R64">
        <v>5</v>
      </c>
      <c r="S64">
        <v>6</v>
      </c>
      <c r="T64">
        <v>7</v>
      </c>
      <c r="U64">
        <v>8</v>
      </c>
      <c r="V64">
        <v>9</v>
      </c>
      <c r="W64">
        <v>10</v>
      </c>
      <c r="AA64">
        <v>1</v>
      </c>
      <c r="AB64">
        <v>2</v>
      </c>
      <c r="AC64">
        <v>3</v>
      </c>
      <c r="AD64">
        <v>4</v>
      </c>
      <c r="AE64">
        <v>5</v>
      </c>
      <c r="AF64">
        <v>6</v>
      </c>
      <c r="AG64">
        <v>7</v>
      </c>
      <c r="AH64">
        <v>8</v>
      </c>
      <c r="AI64">
        <v>9</v>
      </c>
      <c r="AJ64">
        <v>10</v>
      </c>
      <c r="AN64">
        <v>1</v>
      </c>
      <c r="AO64">
        <v>2</v>
      </c>
      <c r="AP64">
        <v>3</v>
      </c>
      <c r="AQ64">
        <v>4</v>
      </c>
      <c r="AR64">
        <v>5</v>
      </c>
      <c r="AS64">
        <v>6</v>
      </c>
      <c r="AT64">
        <v>7</v>
      </c>
      <c r="AU64">
        <v>8</v>
      </c>
      <c r="AV64">
        <v>9</v>
      </c>
      <c r="AW64">
        <v>10</v>
      </c>
    </row>
    <row r="65" spans="13:49" x14ac:dyDescent="0.25">
      <c r="M65" t="s">
        <v>16</v>
      </c>
      <c r="N65">
        <f>IF(N$64=$N$5,+N64,"")</f>
        <v>1</v>
      </c>
      <c r="O65">
        <f t="shared" ref="O65:W65" si="4">IF($N$64=$N$5,+O64,"")</f>
        <v>2</v>
      </c>
      <c r="P65">
        <f t="shared" si="4"/>
        <v>3</v>
      </c>
      <c r="Q65">
        <f t="shared" si="4"/>
        <v>4</v>
      </c>
      <c r="R65">
        <f t="shared" si="4"/>
        <v>5</v>
      </c>
      <c r="S65">
        <f t="shared" si="4"/>
        <v>6</v>
      </c>
      <c r="T65">
        <f t="shared" si="4"/>
        <v>7</v>
      </c>
      <c r="U65">
        <f t="shared" si="4"/>
        <v>8</v>
      </c>
      <c r="V65">
        <f t="shared" si="4"/>
        <v>9</v>
      </c>
      <c r="W65">
        <f t="shared" si="4"/>
        <v>10</v>
      </c>
      <c r="Z65" t="s">
        <v>16</v>
      </c>
      <c r="AA65">
        <f>IF(AA$64=$N$5,+AA64,"")</f>
        <v>1</v>
      </c>
      <c r="AB65">
        <f t="shared" ref="AB65:AJ65" si="5">IF($N$64=$N$5,+AB64,"")</f>
        <v>2</v>
      </c>
      <c r="AC65">
        <f t="shared" si="5"/>
        <v>3</v>
      </c>
      <c r="AD65">
        <f t="shared" si="5"/>
        <v>4</v>
      </c>
      <c r="AE65">
        <f t="shared" si="5"/>
        <v>5</v>
      </c>
      <c r="AF65">
        <f t="shared" si="5"/>
        <v>6</v>
      </c>
      <c r="AG65">
        <f t="shared" si="5"/>
        <v>7</v>
      </c>
      <c r="AH65">
        <f t="shared" si="5"/>
        <v>8</v>
      </c>
      <c r="AI65">
        <f t="shared" si="5"/>
        <v>9</v>
      </c>
      <c r="AJ65">
        <f t="shared" si="5"/>
        <v>10</v>
      </c>
      <c r="AM65" t="s">
        <v>16</v>
      </c>
      <c r="AN65">
        <f>IF(AN$64=$N$5,+AN64,"")</f>
        <v>1</v>
      </c>
      <c r="AO65">
        <f t="shared" ref="AO65:AW65" si="6">IF($N$64=$N$5,+AO64,"")</f>
        <v>2</v>
      </c>
      <c r="AP65">
        <f t="shared" si="6"/>
        <v>3</v>
      </c>
      <c r="AQ65">
        <f t="shared" si="6"/>
        <v>4</v>
      </c>
      <c r="AR65">
        <f t="shared" si="6"/>
        <v>5</v>
      </c>
      <c r="AS65">
        <f t="shared" si="6"/>
        <v>6</v>
      </c>
      <c r="AT65">
        <f t="shared" si="6"/>
        <v>7</v>
      </c>
      <c r="AU65">
        <f t="shared" si="6"/>
        <v>8</v>
      </c>
      <c r="AV65">
        <f t="shared" si="6"/>
        <v>9</v>
      </c>
      <c r="AW65">
        <f t="shared" si="6"/>
        <v>10</v>
      </c>
    </row>
    <row r="66" spans="13:49" x14ac:dyDescent="0.25">
      <c r="M66">
        <f>'quick game'!B17</f>
        <v>0</v>
      </c>
      <c r="N66">
        <f ca="1">IF(N$64=$N$5,+'quick game'!E17,-100000)</f>
        <v>0</v>
      </c>
      <c r="O66">
        <f>IF(O$64=$N$5,+'quick game'!F17,-100000)</f>
        <v>-100000</v>
      </c>
      <c r="P66">
        <f>IF(P$64=$N$5,+'quick game'!G17,-100000)</f>
        <v>-100000</v>
      </c>
      <c r="Q66">
        <f>IF(Q$64=$N$5,+'quick game'!H17,-100000)</f>
        <v>-100000</v>
      </c>
      <c r="R66">
        <f>IF(R$64=$N$5,+'quick game'!I17,-100000)</f>
        <v>-100000</v>
      </c>
      <c r="S66">
        <f>IF(S$64=$N$5,+'quick game'!J17,-100000)</f>
        <v>-100000</v>
      </c>
      <c r="T66">
        <f>IF(T$64=$N$5,+'quick game'!K17,-100000)</f>
        <v>-100000</v>
      </c>
      <c r="U66">
        <f>IF(U$64=$N$5,+'quick game'!L17,-100000)</f>
        <v>-100000</v>
      </c>
      <c r="V66">
        <f>IF(V$64=$N$5,+'quick game'!M17,-100000)</f>
        <v>-100000</v>
      </c>
      <c r="W66">
        <f>IF(W$64=$N$5,+'quick game'!N17,-100000)</f>
        <v>-100000</v>
      </c>
      <c r="Z66">
        <f>'quick game'!B17</f>
        <v>0</v>
      </c>
      <c r="AA66">
        <f>IF('quick game'!Q17&gt;=$Y$51,1,0)</f>
        <v>0</v>
      </c>
      <c r="AB66">
        <f>IF('quick game'!R17&gt;=$Y$51,1,0)</f>
        <v>0</v>
      </c>
      <c r="AC66">
        <f>IF('quick game'!S17&gt;=$Y$51,1,0)</f>
        <v>0</v>
      </c>
      <c r="AD66">
        <f>IF('quick game'!T17&gt;=$Y$51,1,0)</f>
        <v>0</v>
      </c>
      <c r="AE66">
        <f>IF('quick game'!U17&gt;=$Y$51,1,0)</f>
        <v>0</v>
      </c>
      <c r="AF66">
        <f>IF('quick game'!V17&gt;=$Y$51,1,0)</f>
        <v>0</v>
      </c>
      <c r="AG66">
        <f>IF('quick game'!W17&gt;=$Y$51,1,0)</f>
        <v>0</v>
      </c>
      <c r="AH66">
        <f>IF('quick game'!X17&gt;=$Y$51,1,0)</f>
        <v>0</v>
      </c>
      <c r="AI66">
        <f>IF('quick game'!Y17&gt;=$Y$51,1,0)</f>
        <v>0</v>
      </c>
      <c r="AJ66">
        <f>IF('quick game'!Z17&gt;=$Y$51,1,0)</f>
        <v>0</v>
      </c>
      <c r="AM66">
        <f>'quick game'!O17</f>
        <v>0</v>
      </c>
      <c r="AN66">
        <f>IF('quick game'!Q17&gt;=$Y$51+$Y$52,1,0)</f>
        <v>0</v>
      </c>
      <c r="AO66">
        <f>IF('quick game'!R17&gt;=$Y$51+$Y$52,1,0)</f>
        <v>0</v>
      </c>
      <c r="AP66">
        <f>IF('quick game'!S17&gt;=$Y$51+$Y$52,1,0)</f>
        <v>0</v>
      </c>
      <c r="AQ66">
        <f>IF('quick game'!T17&gt;=$Y$51+$Y$52,1,0)</f>
        <v>0</v>
      </c>
      <c r="AR66">
        <f>IF('quick game'!U17&gt;=$Y$51+$Y$52,1,0)</f>
        <v>0</v>
      </c>
      <c r="AS66">
        <f>IF('quick game'!V17&gt;=$Y$51+$Y$52,1,0)</f>
        <v>0</v>
      </c>
      <c r="AT66">
        <f>IF('quick game'!W17&gt;=$Y$51+$Y$52,1,0)</f>
        <v>0</v>
      </c>
      <c r="AU66">
        <f>IF('quick game'!X17&gt;=$Y$51+$Y$52,1,0)</f>
        <v>0</v>
      </c>
      <c r="AV66">
        <f>IF('quick game'!Y17&gt;=$Y$51+$Y$52,1,0)</f>
        <v>0</v>
      </c>
      <c r="AW66">
        <f>IF('quick game'!Z17&gt;=$Y$51+$Y$52,1,0)</f>
        <v>0</v>
      </c>
    </row>
    <row r="67" spans="13:49" x14ac:dyDescent="0.25">
      <c r="M67">
        <f>'quick game'!B18</f>
        <v>30</v>
      </c>
      <c r="N67">
        <f ca="1">IF(N$64=$N$5,+'quick game'!E18,-100000)</f>
        <v>0</v>
      </c>
      <c r="O67">
        <f>IF(O$64=$N$5,+'quick game'!F18,-100000)</f>
        <v>-100000</v>
      </c>
      <c r="P67">
        <f>IF(P$64=$N$5,+'quick game'!G18,-100000)</f>
        <v>-100000</v>
      </c>
      <c r="Q67">
        <f>IF(Q$64=$N$5,+'quick game'!H18,-100000)</f>
        <v>-100000</v>
      </c>
      <c r="R67">
        <f>IF(R$64=$N$5,+'quick game'!I18,-100000)</f>
        <v>-100000</v>
      </c>
      <c r="S67">
        <f>IF(S$64=$N$5,+'quick game'!J18,-100000)</f>
        <v>-100000</v>
      </c>
      <c r="T67">
        <f>IF(T$64=$N$5,+'quick game'!K18,-100000)</f>
        <v>-100000</v>
      </c>
      <c r="U67">
        <f>IF(U$64=$N$5,+'quick game'!L18,-100000)</f>
        <v>-100000</v>
      </c>
      <c r="V67">
        <f>IF(V$64=$N$5,+'quick game'!M18,-100000)</f>
        <v>-100000</v>
      </c>
      <c r="W67">
        <f>IF(W$64=$N$5,+'quick game'!N18,-100000)</f>
        <v>-100000</v>
      </c>
      <c r="Z67">
        <f>'quick game'!B18</f>
        <v>30</v>
      </c>
      <c r="AA67">
        <f>IF('quick game'!Q18&gt;=$Y$51,1,0)</f>
        <v>0</v>
      </c>
      <c r="AB67">
        <f>IF('quick game'!R18&gt;=$Y$51,1,0)</f>
        <v>0</v>
      </c>
      <c r="AC67">
        <f>IF('quick game'!S18&gt;=$Y$51,1,0)</f>
        <v>0</v>
      </c>
      <c r="AD67">
        <f>IF('quick game'!T18&gt;=$Y$51,1,0)</f>
        <v>0</v>
      </c>
      <c r="AE67">
        <f>IF('quick game'!U18&gt;=$Y$51,1,0)</f>
        <v>0</v>
      </c>
      <c r="AF67">
        <f>IF('quick game'!V18&gt;=$Y$51,1,0)</f>
        <v>0</v>
      </c>
      <c r="AG67">
        <f>IF('quick game'!W18&gt;=$Y$51,1,0)</f>
        <v>0</v>
      </c>
      <c r="AH67">
        <f>IF('quick game'!X18&gt;=$Y$51,1,0)</f>
        <v>0</v>
      </c>
      <c r="AI67">
        <f>IF('quick game'!Y18&gt;=$Y$51,1,0)</f>
        <v>0</v>
      </c>
      <c r="AJ67">
        <f>IF('quick game'!Z18&gt;=$Y$51,1,0)</f>
        <v>0</v>
      </c>
      <c r="AM67">
        <f>'quick game'!O18</f>
        <v>0</v>
      </c>
      <c r="AN67">
        <f>IF('quick game'!Q18&gt;=$Y$51+$Y$52,1,0)</f>
        <v>0</v>
      </c>
      <c r="AO67">
        <f>IF('quick game'!R18&gt;=$Y$51+$Y$52,1,0)</f>
        <v>0</v>
      </c>
      <c r="AP67">
        <f>IF('quick game'!S18&gt;=$Y$51+$Y$52,1,0)</f>
        <v>0</v>
      </c>
      <c r="AQ67">
        <f>IF('quick game'!T18&gt;=$Y$51+$Y$52,1,0)</f>
        <v>0</v>
      </c>
      <c r="AR67">
        <f>IF('quick game'!U18&gt;=$Y$51+$Y$52,1,0)</f>
        <v>0</v>
      </c>
      <c r="AS67">
        <f>IF('quick game'!V18&gt;=$Y$51+$Y$52,1,0)</f>
        <v>0</v>
      </c>
      <c r="AT67">
        <f>IF('quick game'!W18&gt;=$Y$51+$Y$52,1,0)</f>
        <v>0</v>
      </c>
      <c r="AU67">
        <f>IF('quick game'!X18&gt;=$Y$51+$Y$52,1,0)</f>
        <v>0</v>
      </c>
      <c r="AV67">
        <f>IF('quick game'!Y18&gt;=$Y$51+$Y$52,1,0)</f>
        <v>0</v>
      </c>
      <c r="AW67">
        <f>IF('quick game'!Z18&gt;=$Y$51+$Y$52,1,0)</f>
        <v>0</v>
      </c>
    </row>
    <row r="68" spans="13:49" x14ac:dyDescent="0.25">
      <c r="M68">
        <f>'quick game'!B19</f>
        <v>60</v>
      </c>
      <c r="N68">
        <f ca="1">IF(N$64=$N$5,+'quick game'!E19,-100000)</f>
        <v>0</v>
      </c>
      <c r="O68">
        <f>IF(O$64=$N$5,+'quick game'!F19,-100000)</f>
        <v>-100000</v>
      </c>
      <c r="P68">
        <f>IF(P$64=$N$5,+'quick game'!G19,-100000)</f>
        <v>-100000</v>
      </c>
      <c r="Q68">
        <f>IF(Q$64=$N$5,+'quick game'!H19,-100000)</f>
        <v>-100000</v>
      </c>
      <c r="R68">
        <f>IF(R$64=$N$5,+'quick game'!I19,-100000)</f>
        <v>-100000</v>
      </c>
      <c r="S68">
        <f>IF(S$64=$N$5,+'quick game'!J19,-100000)</f>
        <v>-100000</v>
      </c>
      <c r="T68">
        <f>IF(T$64=$N$5,+'quick game'!K19,-100000)</f>
        <v>-100000</v>
      </c>
      <c r="U68">
        <f>IF(U$64=$N$5,+'quick game'!L19,-100000)</f>
        <v>-100000</v>
      </c>
      <c r="V68">
        <f>IF(V$64=$N$5,+'quick game'!M19,-100000)</f>
        <v>-100000</v>
      </c>
      <c r="W68">
        <f>IF(W$64=$N$5,+'quick game'!N19,-100000)</f>
        <v>-100000</v>
      </c>
      <c r="Z68">
        <f>'quick game'!B19</f>
        <v>60</v>
      </c>
      <c r="AA68">
        <f>IF('quick game'!Q19&gt;=$Y$51,1,0)</f>
        <v>0</v>
      </c>
      <c r="AB68">
        <f>IF('quick game'!R19&gt;=$Y$51,1,0)</f>
        <v>0</v>
      </c>
      <c r="AC68">
        <f>IF('quick game'!S19&gt;=$Y$51,1,0)</f>
        <v>0</v>
      </c>
      <c r="AD68">
        <f>IF('quick game'!T19&gt;=$Y$51,1,0)</f>
        <v>0</v>
      </c>
      <c r="AE68">
        <f>IF('quick game'!U19&gt;=$Y$51,1,0)</f>
        <v>0</v>
      </c>
      <c r="AF68">
        <f>IF('quick game'!V19&gt;=$Y$51,1,0)</f>
        <v>0</v>
      </c>
      <c r="AG68">
        <f>IF('quick game'!W19&gt;=$Y$51,1,0)</f>
        <v>0</v>
      </c>
      <c r="AH68">
        <f>IF('quick game'!X19&gt;=$Y$51,1,0)</f>
        <v>0</v>
      </c>
      <c r="AI68">
        <f>IF('quick game'!Y19&gt;=$Y$51,1,0)</f>
        <v>0</v>
      </c>
      <c r="AJ68">
        <f>IF('quick game'!Z19&gt;=$Y$51,1,0)</f>
        <v>0</v>
      </c>
      <c r="AM68">
        <f>'quick game'!O19</f>
        <v>0</v>
      </c>
      <c r="AN68">
        <f>IF('quick game'!Q19&gt;=$Y$51+$Y$52,1,0)</f>
        <v>0</v>
      </c>
      <c r="AO68">
        <f>IF('quick game'!R19&gt;=$Y$51+$Y$52,1,0)</f>
        <v>0</v>
      </c>
      <c r="AP68">
        <f>IF('quick game'!S19&gt;=$Y$51+$Y$52,1,0)</f>
        <v>0</v>
      </c>
      <c r="AQ68">
        <f>IF('quick game'!T19&gt;=$Y$51+$Y$52,1,0)</f>
        <v>0</v>
      </c>
      <c r="AR68">
        <f>IF('quick game'!U19&gt;=$Y$51+$Y$52,1,0)</f>
        <v>0</v>
      </c>
      <c r="AS68">
        <f>IF('quick game'!V19&gt;=$Y$51+$Y$52,1,0)</f>
        <v>0</v>
      </c>
      <c r="AT68">
        <f>IF('quick game'!W19&gt;=$Y$51+$Y$52,1,0)</f>
        <v>0</v>
      </c>
      <c r="AU68">
        <f>IF('quick game'!X19&gt;=$Y$51+$Y$52,1,0)</f>
        <v>0</v>
      </c>
      <c r="AV68">
        <f>IF('quick game'!Y19&gt;=$Y$51+$Y$52,1,0)</f>
        <v>0</v>
      </c>
      <c r="AW68">
        <f>IF('quick game'!Z19&gt;=$Y$51+$Y$52,1,0)</f>
        <v>0</v>
      </c>
    </row>
    <row r="69" spans="13:49" x14ac:dyDescent="0.25">
      <c r="M69">
        <f>'quick game'!B20</f>
        <v>90</v>
      </c>
      <c r="N69">
        <f ca="1">IF(N$64=$N$5,+'quick game'!E20,-100000)</f>
        <v>0</v>
      </c>
      <c r="O69">
        <f>IF(O$64=$N$5,+'quick game'!F20,-100000)</f>
        <v>-100000</v>
      </c>
      <c r="P69">
        <f>IF(P$64=$N$5,+'quick game'!G20,-100000)</f>
        <v>-100000</v>
      </c>
      <c r="Q69">
        <f>IF(Q$64=$N$5,+'quick game'!H20,-100000)</f>
        <v>-100000</v>
      </c>
      <c r="R69">
        <f>IF(R$64=$N$5,+'quick game'!I20,-100000)</f>
        <v>-100000</v>
      </c>
      <c r="S69">
        <f>IF(S$64=$N$5,+'quick game'!J20,-100000)</f>
        <v>-100000</v>
      </c>
      <c r="T69">
        <f>IF(T$64=$N$5,+'quick game'!K20,-100000)</f>
        <v>-100000</v>
      </c>
      <c r="U69">
        <f>IF(U$64=$N$5,+'quick game'!L20,-100000)</f>
        <v>-100000</v>
      </c>
      <c r="V69">
        <f>IF(V$64=$N$5,+'quick game'!M20,-100000)</f>
        <v>-100000</v>
      </c>
      <c r="W69">
        <f>IF(W$64=$N$5,+'quick game'!N20,-100000)</f>
        <v>-100000</v>
      </c>
      <c r="Z69">
        <f>'quick game'!B20</f>
        <v>90</v>
      </c>
      <c r="AA69">
        <f>IF('quick game'!Q20&gt;=$Y$51,1,0)</f>
        <v>0</v>
      </c>
      <c r="AB69">
        <f>IF('quick game'!R20&gt;=$Y$51,1,0)</f>
        <v>0</v>
      </c>
      <c r="AC69">
        <f>IF('quick game'!S20&gt;=$Y$51,1,0)</f>
        <v>0</v>
      </c>
      <c r="AD69">
        <f>IF('quick game'!T20&gt;=$Y$51,1,0)</f>
        <v>0</v>
      </c>
      <c r="AE69">
        <f>IF('quick game'!U20&gt;=$Y$51,1,0)</f>
        <v>0</v>
      </c>
      <c r="AF69">
        <f>IF('quick game'!V20&gt;=$Y$51,1,0)</f>
        <v>0</v>
      </c>
      <c r="AG69">
        <f>IF('quick game'!W20&gt;=$Y$51,1,0)</f>
        <v>0</v>
      </c>
      <c r="AH69">
        <f>IF('quick game'!X20&gt;=$Y$51,1,0)</f>
        <v>0</v>
      </c>
      <c r="AI69">
        <f>IF('quick game'!Y20&gt;=$Y$51,1,0)</f>
        <v>0</v>
      </c>
      <c r="AJ69">
        <f>IF('quick game'!Z20&gt;=$Y$51,1,0)</f>
        <v>0</v>
      </c>
      <c r="AM69">
        <f>'quick game'!O20</f>
        <v>0</v>
      </c>
      <c r="AN69">
        <f>IF('quick game'!Q20&gt;=$Y$51+$Y$52,1,0)</f>
        <v>0</v>
      </c>
      <c r="AO69">
        <f>IF('quick game'!R20&gt;=$Y$51+$Y$52,1,0)</f>
        <v>0</v>
      </c>
      <c r="AP69">
        <f>IF('quick game'!S20&gt;=$Y$51+$Y$52,1,0)</f>
        <v>0</v>
      </c>
      <c r="AQ69">
        <f>IF('quick game'!T20&gt;=$Y$51+$Y$52,1,0)</f>
        <v>0</v>
      </c>
      <c r="AR69">
        <f>IF('quick game'!U20&gt;=$Y$51+$Y$52,1,0)</f>
        <v>0</v>
      </c>
      <c r="AS69">
        <f>IF('quick game'!V20&gt;=$Y$51+$Y$52,1,0)</f>
        <v>0</v>
      </c>
      <c r="AT69">
        <f>IF('quick game'!W20&gt;=$Y$51+$Y$52,1,0)</f>
        <v>0</v>
      </c>
      <c r="AU69">
        <f>IF('quick game'!X20&gt;=$Y$51+$Y$52,1,0)</f>
        <v>0</v>
      </c>
      <c r="AV69">
        <f>IF('quick game'!Y20&gt;=$Y$51+$Y$52,1,0)</f>
        <v>0</v>
      </c>
      <c r="AW69">
        <f>IF('quick game'!Z20&gt;=$Y$51+$Y$52,1,0)</f>
        <v>0</v>
      </c>
    </row>
    <row r="70" spans="13:49" x14ac:dyDescent="0.25">
      <c r="M70">
        <f>'quick game'!B21</f>
        <v>120</v>
      </c>
      <c r="N70">
        <f ca="1">IF(N$64=$N$5,+'quick game'!E21,-100000)</f>
        <v>2.3167633028041833E-7</v>
      </c>
      <c r="O70">
        <f>IF(O$64=$N$5,+'quick game'!F21,-100000)</f>
        <v>-100000</v>
      </c>
      <c r="P70">
        <f>IF(P$64=$N$5,+'quick game'!G21,-100000)</f>
        <v>-100000</v>
      </c>
      <c r="Q70">
        <f>IF(Q$64=$N$5,+'quick game'!H21,-100000)</f>
        <v>-100000</v>
      </c>
      <c r="R70">
        <f>IF(R$64=$N$5,+'quick game'!I21,-100000)</f>
        <v>-100000</v>
      </c>
      <c r="S70">
        <f>IF(S$64=$N$5,+'quick game'!J21,-100000)</f>
        <v>-100000</v>
      </c>
      <c r="T70">
        <f>IF(T$64=$N$5,+'quick game'!K21,-100000)</f>
        <v>-100000</v>
      </c>
      <c r="U70">
        <f>IF(U$64=$N$5,+'quick game'!L21,-100000)</f>
        <v>-100000</v>
      </c>
      <c r="V70">
        <f>IF(V$64=$N$5,+'quick game'!M21,-100000)</f>
        <v>-100000</v>
      </c>
      <c r="W70">
        <f>IF(W$64=$N$5,+'quick game'!N21,-100000)</f>
        <v>-100000</v>
      </c>
      <c r="Z70">
        <f>'quick game'!B21</f>
        <v>120</v>
      </c>
      <c r="AA70">
        <f ca="1">IF('quick game'!Q21&gt;=$Y$51,1,0)</f>
        <v>0</v>
      </c>
      <c r="AB70">
        <f ca="1">IF('quick game'!R21&gt;=$Y$51,1,0)</f>
        <v>0</v>
      </c>
      <c r="AC70">
        <f ca="1">IF('quick game'!S21&gt;=$Y$51,1,0)</f>
        <v>0</v>
      </c>
      <c r="AD70">
        <f ca="1">IF('quick game'!T21&gt;=$Y$51,1,0)</f>
        <v>0</v>
      </c>
      <c r="AE70">
        <f ca="1">IF('quick game'!U21&gt;=$Y$51,1,0)</f>
        <v>0</v>
      </c>
      <c r="AF70">
        <f ca="1">IF('quick game'!V21&gt;=$Y$51,1,0)</f>
        <v>0</v>
      </c>
      <c r="AG70">
        <f ca="1">IF('quick game'!W21&gt;=$Y$51,1,0)</f>
        <v>0</v>
      </c>
      <c r="AH70">
        <f ca="1">IF('quick game'!X21&gt;=$Y$51,1,0)</f>
        <v>0</v>
      </c>
      <c r="AI70">
        <f ca="1">IF('quick game'!Y21&gt;=$Y$51,1,0)</f>
        <v>0</v>
      </c>
      <c r="AJ70">
        <f ca="1">IF('quick game'!Z21&gt;=$Y$51,1,0)</f>
        <v>0</v>
      </c>
      <c r="AM70">
        <f>'quick game'!O21</f>
        <v>0</v>
      </c>
      <c r="AN70">
        <f ca="1">IF('quick game'!Q21&gt;=$Y$51+$Y$52,1,0)</f>
        <v>0</v>
      </c>
      <c r="AO70">
        <f ca="1">IF('quick game'!R21&gt;=$Y$51+$Y$52,1,0)</f>
        <v>0</v>
      </c>
      <c r="AP70">
        <f ca="1">IF('quick game'!S21&gt;=$Y$51+$Y$52,1,0)</f>
        <v>0</v>
      </c>
      <c r="AQ70">
        <f ca="1">IF('quick game'!T21&gt;=$Y$51+$Y$52,1,0)</f>
        <v>0</v>
      </c>
      <c r="AR70">
        <f ca="1">IF('quick game'!U21&gt;=$Y$51+$Y$52,1,0)</f>
        <v>0</v>
      </c>
      <c r="AS70">
        <f ca="1">IF('quick game'!V21&gt;=$Y$51+$Y$52,1,0)</f>
        <v>0</v>
      </c>
      <c r="AT70">
        <f ca="1">IF('quick game'!W21&gt;=$Y$51+$Y$52,1,0)</f>
        <v>0</v>
      </c>
      <c r="AU70">
        <f ca="1">IF('quick game'!X21&gt;=$Y$51+$Y$52,1,0)</f>
        <v>0</v>
      </c>
      <c r="AV70">
        <f ca="1">IF('quick game'!Y21&gt;=$Y$51+$Y$52,1,0)</f>
        <v>0</v>
      </c>
      <c r="AW70">
        <f ca="1">IF('quick game'!Z21&gt;=$Y$51+$Y$52,1,0)</f>
        <v>0</v>
      </c>
    </row>
    <row r="71" spans="13:49" x14ac:dyDescent="0.25">
      <c r="M71">
        <f>'quick game'!B22</f>
        <v>150</v>
      </c>
      <c r="N71">
        <f ca="1">IF(N$64=$N$5,+'quick game'!E22,-100000)</f>
        <v>0.1396533419410444</v>
      </c>
      <c r="O71">
        <f>IF(O$64=$N$5,+'quick game'!F22,-100000)</f>
        <v>-100000</v>
      </c>
      <c r="P71">
        <f>IF(P$64=$N$5,+'quick game'!G22,-100000)</f>
        <v>-100000</v>
      </c>
      <c r="Q71">
        <f>IF(Q$64=$N$5,+'quick game'!H22,-100000)</f>
        <v>-100000</v>
      </c>
      <c r="R71">
        <f>IF(R$64=$N$5,+'quick game'!I22,-100000)</f>
        <v>-100000</v>
      </c>
      <c r="S71">
        <f>IF(S$64=$N$5,+'quick game'!J22,-100000)</f>
        <v>-100000</v>
      </c>
      <c r="T71">
        <f>IF(T$64=$N$5,+'quick game'!K22,-100000)</f>
        <v>-100000</v>
      </c>
      <c r="U71">
        <f>IF(U$64=$N$5,+'quick game'!L22,-100000)</f>
        <v>-100000</v>
      </c>
      <c r="V71">
        <f>IF(V$64=$N$5,+'quick game'!M22,-100000)</f>
        <v>-100000</v>
      </c>
      <c r="W71">
        <f>IF(W$64=$N$5,+'quick game'!N22,-100000)</f>
        <v>-100000</v>
      </c>
      <c r="Z71">
        <f>'quick game'!B22</f>
        <v>150</v>
      </c>
      <c r="AA71">
        <f ca="1">IF('quick game'!Q22&gt;=$Y$51,1,0)</f>
        <v>0</v>
      </c>
      <c r="AB71">
        <f ca="1">IF('quick game'!R22&gt;=$Y$51,1,0)</f>
        <v>0</v>
      </c>
      <c r="AC71">
        <f ca="1">IF('quick game'!S22&gt;=$Y$51,1,0)</f>
        <v>0</v>
      </c>
      <c r="AD71">
        <f ca="1">IF('quick game'!T22&gt;=$Y$51,1,0)</f>
        <v>0</v>
      </c>
      <c r="AE71">
        <f ca="1">IF('quick game'!U22&gt;=$Y$51,1,0)</f>
        <v>0</v>
      </c>
      <c r="AF71">
        <f ca="1">IF('quick game'!V22&gt;=$Y$51,1,0)</f>
        <v>0</v>
      </c>
      <c r="AG71">
        <f ca="1">IF('quick game'!W22&gt;=$Y$51,1,0)</f>
        <v>0</v>
      </c>
      <c r="AH71">
        <f ca="1">IF('quick game'!X22&gt;=$Y$51,1,0)</f>
        <v>0</v>
      </c>
      <c r="AI71">
        <f ca="1">IF('quick game'!Y22&gt;=$Y$51,1,0)</f>
        <v>0</v>
      </c>
      <c r="AJ71">
        <f ca="1">IF('quick game'!Z22&gt;=$Y$51,1,0)</f>
        <v>0</v>
      </c>
      <c r="AM71">
        <f>'quick game'!O22</f>
        <v>0</v>
      </c>
      <c r="AN71">
        <f ca="1">IF('quick game'!Q22&gt;=$Y$51+$Y$52,1,0)</f>
        <v>0</v>
      </c>
      <c r="AO71">
        <f ca="1">IF('quick game'!R22&gt;=$Y$51+$Y$52,1,0)</f>
        <v>0</v>
      </c>
      <c r="AP71">
        <f ca="1">IF('quick game'!S22&gt;=$Y$51+$Y$52,1,0)</f>
        <v>0</v>
      </c>
      <c r="AQ71">
        <f ca="1">IF('quick game'!T22&gt;=$Y$51+$Y$52,1,0)</f>
        <v>0</v>
      </c>
      <c r="AR71">
        <f ca="1">IF('quick game'!U22&gt;=$Y$51+$Y$52,1,0)</f>
        <v>0</v>
      </c>
      <c r="AS71">
        <f ca="1">IF('quick game'!V22&gt;=$Y$51+$Y$52,1,0)</f>
        <v>0</v>
      </c>
      <c r="AT71">
        <f ca="1">IF('quick game'!W22&gt;=$Y$51+$Y$52,1,0)</f>
        <v>0</v>
      </c>
      <c r="AU71">
        <f ca="1">IF('quick game'!X22&gt;=$Y$51+$Y$52,1,0)</f>
        <v>0</v>
      </c>
      <c r="AV71">
        <f ca="1">IF('quick game'!Y22&gt;=$Y$51+$Y$52,1,0)</f>
        <v>0</v>
      </c>
      <c r="AW71">
        <f ca="1">IF('quick game'!Z22&gt;=$Y$51+$Y$52,1,0)</f>
        <v>0</v>
      </c>
    </row>
    <row r="72" spans="13:49" x14ac:dyDescent="0.25">
      <c r="M72">
        <f>'quick game'!B23</f>
        <v>180</v>
      </c>
      <c r="N72">
        <f ca="1">IF(N$64=$N$5,+'quick game'!E23,-100000)</f>
        <v>0.50579164075799143</v>
      </c>
      <c r="O72">
        <f>IF(O$64=$N$5,+'quick game'!F23,-100000)</f>
        <v>-100000</v>
      </c>
      <c r="P72">
        <f>IF(P$64=$N$5,+'quick game'!G23,-100000)</f>
        <v>-100000</v>
      </c>
      <c r="Q72">
        <f>IF(Q$64=$N$5,+'quick game'!H23,-100000)</f>
        <v>-100000</v>
      </c>
      <c r="R72">
        <f>IF(R$64=$N$5,+'quick game'!I23,-100000)</f>
        <v>-100000</v>
      </c>
      <c r="S72">
        <f>IF(S$64=$N$5,+'quick game'!J23,-100000)</f>
        <v>-100000</v>
      </c>
      <c r="T72">
        <f>IF(T$64=$N$5,+'quick game'!K23,-100000)</f>
        <v>-100000</v>
      </c>
      <c r="U72">
        <f>IF(U$64=$N$5,+'quick game'!L23,-100000)</f>
        <v>-100000</v>
      </c>
      <c r="V72">
        <f>IF(V$64=$N$5,+'quick game'!M23,-100000)</f>
        <v>-100000</v>
      </c>
      <c r="W72">
        <f>IF(W$64=$N$5,+'quick game'!N23,-100000)</f>
        <v>-100000</v>
      </c>
      <c r="Z72">
        <f>'quick game'!B23</f>
        <v>180</v>
      </c>
      <c r="AA72">
        <f ca="1">IF('quick game'!Q23&gt;=$Y$51,1,0)</f>
        <v>0</v>
      </c>
      <c r="AB72">
        <f ca="1">IF('quick game'!R23&gt;=$Y$51,1,0)</f>
        <v>0</v>
      </c>
      <c r="AC72">
        <f ca="1">IF('quick game'!S23&gt;=$Y$51,1,0)</f>
        <v>0</v>
      </c>
      <c r="AD72">
        <f ca="1">IF('quick game'!T23&gt;=$Y$51,1,0)</f>
        <v>0</v>
      </c>
      <c r="AE72">
        <f ca="1">IF('quick game'!U23&gt;=$Y$51,1,0)</f>
        <v>0</v>
      </c>
      <c r="AF72">
        <f ca="1">IF('quick game'!V23&gt;=$Y$51,1,0)</f>
        <v>0</v>
      </c>
      <c r="AG72">
        <f ca="1">IF('quick game'!W23&gt;=$Y$51,1,0)</f>
        <v>0</v>
      </c>
      <c r="AH72">
        <f ca="1">IF('quick game'!X23&gt;=$Y$51,1,0)</f>
        <v>0</v>
      </c>
      <c r="AI72">
        <f ca="1">IF('quick game'!Y23&gt;=$Y$51,1,0)</f>
        <v>0</v>
      </c>
      <c r="AJ72">
        <f ca="1">IF('quick game'!Z23&gt;=$Y$51,1,0)</f>
        <v>0</v>
      </c>
      <c r="AM72">
        <f>'quick game'!O23</f>
        <v>0</v>
      </c>
      <c r="AN72">
        <f ca="1">IF('quick game'!Q23&gt;=$Y$51+$Y$52,1,0)</f>
        <v>0</v>
      </c>
      <c r="AO72">
        <f ca="1">IF('quick game'!R23&gt;=$Y$51+$Y$52,1,0)</f>
        <v>0</v>
      </c>
      <c r="AP72">
        <f ca="1">IF('quick game'!S23&gt;=$Y$51+$Y$52,1,0)</f>
        <v>0</v>
      </c>
      <c r="AQ72">
        <f ca="1">IF('quick game'!T23&gt;=$Y$51+$Y$52,1,0)</f>
        <v>0</v>
      </c>
      <c r="AR72">
        <f ca="1">IF('quick game'!U23&gt;=$Y$51+$Y$52,1,0)</f>
        <v>0</v>
      </c>
      <c r="AS72">
        <f ca="1">IF('quick game'!V23&gt;=$Y$51+$Y$52,1,0)</f>
        <v>0</v>
      </c>
      <c r="AT72">
        <f ca="1">IF('quick game'!W23&gt;=$Y$51+$Y$52,1,0)</f>
        <v>0</v>
      </c>
      <c r="AU72">
        <f ca="1">IF('quick game'!X23&gt;=$Y$51+$Y$52,1,0)</f>
        <v>0</v>
      </c>
      <c r="AV72">
        <f ca="1">IF('quick game'!Y23&gt;=$Y$51+$Y$52,1,0)</f>
        <v>0</v>
      </c>
      <c r="AW72">
        <f ca="1">IF('quick game'!Z23&gt;=$Y$51+$Y$52,1,0)</f>
        <v>0</v>
      </c>
    </row>
    <row r="73" spans="13:49" x14ac:dyDescent="0.25">
      <c r="M73">
        <f>'quick game'!B24</f>
        <v>210</v>
      </c>
      <c r="N73">
        <f ca="1">IF(N$64=$N$5,+'quick game'!E24,-100000)</f>
        <v>0.32479885518546014</v>
      </c>
      <c r="O73">
        <f>IF(O$64=$N$5,+'quick game'!F24,-100000)</f>
        <v>-100000</v>
      </c>
      <c r="P73">
        <f>IF(P$64=$N$5,+'quick game'!G24,-100000)</f>
        <v>-100000</v>
      </c>
      <c r="Q73">
        <f>IF(Q$64=$N$5,+'quick game'!H24,-100000)</f>
        <v>-100000</v>
      </c>
      <c r="R73">
        <f>IF(R$64=$N$5,+'quick game'!I24,-100000)</f>
        <v>-100000</v>
      </c>
      <c r="S73">
        <f>IF(S$64=$N$5,+'quick game'!J24,-100000)</f>
        <v>-100000</v>
      </c>
      <c r="T73">
        <f>IF(T$64=$N$5,+'quick game'!K24,-100000)</f>
        <v>-100000</v>
      </c>
      <c r="U73">
        <f>IF(U$64=$N$5,+'quick game'!L24,-100000)</f>
        <v>-100000</v>
      </c>
      <c r="V73">
        <f>IF(V$64=$N$5,+'quick game'!M24,-100000)</f>
        <v>-100000</v>
      </c>
      <c r="W73">
        <f>IF(W$64=$N$5,+'quick game'!N24,-100000)</f>
        <v>-100000</v>
      </c>
      <c r="Z73">
        <f>'quick game'!B24</f>
        <v>210</v>
      </c>
      <c r="AA73">
        <f ca="1">IF('quick game'!Q24&gt;=$Y$51,1,0)</f>
        <v>0</v>
      </c>
      <c r="AB73">
        <f ca="1">IF('quick game'!R24&gt;=$Y$51,1,0)</f>
        <v>0</v>
      </c>
      <c r="AC73">
        <f ca="1">IF('quick game'!S24&gt;=$Y$51,1,0)</f>
        <v>0</v>
      </c>
      <c r="AD73">
        <f ca="1">IF('quick game'!T24&gt;=$Y$51,1,0)</f>
        <v>0</v>
      </c>
      <c r="AE73">
        <f ca="1">IF('quick game'!U24&gt;=$Y$51,1,0)</f>
        <v>0</v>
      </c>
      <c r="AF73">
        <f ca="1">IF('quick game'!V24&gt;=$Y$51,1,0)</f>
        <v>0</v>
      </c>
      <c r="AG73">
        <f ca="1">IF('quick game'!W24&gt;=$Y$51,1,0)</f>
        <v>0</v>
      </c>
      <c r="AH73">
        <f ca="1">IF('quick game'!X24&gt;=$Y$51,1,0)</f>
        <v>0</v>
      </c>
      <c r="AI73">
        <f ca="1">IF('quick game'!Y24&gt;=$Y$51,1,0)</f>
        <v>0</v>
      </c>
      <c r="AJ73">
        <f ca="1">IF('quick game'!Z24&gt;=$Y$51,1,0)</f>
        <v>0</v>
      </c>
      <c r="AM73">
        <f>'quick game'!O24</f>
        <v>0</v>
      </c>
      <c r="AN73">
        <f ca="1">IF('quick game'!Q24&gt;=$Y$51+$Y$52,1,0)</f>
        <v>0</v>
      </c>
      <c r="AO73">
        <f ca="1">IF('quick game'!R24&gt;=$Y$51+$Y$52,1,0)</f>
        <v>0</v>
      </c>
      <c r="AP73">
        <f ca="1">IF('quick game'!S24&gt;=$Y$51+$Y$52,1,0)</f>
        <v>0</v>
      </c>
      <c r="AQ73">
        <f ca="1">IF('quick game'!T24&gt;=$Y$51+$Y$52,1,0)</f>
        <v>0</v>
      </c>
      <c r="AR73">
        <f ca="1">IF('quick game'!U24&gt;=$Y$51+$Y$52,1,0)</f>
        <v>0</v>
      </c>
      <c r="AS73">
        <f ca="1">IF('quick game'!V24&gt;=$Y$51+$Y$52,1,0)</f>
        <v>0</v>
      </c>
      <c r="AT73">
        <f ca="1">IF('quick game'!W24&gt;=$Y$51+$Y$52,1,0)</f>
        <v>0</v>
      </c>
      <c r="AU73">
        <f ca="1">IF('quick game'!X24&gt;=$Y$51+$Y$52,1,0)</f>
        <v>0</v>
      </c>
      <c r="AV73">
        <f ca="1">IF('quick game'!Y24&gt;=$Y$51+$Y$52,1,0)</f>
        <v>0</v>
      </c>
      <c r="AW73">
        <f ca="1">IF('quick game'!Z24&gt;=$Y$51+$Y$52,1,0)</f>
        <v>0</v>
      </c>
    </row>
    <row r="74" spans="13:49" x14ac:dyDescent="0.25">
      <c r="M74">
        <f>'quick game'!B25</f>
        <v>240</v>
      </c>
      <c r="N74">
        <f ca="1">IF(N$64=$N$5,+'quick game'!E25,-100000)</f>
        <v>6.8658238818509243E-2</v>
      </c>
      <c r="O74">
        <f>IF(O$64=$N$5,+'quick game'!F25,-100000)</f>
        <v>-100000</v>
      </c>
      <c r="P74">
        <f>IF(P$64=$N$5,+'quick game'!G25,-100000)</f>
        <v>-100000</v>
      </c>
      <c r="Q74">
        <f>IF(Q$64=$N$5,+'quick game'!H25,-100000)</f>
        <v>-100000</v>
      </c>
      <c r="R74">
        <f>IF(R$64=$N$5,+'quick game'!I25,-100000)</f>
        <v>-100000</v>
      </c>
      <c r="S74">
        <f>IF(S$64=$N$5,+'quick game'!J25,-100000)</f>
        <v>-100000</v>
      </c>
      <c r="T74">
        <f>IF(T$64=$N$5,+'quick game'!K25,-100000)</f>
        <v>-100000</v>
      </c>
      <c r="U74">
        <f>IF(U$64=$N$5,+'quick game'!L25,-100000)</f>
        <v>-100000</v>
      </c>
      <c r="V74">
        <f>IF(V$64=$N$5,+'quick game'!M25,-100000)</f>
        <v>-100000</v>
      </c>
      <c r="W74">
        <f>IF(W$64=$N$5,+'quick game'!N25,-100000)</f>
        <v>-100000</v>
      </c>
      <c r="Z74">
        <f>'quick game'!B25</f>
        <v>240</v>
      </c>
      <c r="AA74">
        <f ca="1">IF('quick game'!Q25&gt;=$Y$51,1,0)</f>
        <v>0</v>
      </c>
      <c r="AB74">
        <f ca="1">IF('quick game'!R25&gt;=$Y$51,1,0)</f>
        <v>0</v>
      </c>
      <c r="AC74">
        <f ca="1">IF('quick game'!S25&gt;=$Y$51,1,0)</f>
        <v>0</v>
      </c>
      <c r="AD74">
        <f ca="1">IF('quick game'!T25&gt;=$Y$51,1,0)</f>
        <v>0</v>
      </c>
      <c r="AE74">
        <f ca="1">IF('quick game'!U25&gt;=$Y$51,1,0)</f>
        <v>0</v>
      </c>
      <c r="AF74">
        <f ca="1">IF('quick game'!V25&gt;=$Y$51,1,0)</f>
        <v>0</v>
      </c>
      <c r="AG74">
        <f ca="1">IF('quick game'!W25&gt;=$Y$51,1,0)</f>
        <v>0</v>
      </c>
      <c r="AH74">
        <f ca="1">IF('quick game'!X25&gt;=$Y$51,1,0)</f>
        <v>0</v>
      </c>
      <c r="AI74">
        <f ca="1">IF('quick game'!Y25&gt;=$Y$51,1,0)</f>
        <v>0</v>
      </c>
      <c r="AJ74">
        <f ca="1">IF('quick game'!Z25&gt;=$Y$51,1,0)</f>
        <v>0</v>
      </c>
      <c r="AM74">
        <f>'quick game'!O25</f>
        <v>0</v>
      </c>
      <c r="AN74">
        <f ca="1">IF('quick game'!Q25&gt;=$Y$51+$Y$52,1,0)</f>
        <v>0</v>
      </c>
      <c r="AO74">
        <f ca="1">IF('quick game'!R25&gt;=$Y$51+$Y$52,1,0)</f>
        <v>0</v>
      </c>
      <c r="AP74">
        <f ca="1">IF('quick game'!S25&gt;=$Y$51+$Y$52,1,0)</f>
        <v>0</v>
      </c>
      <c r="AQ74">
        <f ca="1">IF('quick game'!T25&gt;=$Y$51+$Y$52,1,0)</f>
        <v>0</v>
      </c>
      <c r="AR74">
        <f ca="1">IF('quick game'!U25&gt;=$Y$51+$Y$52,1,0)</f>
        <v>0</v>
      </c>
      <c r="AS74">
        <f ca="1">IF('quick game'!V25&gt;=$Y$51+$Y$52,1,0)</f>
        <v>0</v>
      </c>
      <c r="AT74">
        <f ca="1">IF('quick game'!W25&gt;=$Y$51+$Y$52,1,0)</f>
        <v>0</v>
      </c>
      <c r="AU74">
        <f ca="1">IF('quick game'!X25&gt;=$Y$51+$Y$52,1,0)</f>
        <v>0</v>
      </c>
      <c r="AV74">
        <f ca="1">IF('quick game'!Y25&gt;=$Y$51+$Y$52,1,0)</f>
        <v>0</v>
      </c>
      <c r="AW74">
        <f ca="1">IF('quick game'!Z25&gt;=$Y$51+$Y$52,1,0)</f>
        <v>0</v>
      </c>
    </row>
    <row r="75" spans="13:49" x14ac:dyDescent="0.25">
      <c r="M75">
        <f>'quick game'!B26</f>
        <v>270</v>
      </c>
      <c r="N75">
        <f ca="1">IF(N$64=$N$5,+'quick game'!E26,-100000)</f>
        <v>1.4004733054057219E-2</v>
      </c>
      <c r="O75">
        <f>IF(O$64=$N$5,+'quick game'!F26,-100000)</f>
        <v>-100000</v>
      </c>
      <c r="P75">
        <f>IF(P$64=$N$5,+'quick game'!G26,-100000)</f>
        <v>-100000</v>
      </c>
      <c r="Q75">
        <f>IF(Q$64=$N$5,+'quick game'!H26,-100000)</f>
        <v>-100000</v>
      </c>
      <c r="R75">
        <f>IF(R$64=$N$5,+'quick game'!I26,-100000)</f>
        <v>-100000</v>
      </c>
      <c r="S75">
        <f>IF(S$64=$N$5,+'quick game'!J26,-100000)</f>
        <v>-100000</v>
      </c>
      <c r="T75">
        <f>IF(T$64=$N$5,+'quick game'!K26,-100000)</f>
        <v>-100000</v>
      </c>
      <c r="U75">
        <f>IF(U$64=$N$5,+'quick game'!L26,-100000)</f>
        <v>-100000</v>
      </c>
      <c r="V75">
        <f>IF(V$64=$N$5,+'quick game'!M26,-100000)</f>
        <v>-100000</v>
      </c>
      <c r="W75">
        <f>IF(W$64=$N$5,+'quick game'!N26,-100000)</f>
        <v>-100000</v>
      </c>
      <c r="Z75">
        <f>'quick game'!B26</f>
        <v>270</v>
      </c>
      <c r="AA75">
        <f ca="1">IF('quick game'!Q26&gt;=$Y$51,1,0)</f>
        <v>0</v>
      </c>
      <c r="AB75">
        <f ca="1">IF('quick game'!R26&gt;=$Y$51,1,0)</f>
        <v>0</v>
      </c>
      <c r="AC75">
        <f ca="1">IF('quick game'!S26&gt;=$Y$51,1,0)</f>
        <v>0</v>
      </c>
      <c r="AD75">
        <f ca="1">IF('quick game'!T26&gt;=$Y$51,1,0)</f>
        <v>0</v>
      </c>
      <c r="AE75">
        <f ca="1">IF('quick game'!U26&gt;=$Y$51,1,0)</f>
        <v>0</v>
      </c>
      <c r="AF75">
        <f ca="1">IF('quick game'!V26&gt;=$Y$51,1,0)</f>
        <v>0</v>
      </c>
      <c r="AG75">
        <f ca="1">IF('quick game'!W26&gt;=$Y$51,1,0)</f>
        <v>0</v>
      </c>
      <c r="AH75">
        <f ca="1">IF('quick game'!X26&gt;=$Y$51,1,0)</f>
        <v>0</v>
      </c>
      <c r="AI75">
        <f ca="1">IF('quick game'!Y26&gt;=$Y$51,1,0)</f>
        <v>0</v>
      </c>
      <c r="AJ75">
        <f ca="1">IF('quick game'!Z26&gt;=$Y$51,1,0)</f>
        <v>0</v>
      </c>
      <c r="AM75">
        <f>'quick game'!O26</f>
        <v>0</v>
      </c>
      <c r="AN75">
        <f ca="1">IF('quick game'!Q26&gt;=$Y$51+$Y$52,1,0)</f>
        <v>0</v>
      </c>
      <c r="AO75">
        <f ca="1">IF('quick game'!R26&gt;=$Y$51+$Y$52,1,0)</f>
        <v>0</v>
      </c>
      <c r="AP75">
        <f ca="1">IF('quick game'!S26&gt;=$Y$51+$Y$52,1,0)</f>
        <v>0</v>
      </c>
      <c r="AQ75">
        <f ca="1">IF('quick game'!T26&gt;=$Y$51+$Y$52,1,0)</f>
        <v>0</v>
      </c>
      <c r="AR75">
        <f ca="1">IF('quick game'!U26&gt;=$Y$51+$Y$52,1,0)</f>
        <v>0</v>
      </c>
      <c r="AS75">
        <f ca="1">IF('quick game'!V26&gt;=$Y$51+$Y$52,1,0)</f>
        <v>0</v>
      </c>
      <c r="AT75">
        <f ca="1">IF('quick game'!W26&gt;=$Y$51+$Y$52,1,0)</f>
        <v>0</v>
      </c>
      <c r="AU75">
        <f ca="1">IF('quick game'!X26&gt;=$Y$51+$Y$52,1,0)</f>
        <v>0</v>
      </c>
      <c r="AV75">
        <f ca="1">IF('quick game'!Y26&gt;=$Y$51+$Y$52,1,0)</f>
        <v>0</v>
      </c>
      <c r="AW75">
        <f ca="1">IF('quick game'!Z26&gt;=$Y$51+$Y$52,1,0)</f>
        <v>0</v>
      </c>
    </row>
    <row r="76" spans="13:49" x14ac:dyDescent="0.25">
      <c r="M76">
        <f>'quick game'!B27</f>
        <v>300</v>
      </c>
      <c r="N76">
        <f ca="1">IF(N$64=$N$5,+'quick game'!E27,-100000)</f>
        <v>2.9288256485494771E-3</v>
      </c>
      <c r="O76">
        <f>IF(O$64=$N$5,+'quick game'!F27,-100000)</f>
        <v>-100000</v>
      </c>
      <c r="P76">
        <f>IF(P$64=$N$5,+'quick game'!G27,-100000)</f>
        <v>-100000</v>
      </c>
      <c r="Q76">
        <f>IF(Q$64=$N$5,+'quick game'!H27,-100000)</f>
        <v>-100000</v>
      </c>
      <c r="R76">
        <f>IF(R$64=$N$5,+'quick game'!I27,-100000)</f>
        <v>-100000</v>
      </c>
      <c r="S76">
        <f>IF(S$64=$N$5,+'quick game'!J27,-100000)</f>
        <v>-100000</v>
      </c>
      <c r="T76">
        <f>IF(T$64=$N$5,+'quick game'!K27,-100000)</f>
        <v>-100000</v>
      </c>
      <c r="U76">
        <f>IF(U$64=$N$5,+'quick game'!L27,-100000)</f>
        <v>-100000</v>
      </c>
      <c r="V76">
        <f>IF(V$64=$N$5,+'quick game'!M27,-100000)</f>
        <v>-100000</v>
      </c>
      <c r="W76">
        <f>IF(W$64=$N$5,+'quick game'!N27,-100000)</f>
        <v>-100000</v>
      </c>
      <c r="Z76">
        <f>'quick game'!B27</f>
        <v>300</v>
      </c>
      <c r="AA76">
        <f ca="1">IF('quick game'!Q27&gt;=$Y$51,1,0)</f>
        <v>0</v>
      </c>
      <c r="AB76">
        <f ca="1">IF('quick game'!R27&gt;=$Y$51,1,0)</f>
        <v>0</v>
      </c>
      <c r="AC76">
        <f ca="1">IF('quick game'!S27&gt;=$Y$51,1,0)</f>
        <v>0</v>
      </c>
      <c r="AD76">
        <f ca="1">IF('quick game'!T27&gt;=$Y$51,1,0)</f>
        <v>0</v>
      </c>
      <c r="AE76">
        <f ca="1">IF('quick game'!U27&gt;=$Y$51,1,0)</f>
        <v>0</v>
      </c>
      <c r="AF76">
        <f ca="1">IF('quick game'!V27&gt;=$Y$51,1,0)</f>
        <v>0</v>
      </c>
      <c r="AG76">
        <f ca="1">IF('quick game'!W27&gt;=$Y$51,1,0)</f>
        <v>0</v>
      </c>
      <c r="AH76">
        <f ca="1">IF('quick game'!X27&gt;=$Y$51,1,0)</f>
        <v>0</v>
      </c>
      <c r="AI76">
        <f ca="1">IF('quick game'!Y27&gt;=$Y$51,1,0)</f>
        <v>0</v>
      </c>
      <c r="AJ76">
        <f ca="1">IF('quick game'!Z27&gt;=$Y$51,1,0)</f>
        <v>0</v>
      </c>
      <c r="AM76">
        <f>'quick game'!O27</f>
        <v>0</v>
      </c>
      <c r="AN76">
        <f ca="1">IF('quick game'!Q27&gt;=$Y$51+$Y$52,1,0)</f>
        <v>0</v>
      </c>
      <c r="AO76">
        <f ca="1">IF('quick game'!R27&gt;=$Y$51+$Y$52,1,0)</f>
        <v>0</v>
      </c>
      <c r="AP76">
        <f ca="1">IF('quick game'!S27&gt;=$Y$51+$Y$52,1,0)</f>
        <v>0</v>
      </c>
      <c r="AQ76">
        <f ca="1">IF('quick game'!T27&gt;=$Y$51+$Y$52,1,0)</f>
        <v>0</v>
      </c>
      <c r="AR76">
        <f ca="1">IF('quick game'!U27&gt;=$Y$51+$Y$52,1,0)</f>
        <v>0</v>
      </c>
      <c r="AS76">
        <f ca="1">IF('quick game'!V27&gt;=$Y$51+$Y$52,1,0)</f>
        <v>0</v>
      </c>
      <c r="AT76">
        <f ca="1">IF('quick game'!W27&gt;=$Y$51+$Y$52,1,0)</f>
        <v>0</v>
      </c>
      <c r="AU76">
        <f ca="1">IF('quick game'!X27&gt;=$Y$51+$Y$52,1,0)</f>
        <v>0</v>
      </c>
      <c r="AV76">
        <f ca="1">IF('quick game'!Y27&gt;=$Y$51+$Y$52,1,0)</f>
        <v>0</v>
      </c>
      <c r="AW76">
        <f ca="1">IF('quick game'!Z27&gt;=$Y$51+$Y$52,1,0)</f>
        <v>0</v>
      </c>
    </row>
    <row r="77" spans="13:49" x14ac:dyDescent="0.25">
      <c r="M77">
        <f>'quick game'!B28</f>
        <v>330</v>
      </c>
      <c r="N77">
        <f ca="1">IF(N$64=$N$5,+'quick game'!E28,-100000)</f>
        <v>3.5385131183961053E-4</v>
      </c>
      <c r="O77">
        <f>IF(O$64=$N$5,+'quick game'!F28,-100000)</f>
        <v>-100000</v>
      </c>
      <c r="P77">
        <f>IF(P$64=$N$5,+'quick game'!G28,-100000)</f>
        <v>-100000</v>
      </c>
      <c r="Q77">
        <f>IF(Q$64=$N$5,+'quick game'!H28,-100000)</f>
        <v>-100000</v>
      </c>
      <c r="R77">
        <f>IF(R$64=$N$5,+'quick game'!I28,-100000)</f>
        <v>-100000</v>
      </c>
      <c r="S77">
        <f>IF(S$64=$N$5,+'quick game'!J28,-100000)</f>
        <v>-100000</v>
      </c>
      <c r="T77">
        <f>IF(T$64=$N$5,+'quick game'!K28,-100000)</f>
        <v>-100000</v>
      </c>
      <c r="U77">
        <f>IF(U$64=$N$5,+'quick game'!L28,-100000)</f>
        <v>-100000</v>
      </c>
      <c r="V77">
        <f>IF(V$64=$N$5,+'quick game'!M28,-100000)</f>
        <v>-100000</v>
      </c>
      <c r="W77">
        <f>IF(W$64=$N$5,+'quick game'!N28,-100000)</f>
        <v>-100000</v>
      </c>
      <c r="Z77">
        <f>'quick game'!B28</f>
        <v>330</v>
      </c>
      <c r="AA77">
        <f ca="1">IF('quick game'!Q28&gt;=$Y$51,1,0)</f>
        <v>0</v>
      </c>
      <c r="AB77">
        <f ca="1">IF('quick game'!R28&gt;=$Y$51,1,0)</f>
        <v>0</v>
      </c>
      <c r="AC77">
        <f ca="1">IF('quick game'!S28&gt;=$Y$51,1,0)</f>
        <v>0</v>
      </c>
      <c r="AD77">
        <f ca="1">IF('quick game'!T28&gt;=$Y$51,1,0)</f>
        <v>0</v>
      </c>
      <c r="AE77">
        <f ca="1">IF('quick game'!U28&gt;=$Y$51,1,0)</f>
        <v>0</v>
      </c>
      <c r="AF77">
        <f ca="1">IF('quick game'!V28&gt;=$Y$51,1,0)</f>
        <v>0</v>
      </c>
      <c r="AG77">
        <f ca="1">IF('quick game'!W28&gt;=$Y$51,1,0)</f>
        <v>0</v>
      </c>
      <c r="AH77">
        <f ca="1">IF('quick game'!X28&gt;=$Y$51,1,0)</f>
        <v>0</v>
      </c>
      <c r="AI77">
        <f ca="1">IF('quick game'!Y28&gt;=$Y$51,1,0)</f>
        <v>0</v>
      </c>
      <c r="AJ77">
        <f ca="1">IF('quick game'!Z28&gt;=$Y$51,1,0)</f>
        <v>0</v>
      </c>
      <c r="AM77">
        <f>'quick game'!O28</f>
        <v>0</v>
      </c>
      <c r="AN77">
        <f ca="1">IF('quick game'!Q28&gt;=$Y$51+$Y$52,1,0)</f>
        <v>0</v>
      </c>
      <c r="AO77">
        <f ca="1">IF('quick game'!R28&gt;=$Y$51+$Y$52,1,0)</f>
        <v>0</v>
      </c>
      <c r="AP77">
        <f ca="1">IF('quick game'!S28&gt;=$Y$51+$Y$52,1,0)</f>
        <v>0</v>
      </c>
      <c r="AQ77">
        <f ca="1">IF('quick game'!T28&gt;=$Y$51+$Y$52,1,0)</f>
        <v>0</v>
      </c>
      <c r="AR77">
        <f ca="1">IF('quick game'!U28&gt;=$Y$51+$Y$52,1,0)</f>
        <v>0</v>
      </c>
      <c r="AS77">
        <f ca="1">IF('quick game'!V28&gt;=$Y$51+$Y$52,1,0)</f>
        <v>0</v>
      </c>
      <c r="AT77">
        <f ca="1">IF('quick game'!W28&gt;=$Y$51+$Y$52,1,0)</f>
        <v>0</v>
      </c>
      <c r="AU77">
        <f ca="1">IF('quick game'!X28&gt;=$Y$51+$Y$52,1,0)</f>
        <v>0</v>
      </c>
      <c r="AV77">
        <f ca="1">IF('quick game'!Y28&gt;=$Y$51+$Y$52,1,0)</f>
        <v>0</v>
      </c>
      <c r="AW77">
        <f ca="1">IF('quick game'!Z28&gt;=$Y$51+$Y$52,1,0)</f>
        <v>0</v>
      </c>
    </row>
    <row r="78" spans="13:49" x14ac:dyDescent="0.25">
      <c r="M78">
        <f>'quick game'!B29</f>
        <v>360</v>
      </c>
      <c r="N78">
        <f ca="1">IF(N$64=$N$5,+'quick game'!E29,-100000)</f>
        <v>4.4038662713191664E-5</v>
      </c>
      <c r="O78">
        <f>IF(O$64=$N$5,+'quick game'!F29,-100000)</f>
        <v>-100000</v>
      </c>
      <c r="P78">
        <f>IF(P$64=$N$5,+'quick game'!G29,-100000)</f>
        <v>-100000</v>
      </c>
      <c r="Q78">
        <f>IF(Q$64=$N$5,+'quick game'!H29,-100000)</f>
        <v>-100000</v>
      </c>
      <c r="R78">
        <f>IF(R$64=$N$5,+'quick game'!I29,-100000)</f>
        <v>-100000</v>
      </c>
      <c r="S78">
        <f>IF(S$64=$N$5,+'quick game'!J29,-100000)</f>
        <v>-100000</v>
      </c>
      <c r="T78">
        <f>IF(T$64=$N$5,+'quick game'!K29,-100000)</f>
        <v>-100000</v>
      </c>
      <c r="U78">
        <f>IF(U$64=$N$5,+'quick game'!L29,-100000)</f>
        <v>-100000</v>
      </c>
      <c r="V78">
        <f>IF(V$64=$N$5,+'quick game'!M29,-100000)</f>
        <v>-100000</v>
      </c>
      <c r="W78">
        <f>IF(W$64=$N$5,+'quick game'!N29,-100000)</f>
        <v>-100000</v>
      </c>
      <c r="Z78">
        <f>'quick game'!B29</f>
        <v>360</v>
      </c>
      <c r="AA78">
        <f ca="1">IF('quick game'!Q29&gt;=$Y$51,1,0)</f>
        <v>0</v>
      </c>
      <c r="AB78">
        <f ca="1">IF('quick game'!R29&gt;=$Y$51,1,0)</f>
        <v>0</v>
      </c>
      <c r="AC78">
        <f ca="1">IF('quick game'!S29&gt;=$Y$51,1,0)</f>
        <v>0</v>
      </c>
      <c r="AD78">
        <f ca="1">IF('quick game'!T29&gt;=$Y$51,1,0)</f>
        <v>0</v>
      </c>
      <c r="AE78">
        <f ca="1">IF('quick game'!U29&gt;=$Y$51,1,0)</f>
        <v>0</v>
      </c>
      <c r="AF78">
        <f ca="1">IF('quick game'!V29&gt;=$Y$51,1,0)</f>
        <v>0</v>
      </c>
      <c r="AG78">
        <f ca="1">IF('quick game'!W29&gt;=$Y$51,1,0)</f>
        <v>0</v>
      </c>
      <c r="AH78">
        <f ca="1">IF('quick game'!X29&gt;=$Y$51,1,0)</f>
        <v>0</v>
      </c>
      <c r="AI78">
        <f ca="1">IF('quick game'!Y29&gt;=$Y$51,1,0)</f>
        <v>0</v>
      </c>
      <c r="AJ78">
        <f ca="1">IF('quick game'!Z29&gt;=$Y$51,1,0)</f>
        <v>0</v>
      </c>
      <c r="AM78">
        <f>'quick game'!O29</f>
        <v>0</v>
      </c>
      <c r="AN78">
        <f ca="1">IF('quick game'!Q29&gt;=$Y$51+$Y$52,1,0)</f>
        <v>0</v>
      </c>
      <c r="AO78">
        <f ca="1">IF('quick game'!R29&gt;=$Y$51+$Y$52,1,0)</f>
        <v>0</v>
      </c>
      <c r="AP78">
        <f ca="1">IF('quick game'!S29&gt;=$Y$51+$Y$52,1,0)</f>
        <v>0</v>
      </c>
      <c r="AQ78">
        <f ca="1">IF('quick game'!T29&gt;=$Y$51+$Y$52,1,0)</f>
        <v>0</v>
      </c>
      <c r="AR78">
        <f ca="1">IF('quick game'!U29&gt;=$Y$51+$Y$52,1,0)</f>
        <v>0</v>
      </c>
      <c r="AS78">
        <f ca="1">IF('quick game'!V29&gt;=$Y$51+$Y$52,1,0)</f>
        <v>0</v>
      </c>
      <c r="AT78">
        <f ca="1">IF('quick game'!W29&gt;=$Y$51+$Y$52,1,0)</f>
        <v>0</v>
      </c>
      <c r="AU78">
        <f ca="1">IF('quick game'!X29&gt;=$Y$51+$Y$52,1,0)</f>
        <v>0</v>
      </c>
      <c r="AV78">
        <f ca="1">IF('quick game'!Y29&gt;=$Y$51+$Y$52,1,0)</f>
        <v>0</v>
      </c>
      <c r="AW78">
        <f ca="1">IF('quick game'!Z29&gt;=$Y$51+$Y$52,1,0)</f>
        <v>0</v>
      </c>
    </row>
    <row r="79" spans="13:49" x14ac:dyDescent="0.25">
      <c r="M79">
        <f>'quick game'!B30</f>
        <v>390</v>
      </c>
      <c r="N79">
        <f ca="1">IF(N$64=$N$5,+'quick game'!E30,-100000)</f>
        <v>7.3730753892047958E-6</v>
      </c>
      <c r="O79">
        <f>IF(O$64=$N$5,+'quick game'!F30,-100000)</f>
        <v>-100000</v>
      </c>
      <c r="P79">
        <f>IF(P$64=$N$5,+'quick game'!G30,-100000)</f>
        <v>-100000</v>
      </c>
      <c r="Q79">
        <f>IF(Q$64=$N$5,+'quick game'!H30,-100000)</f>
        <v>-100000</v>
      </c>
      <c r="R79">
        <f>IF(R$64=$N$5,+'quick game'!I30,-100000)</f>
        <v>-100000</v>
      </c>
      <c r="S79">
        <f>IF(S$64=$N$5,+'quick game'!J30,-100000)</f>
        <v>-100000</v>
      </c>
      <c r="T79">
        <f>IF(T$64=$N$5,+'quick game'!K30,-100000)</f>
        <v>-100000</v>
      </c>
      <c r="U79">
        <f>IF(U$64=$N$5,+'quick game'!L30,-100000)</f>
        <v>-100000</v>
      </c>
      <c r="V79">
        <f>IF(V$64=$N$5,+'quick game'!M30,-100000)</f>
        <v>-100000</v>
      </c>
      <c r="W79">
        <f>IF(W$64=$N$5,+'quick game'!N30,-100000)</f>
        <v>-100000</v>
      </c>
      <c r="Z79">
        <f>'quick game'!B30</f>
        <v>390</v>
      </c>
      <c r="AA79">
        <f ca="1">IF('quick game'!Q30&gt;=$Y$51,1,0)</f>
        <v>0</v>
      </c>
      <c r="AB79">
        <f ca="1">IF('quick game'!R30&gt;=$Y$51,1,0)</f>
        <v>0</v>
      </c>
      <c r="AC79">
        <f ca="1">IF('quick game'!S30&gt;=$Y$51,1,0)</f>
        <v>0</v>
      </c>
      <c r="AD79">
        <f ca="1">IF('quick game'!T30&gt;=$Y$51,1,0)</f>
        <v>0</v>
      </c>
      <c r="AE79">
        <f ca="1">IF('quick game'!U30&gt;=$Y$51,1,0)</f>
        <v>0</v>
      </c>
      <c r="AF79">
        <f ca="1">IF('quick game'!V30&gt;=$Y$51,1,0)</f>
        <v>0</v>
      </c>
      <c r="AG79">
        <f ca="1">IF('quick game'!W30&gt;=$Y$51,1,0)</f>
        <v>0</v>
      </c>
      <c r="AH79">
        <f ca="1">IF('quick game'!X30&gt;=$Y$51,1,0)</f>
        <v>0</v>
      </c>
      <c r="AI79">
        <f ca="1">IF('quick game'!Y30&gt;=$Y$51,1,0)</f>
        <v>0</v>
      </c>
      <c r="AJ79">
        <f ca="1">IF('quick game'!Z30&gt;=$Y$51,1,0)</f>
        <v>0</v>
      </c>
      <c r="AM79">
        <f>'quick game'!O30</f>
        <v>0</v>
      </c>
      <c r="AN79">
        <f ca="1">IF('quick game'!Q30&gt;=$Y$51+$Y$52,1,0)</f>
        <v>0</v>
      </c>
      <c r="AO79">
        <f ca="1">IF('quick game'!R30&gt;=$Y$51+$Y$52,1,0)</f>
        <v>0</v>
      </c>
      <c r="AP79">
        <f ca="1">IF('quick game'!S30&gt;=$Y$51+$Y$52,1,0)</f>
        <v>0</v>
      </c>
      <c r="AQ79">
        <f ca="1">IF('quick game'!T30&gt;=$Y$51+$Y$52,1,0)</f>
        <v>0</v>
      </c>
      <c r="AR79">
        <f ca="1">IF('quick game'!U30&gt;=$Y$51+$Y$52,1,0)</f>
        <v>0</v>
      </c>
      <c r="AS79">
        <f ca="1">IF('quick game'!V30&gt;=$Y$51+$Y$52,1,0)</f>
        <v>0</v>
      </c>
      <c r="AT79">
        <f ca="1">IF('quick game'!W30&gt;=$Y$51+$Y$52,1,0)</f>
        <v>0</v>
      </c>
      <c r="AU79">
        <f ca="1">IF('quick game'!X30&gt;=$Y$51+$Y$52,1,0)</f>
        <v>0</v>
      </c>
      <c r="AV79">
        <f ca="1">IF('quick game'!Y30&gt;=$Y$51+$Y$52,1,0)</f>
        <v>0</v>
      </c>
      <c r="AW79">
        <f ca="1">IF('quick game'!Z30&gt;=$Y$51+$Y$52,1,0)</f>
        <v>0</v>
      </c>
    </row>
    <row r="80" spans="13:49" x14ac:dyDescent="0.25">
      <c r="M80">
        <f>'quick game'!B31</f>
        <v>420</v>
      </c>
      <c r="N80">
        <f ca="1">IF(N$64=$N$5,+'quick game'!E31,-100000)</f>
        <v>8.9885275877005431E-7</v>
      </c>
      <c r="O80">
        <f>IF(O$64=$N$5,+'quick game'!F31,-100000)</f>
        <v>-100000</v>
      </c>
      <c r="P80">
        <f>IF(P$64=$N$5,+'quick game'!G31,-100000)</f>
        <v>-100000</v>
      </c>
      <c r="Q80">
        <f>IF(Q$64=$N$5,+'quick game'!H31,-100000)</f>
        <v>-100000</v>
      </c>
      <c r="R80">
        <f>IF(R$64=$N$5,+'quick game'!I31,-100000)</f>
        <v>-100000</v>
      </c>
      <c r="S80">
        <f>IF(S$64=$N$5,+'quick game'!J31,-100000)</f>
        <v>-100000</v>
      </c>
      <c r="T80">
        <f>IF(T$64=$N$5,+'quick game'!K31,-100000)</f>
        <v>-100000</v>
      </c>
      <c r="U80">
        <f>IF(U$64=$N$5,+'quick game'!L31,-100000)</f>
        <v>-100000</v>
      </c>
      <c r="V80">
        <f>IF(V$64=$N$5,+'quick game'!M31,-100000)</f>
        <v>-100000</v>
      </c>
      <c r="W80">
        <f>IF(W$64=$N$5,+'quick game'!N31,-100000)</f>
        <v>-100000</v>
      </c>
      <c r="Z80">
        <f>'quick game'!B31</f>
        <v>420</v>
      </c>
      <c r="AA80">
        <f ca="1">IF('quick game'!Q31&gt;=$Y$51,1,0)</f>
        <v>0</v>
      </c>
      <c r="AB80">
        <f ca="1">IF('quick game'!R31&gt;=$Y$51,1,0)</f>
        <v>0</v>
      </c>
      <c r="AC80">
        <f ca="1">IF('quick game'!S31&gt;=$Y$51,1,0)</f>
        <v>0</v>
      </c>
      <c r="AD80">
        <f ca="1">IF('quick game'!T31&gt;=$Y$51,1,0)</f>
        <v>0</v>
      </c>
      <c r="AE80">
        <f ca="1">IF('quick game'!U31&gt;=$Y$51,1,0)</f>
        <v>0</v>
      </c>
      <c r="AF80">
        <f ca="1">IF('quick game'!V31&gt;=$Y$51,1,0)</f>
        <v>0</v>
      </c>
      <c r="AG80">
        <f ca="1">IF('quick game'!W31&gt;=$Y$51,1,0)</f>
        <v>0</v>
      </c>
      <c r="AH80">
        <f ca="1">IF('quick game'!X31&gt;=$Y$51,1,0)</f>
        <v>0</v>
      </c>
      <c r="AI80">
        <f ca="1">IF('quick game'!Y31&gt;=$Y$51,1,0)</f>
        <v>0</v>
      </c>
      <c r="AJ80">
        <f ca="1">IF('quick game'!Z31&gt;=$Y$51,1,0)</f>
        <v>0</v>
      </c>
      <c r="AM80">
        <f>'quick game'!O31</f>
        <v>0</v>
      </c>
      <c r="AN80">
        <f ca="1">IF('quick game'!Q31&gt;=$Y$51+$Y$52,1,0)</f>
        <v>0</v>
      </c>
      <c r="AO80">
        <f ca="1">IF('quick game'!R31&gt;=$Y$51+$Y$52,1,0)</f>
        <v>0</v>
      </c>
      <c r="AP80">
        <f ca="1">IF('quick game'!S31&gt;=$Y$51+$Y$52,1,0)</f>
        <v>0</v>
      </c>
      <c r="AQ80">
        <f ca="1">IF('quick game'!T31&gt;=$Y$51+$Y$52,1,0)</f>
        <v>0</v>
      </c>
      <c r="AR80">
        <f ca="1">IF('quick game'!U31&gt;=$Y$51+$Y$52,1,0)</f>
        <v>0</v>
      </c>
      <c r="AS80">
        <f ca="1">IF('quick game'!V31&gt;=$Y$51+$Y$52,1,0)</f>
        <v>0</v>
      </c>
      <c r="AT80">
        <f ca="1">IF('quick game'!W31&gt;=$Y$51+$Y$52,1,0)</f>
        <v>0</v>
      </c>
      <c r="AU80">
        <f ca="1">IF('quick game'!X31&gt;=$Y$51+$Y$52,1,0)</f>
        <v>0</v>
      </c>
      <c r="AV80">
        <f ca="1">IF('quick game'!Y31&gt;=$Y$51+$Y$52,1,0)</f>
        <v>0</v>
      </c>
      <c r="AW80">
        <f ca="1">IF('quick game'!Z31&gt;=$Y$51+$Y$52,1,0)</f>
        <v>0</v>
      </c>
    </row>
    <row r="81" spans="13:49" x14ac:dyDescent="0.25">
      <c r="M81">
        <f>'quick game'!B32</f>
        <v>450</v>
      </c>
      <c r="N81">
        <f ca="1">IF(N$64=$N$5,+'quick game'!E32,-100000)</f>
        <v>1.3847531891897534E-7</v>
      </c>
      <c r="O81">
        <f>IF(O$64=$N$5,+'quick game'!F32,-100000)</f>
        <v>-100000</v>
      </c>
      <c r="P81">
        <f>IF(P$64=$N$5,+'quick game'!G32,-100000)</f>
        <v>-100000</v>
      </c>
      <c r="Q81">
        <f>IF(Q$64=$N$5,+'quick game'!H32,-100000)</f>
        <v>-100000</v>
      </c>
      <c r="R81">
        <f>IF(R$64=$N$5,+'quick game'!I32,-100000)</f>
        <v>-100000</v>
      </c>
      <c r="S81">
        <f>IF(S$64=$N$5,+'quick game'!J32,-100000)</f>
        <v>-100000</v>
      </c>
      <c r="T81">
        <f>IF(T$64=$N$5,+'quick game'!K32,-100000)</f>
        <v>-100000</v>
      </c>
      <c r="U81">
        <f>IF(U$64=$N$5,+'quick game'!L32,-100000)</f>
        <v>-100000</v>
      </c>
      <c r="V81">
        <f>IF(V$64=$N$5,+'quick game'!M32,-100000)</f>
        <v>-100000</v>
      </c>
      <c r="W81">
        <f>IF(W$64=$N$5,+'quick game'!N32,-100000)</f>
        <v>-100000</v>
      </c>
      <c r="Z81">
        <f>'quick game'!B32</f>
        <v>450</v>
      </c>
      <c r="AA81">
        <f ca="1">IF('quick game'!Q32&gt;=$Y$51,1,0)</f>
        <v>0</v>
      </c>
      <c r="AB81">
        <f ca="1">IF('quick game'!R32&gt;=$Y$51,1,0)</f>
        <v>0</v>
      </c>
      <c r="AC81">
        <f ca="1">IF('quick game'!S32&gt;=$Y$51,1,0)</f>
        <v>0</v>
      </c>
      <c r="AD81">
        <f ca="1">IF('quick game'!T32&gt;=$Y$51,1,0)</f>
        <v>0</v>
      </c>
      <c r="AE81">
        <f ca="1">IF('quick game'!U32&gt;=$Y$51,1,0)</f>
        <v>0</v>
      </c>
      <c r="AF81">
        <f ca="1">IF('quick game'!V32&gt;=$Y$51,1,0)</f>
        <v>0</v>
      </c>
      <c r="AG81">
        <f ca="1">IF('quick game'!W32&gt;=$Y$51,1,0)</f>
        <v>0</v>
      </c>
      <c r="AH81">
        <f ca="1">IF('quick game'!X32&gt;=$Y$51,1,0)</f>
        <v>0</v>
      </c>
      <c r="AI81">
        <f ca="1">IF('quick game'!Y32&gt;=$Y$51,1,0)</f>
        <v>0</v>
      </c>
      <c r="AJ81">
        <f ca="1">IF('quick game'!Z32&gt;=$Y$51,1,0)</f>
        <v>0</v>
      </c>
      <c r="AM81">
        <f>'quick game'!O32</f>
        <v>0</v>
      </c>
      <c r="AN81">
        <f ca="1">IF('quick game'!Q32&gt;=$Y$51+$Y$52,1,0)</f>
        <v>0</v>
      </c>
      <c r="AO81">
        <f ca="1">IF('quick game'!R32&gt;=$Y$51+$Y$52,1,0)</f>
        <v>0</v>
      </c>
      <c r="AP81">
        <f ca="1">IF('quick game'!S32&gt;=$Y$51+$Y$52,1,0)</f>
        <v>0</v>
      </c>
      <c r="AQ81">
        <f ca="1">IF('quick game'!T32&gt;=$Y$51+$Y$52,1,0)</f>
        <v>0</v>
      </c>
      <c r="AR81">
        <f ca="1">IF('quick game'!U32&gt;=$Y$51+$Y$52,1,0)</f>
        <v>0</v>
      </c>
      <c r="AS81">
        <f ca="1">IF('quick game'!V32&gt;=$Y$51+$Y$52,1,0)</f>
        <v>0</v>
      </c>
      <c r="AT81">
        <f ca="1">IF('quick game'!W32&gt;=$Y$51+$Y$52,1,0)</f>
        <v>0</v>
      </c>
      <c r="AU81">
        <f ca="1">IF('quick game'!X32&gt;=$Y$51+$Y$52,1,0)</f>
        <v>0</v>
      </c>
      <c r="AV81">
        <f ca="1">IF('quick game'!Y32&gt;=$Y$51+$Y$52,1,0)</f>
        <v>0</v>
      </c>
      <c r="AW81">
        <f ca="1">IF('quick game'!Z32&gt;=$Y$51+$Y$52,1,0)</f>
        <v>0</v>
      </c>
    </row>
    <row r="82" spans="13:49" x14ac:dyDescent="0.25">
      <c r="M82">
        <f>'quick game'!B33</f>
        <v>480</v>
      </c>
      <c r="N82">
        <f ca="1">IF(N$64=$N$5,+'quick game'!E33,-100000)</f>
        <v>1.7545116630145602E-8</v>
      </c>
      <c r="O82">
        <f>IF(O$64=$N$5,+'quick game'!F33,-100000)</f>
        <v>-100000</v>
      </c>
      <c r="P82">
        <f>IF(P$64=$N$5,+'quick game'!G33,-100000)</f>
        <v>-100000</v>
      </c>
      <c r="Q82">
        <f>IF(Q$64=$N$5,+'quick game'!H33,-100000)</f>
        <v>-100000</v>
      </c>
      <c r="R82">
        <f>IF(R$64=$N$5,+'quick game'!I33,-100000)</f>
        <v>-100000</v>
      </c>
      <c r="S82">
        <f>IF(S$64=$N$5,+'quick game'!J33,-100000)</f>
        <v>-100000</v>
      </c>
      <c r="T82">
        <f>IF(T$64=$N$5,+'quick game'!K33,-100000)</f>
        <v>-100000</v>
      </c>
      <c r="U82">
        <f>IF(U$64=$N$5,+'quick game'!L33,-100000)</f>
        <v>-100000</v>
      </c>
      <c r="V82">
        <f>IF(V$64=$N$5,+'quick game'!M33,-100000)</f>
        <v>-100000</v>
      </c>
      <c r="W82">
        <f>IF(W$64=$N$5,+'quick game'!N33,-100000)</f>
        <v>-100000</v>
      </c>
      <c r="Z82">
        <f>'quick game'!B33</f>
        <v>480</v>
      </c>
      <c r="AA82">
        <f ca="1">IF('quick game'!Q33&gt;=$Y$51,1,0)</f>
        <v>0</v>
      </c>
      <c r="AB82">
        <f ca="1">IF('quick game'!R33&gt;=$Y$51,1,0)</f>
        <v>0</v>
      </c>
      <c r="AC82">
        <f ca="1">IF('quick game'!S33&gt;=$Y$51,1,0)</f>
        <v>0</v>
      </c>
      <c r="AD82">
        <f ca="1">IF('quick game'!T33&gt;=$Y$51,1,0)</f>
        <v>0</v>
      </c>
      <c r="AE82">
        <f ca="1">IF('quick game'!U33&gt;=$Y$51,1,0)</f>
        <v>0</v>
      </c>
      <c r="AF82">
        <f ca="1">IF('quick game'!V33&gt;=$Y$51,1,0)</f>
        <v>0</v>
      </c>
      <c r="AG82">
        <f ca="1">IF('quick game'!W33&gt;=$Y$51,1,0)</f>
        <v>0</v>
      </c>
      <c r="AH82">
        <f ca="1">IF('quick game'!X33&gt;=$Y$51,1,0)</f>
        <v>0</v>
      </c>
      <c r="AI82">
        <f ca="1">IF('quick game'!Y33&gt;=$Y$51,1,0)</f>
        <v>0</v>
      </c>
      <c r="AJ82">
        <f ca="1">IF('quick game'!Z33&gt;=$Y$51,1,0)</f>
        <v>0</v>
      </c>
      <c r="AM82">
        <f>'quick game'!O33</f>
        <v>0</v>
      </c>
      <c r="AN82">
        <f ca="1">IF('quick game'!Q33&gt;=$Y$51+$Y$52,1,0)</f>
        <v>0</v>
      </c>
      <c r="AO82">
        <f ca="1">IF('quick game'!R33&gt;=$Y$51+$Y$52,1,0)</f>
        <v>0</v>
      </c>
      <c r="AP82">
        <f ca="1">IF('quick game'!S33&gt;=$Y$51+$Y$52,1,0)</f>
        <v>0</v>
      </c>
      <c r="AQ82">
        <f ca="1">IF('quick game'!T33&gt;=$Y$51+$Y$52,1,0)</f>
        <v>0</v>
      </c>
      <c r="AR82">
        <f ca="1">IF('quick game'!U33&gt;=$Y$51+$Y$52,1,0)</f>
        <v>0</v>
      </c>
      <c r="AS82">
        <f ca="1">IF('quick game'!V33&gt;=$Y$51+$Y$52,1,0)</f>
        <v>0</v>
      </c>
      <c r="AT82">
        <f ca="1">IF('quick game'!W33&gt;=$Y$51+$Y$52,1,0)</f>
        <v>0</v>
      </c>
      <c r="AU82">
        <f ca="1">IF('quick game'!X33&gt;=$Y$51+$Y$52,1,0)</f>
        <v>0</v>
      </c>
      <c r="AV82">
        <f ca="1">IF('quick game'!Y33&gt;=$Y$51+$Y$52,1,0)</f>
        <v>0</v>
      </c>
      <c r="AW82">
        <f ca="1">IF('quick game'!Z33&gt;=$Y$51+$Y$52,1,0)</f>
        <v>0</v>
      </c>
    </row>
    <row r="83" spans="13:49" x14ac:dyDescent="0.25">
      <c r="M83">
        <f>'quick game'!B34</f>
        <v>510</v>
      </c>
      <c r="N83">
        <f ca="1">IF(N$64=$N$5,+'quick game'!E34,-100000)</f>
        <v>1.7355329531011646E-9</v>
      </c>
      <c r="O83">
        <f>IF(O$64=$N$5,+'quick game'!F34,-100000)</f>
        <v>-100000</v>
      </c>
      <c r="P83">
        <f>IF(P$64=$N$5,+'quick game'!G34,-100000)</f>
        <v>-100000</v>
      </c>
      <c r="Q83">
        <f>IF(Q$64=$N$5,+'quick game'!H34,-100000)</f>
        <v>-100000</v>
      </c>
      <c r="R83">
        <f>IF(R$64=$N$5,+'quick game'!I34,-100000)</f>
        <v>-100000</v>
      </c>
      <c r="S83">
        <f>IF(S$64=$N$5,+'quick game'!J34,-100000)</f>
        <v>-100000</v>
      </c>
      <c r="T83">
        <f>IF(T$64=$N$5,+'quick game'!K34,-100000)</f>
        <v>-100000</v>
      </c>
      <c r="U83">
        <f>IF(U$64=$N$5,+'quick game'!L34,-100000)</f>
        <v>-100000</v>
      </c>
      <c r="V83">
        <f>IF(V$64=$N$5,+'quick game'!M34,-100000)</f>
        <v>-100000</v>
      </c>
      <c r="W83">
        <f>IF(W$64=$N$5,+'quick game'!N34,-100000)</f>
        <v>-100000</v>
      </c>
      <c r="Z83">
        <f>'quick game'!B34</f>
        <v>510</v>
      </c>
      <c r="AA83">
        <f ca="1">IF('quick game'!Q34&gt;=$Y$51,1,0)</f>
        <v>0</v>
      </c>
      <c r="AB83">
        <f ca="1">IF('quick game'!R34&gt;=$Y$51,1,0)</f>
        <v>0</v>
      </c>
      <c r="AC83">
        <f ca="1">IF('quick game'!S34&gt;=$Y$51,1,0)</f>
        <v>0</v>
      </c>
      <c r="AD83">
        <f ca="1">IF('quick game'!T34&gt;=$Y$51,1,0)</f>
        <v>0</v>
      </c>
      <c r="AE83">
        <f ca="1">IF('quick game'!U34&gt;=$Y$51,1,0)</f>
        <v>0</v>
      </c>
      <c r="AF83">
        <f ca="1">IF('quick game'!V34&gt;=$Y$51,1,0)</f>
        <v>0</v>
      </c>
      <c r="AG83">
        <f ca="1">IF('quick game'!W34&gt;=$Y$51,1,0)</f>
        <v>0</v>
      </c>
      <c r="AH83">
        <f ca="1">IF('quick game'!X34&gt;=$Y$51,1,0)</f>
        <v>0</v>
      </c>
      <c r="AI83">
        <f ca="1">IF('quick game'!Y34&gt;=$Y$51,1,0)</f>
        <v>0</v>
      </c>
      <c r="AJ83">
        <f ca="1">IF('quick game'!Z34&gt;=$Y$51,1,0)</f>
        <v>0</v>
      </c>
      <c r="AM83">
        <f>'quick game'!O34</f>
        <v>0</v>
      </c>
      <c r="AN83">
        <f ca="1">IF('quick game'!Q34&gt;=$Y$51+$Y$52,1,0)</f>
        <v>0</v>
      </c>
      <c r="AO83">
        <f ca="1">IF('quick game'!R34&gt;=$Y$51+$Y$52,1,0)</f>
        <v>0</v>
      </c>
      <c r="AP83">
        <f ca="1">IF('quick game'!S34&gt;=$Y$51+$Y$52,1,0)</f>
        <v>0</v>
      </c>
      <c r="AQ83">
        <f ca="1">IF('quick game'!T34&gt;=$Y$51+$Y$52,1,0)</f>
        <v>0</v>
      </c>
      <c r="AR83">
        <f ca="1">IF('quick game'!U34&gt;=$Y$51+$Y$52,1,0)</f>
        <v>0</v>
      </c>
      <c r="AS83">
        <f ca="1">IF('quick game'!V34&gt;=$Y$51+$Y$52,1,0)</f>
        <v>0</v>
      </c>
      <c r="AT83">
        <f ca="1">IF('quick game'!W34&gt;=$Y$51+$Y$52,1,0)</f>
        <v>0</v>
      </c>
      <c r="AU83">
        <f ca="1">IF('quick game'!X34&gt;=$Y$51+$Y$52,1,0)</f>
        <v>0</v>
      </c>
      <c r="AV83">
        <f ca="1">IF('quick game'!Y34&gt;=$Y$51+$Y$52,1,0)</f>
        <v>0</v>
      </c>
      <c r="AW83">
        <f ca="1">IF('quick game'!Z34&gt;=$Y$51+$Y$52,1,0)</f>
        <v>0</v>
      </c>
    </row>
    <row r="84" spans="13:49" x14ac:dyDescent="0.25">
      <c r="M84">
        <f>'quick game'!B35</f>
        <v>540</v>
      </c>
      <c r="N84">
        <f ca="1">IF(N$64=$N$5,+'quick game'!E35,-100000)</f>
        <v>2.9092224277999617E-10</v>
      </c>
      <c r="O84">
        <f>IF(O$64=$N$5,+'quick game'!F35,-100000)</f>
        <v>-100000</v>
      </c>
      <c r="P84">
        <f>IF(P$64=$N$5,+'quick game'!G35,-100000)</f>
        <v>-100000</v>
      </c>
      <c r="Q84">
        <f>IF(Q$64=$N$5,+'quick game'!H35,-100000)</f>
        <v>-100000</v>
      </c>
      <c r="R84">
        <f>IF(R$64=$N$5,+'quick game'!I35,-100000)</f>
        <v>-100000</v>
      </c>
      <c r="S84">
        <f>IF(S$64=$N$5,+'quick game'!J35,-100000)</f>
        <v>-100000</v>
      </c>
      <c r="T84">
        <f>IF(T$64=$N$5,+'quick game'!K35,-100000)</f>
        <v>-100000</v>
      </c>
      <c r="U84">
        <f>IF(U$64=$N$5,+'quick game'!L35,-100000)</f>
        <v>-100000</v>
      </c>
      <c r="V84">
        <f>IF(V$64=$N$5,+'quick game'!M35,-100000)</f>
        <v>-100000</v>
      </c>
      <c r="W84">
        <f>IF(W$64=$N$5,+'quick game'!N35,-100000)</f>
        <v>-100000</v>
      </c>
      <c r="Z84">
        <f>'quick game'!B35</f>
        <v>540</v>
      </c>
      <c r="AA84">
        <f ca="1">IF('quick game'!Q35&gt;=$Y$51,1,0)</f>
        <v>0</v>
      </c>
      <c r="AB84">
        <f ca="1">IF('quick game'!R35&gt;=$Y$51,1,0)</f>
        <v>0</v>
      </c>
      <c r="AC84">
        <f ca="1">IF('quick game'!S35&gt;=$Y$51,1,0)</f>
        <v>0</v>
      </c>
      <c r="AD84">
        <f ca="1">IF('quick game'!T35&gt;=$Y$51,1,0)</f>
        <v>0</v>
      </c>
      <c r="AE84">
        <f ca="1">IF('quick game'!U35&gt;=$Y$51,1,0)</f>
        <v>0</v>
      </c>
      <c r="AF84">
        <f ca="1">IF('quick game'!V35&gt;=$Y$51,1,0)</f>
        <v>0</v>
      </c>
      <c r="AG84">
        <f ca="1">IF('quick game'!W35&gt;=$Y$51,1,0)</f>
        <v>0</v>
      </c>
      <c r="AH84">
        <f ca="1">IF('quick game'!X35&gt;=$Y$51,1,0)</f>
        <v>0</v>
      </c>
      <c r="AI84">
        <f ca="1">IF('quick game'!Y35&gt;=$Y$51,1,0)</f>
        <v>0</v>
      </c>
      <c r="AJ84">
        <f ca="1">IF('quick game'!Z35&gt;=$Y$51,1,0)</f>
        <v>0</v>
      </c>
      <c r="AM84">
        <f>'quick game'!O35</f>
        <v>0</v>
      </c>
      <c r="AN84">
        <f ca="1">IF('quick game'!Q35&gt;=$Y$51+$Y$52,1,0)</f>
        <v>0</v>
      </c>
      <c r="AO84">
        <f ca="1">IF('quick game'!R35&gt;=$Y$51+$Y$52,1,0)</f>
        <v>0</v>
      </c>
      <c r="AP84">
        <f ca="1">IF('quick game'!S35&gt;=$Y$51+$Y$52,1,0)</f>
        <v>0</v>
      </c>
      <c r="AQ84">
        <f ca="1">IF('quick game'!T35&gt;=$Y$51+$Y$52,1,0)</f>
        <v>0</v>
      </c>
      <c r="AR84">
        <f ca="1">IF('quick game'!U35&gt;=$Y$51+$Y$52,1,0)</f>
        <v>0</v>
      </c>
      <c r="AS84">
        <f ca="1">IF('quick game'!V35&gt;=$Y$51+$Y$52,1,0)</f>
        <v>0</v>
      </c>
      <c r="AT84">
        <f ca="1">IF('quick game'!W35&gt;=$Y$51+$Y$52,1,0)</f>
        <v>0</v>
      </c>
      <c r="AU84">
        <f ca="1">IF('quick game'!X35&gt;=$Y$51+$Y$52,1,0)</f>
        <v>0</v>
      </c>
      <c r="AV84">
        <f ca="1">IF('quick game'!Y35&gt;=$Y$51+$Y$52,1,0)</f>
        <v>0</v>
      </c>
      <c r="AW84">
        <f ca="1">IF('quick game'!Z35&gt;=$Y$51+$Y$52,1,0)</f>
        <v>0</v>
      </c>
    </row>
    <row r="85" spans="13:49" x14ac:dyDescent="0.25">
      <c r="M85">
        <f>'quick game'!B36</f>
        <v>570</v>
      </c>
      <c r="N85">
        <f ca="1">IF(N$64=$N$5,+'quick game'!E36,-100000)</f>
        <v>3.357816455816955E-11</v>
      </c>
      <c r="O85">
        <f>IF(O$64=$N$5,+'quick game'!F36,-100000)</f>
        <v>-100000</v>
      </c>
      <c r="P85">
        <f>IF(P$64=$N$5,+'quick game'!G36,-100000)</f>
        <v>-100000</v>
      </c>
      <c r="Q85">
        <f>IF(Q$64=$N$5,+'quick game'!H36,-100000)</f>
        <v>-100000</v>
      </c>
      <c r="R85">
        <f>IF(R$64=$N$5,+'quick game'!I36,-100000)</f>
        <v>-100000</v>
      </c>
      <c r="S85">
        <f>IF(S$64=$N$5,+'quick game'!J36,-100000)</f>
        <v>-100000</v>
      </c>
      <c r="T85">
        <f>IF(T$64=$N$5,+'quick game'!K36,-100000)</f>
        <v>-100000</v>
      </c>
      <c r="U85">
        <f>IF(U$64=$N$5,+'quick game'!L36,-100000)</f>
        <v>-100000</v>
      </c>
      <c r="V85">
        <f>IF(V$64=$N$5,+'quick game'!M36,-100000)</f>
        <v>-100000</v>
      </c>
      <c r="W85">
        <f>IF(W$64=$N$5,+'quick game'!N36,-100000)</f>
        <v>-100000</v>
      </c>
      <c r="Z85">
        <f>'quick game'!B36</f>
        <v>570</v>
      </c>
      <c r="AA85">
        <f ca="1">IF('quick game'!Q36&gt;=$Y$51,1,0)</f>
        <v>0</v>
      </c>
      <c r="AB85">
        <f ca="1">IF('quick game'!R36&gt;=$Y$51,1,0)</f>
        <v>0</v>
      </c>
      <c r="AC85">
        <f ca="1">IF('quick game'!S36&gt;=$Y$51,1,0)</f>
        <v>0</v>
      </c>
      <c r="AD85">
        <f ca="1">IF('quick game'!T36&gt;=$Y$51,1,0)</f>
        <v>0</v>
      </c>
      <c r="AE85">
        <f ca="1">IF('quick game'!U36&gt;=$Y$51,1,0)</f>
        <v>0</v>
      </c>
      <c r="AF85">
        <f ca="1">IF('quick game'!V36&gt;=$Y$51,1,0)</f>
        <v>0</v>
      </c>
      <c r="AG85">
        <f ca="1">IF('quick game'!W36&gt;=$Y$51,1,0)</f>
        <v>0</v>
      </c>
      <c r="AH85">
        <f ca="1">IF('quick game'!X36&gt;=$Y$51,1,0)</f>
        <v>0</v>
      </c>
      <c r="AI85">
        <f ca="1">IF('quick game'!Y36&gt;=$Y$51,1,0)</f>
        <v>0</v>
      </c>
      <c r="AJ85">
        <f ca="1">IF('quick game'!Z36&gt;=$Y$51,1,0)</f>
        <v>0</v>
      </c>
      <c r="AM85">
        <f>'quick game'!O36</f>
        <v>0</v>
      </c>
      <c r="AN85">
        <f ca="1">IF('quick game'!Q36&gt;=$Y$51+$Y$52,1,0)</f>
        <v>0</v>
      </c>
      <c r="AO85">
        <f ca="1">IF('quick game'!R36&gt;=$Y$51+$Y$52,1,0)</f>
        <v>0</v>
      </c>
      <c r="AP85">
        <f ca="1">IF('quick game'!S36&gt;=$Y$51+$Y$52,1,0)</f>
        <v>0</v>
      </c>
      <c r="AQ85">
        <f ca="1">IF('quick game'!T36&gt;=$Y$51+$Y$52,1,0)</f>
        <v>0</v>
      </c>
      <c r="AR85">
        <f ca="1">IF('quick game'!U36&gt;=$Y$51+$Y$52,1,0)</f>
        <v>0</v>
      </c>
      <c r="AS85">
        <f ca="1">IF('quick game'!V36&gt;=$Y$51+$Y$52,1,0)</f>
        <v>0</v>
      </c>
      <c r="AT85">
        <f ca="1">IF('quick game'!W36&gt;=$Y$51+$Y$52,1,0)</f>
        <v>0</v>
      </c>
      <c r="AU85">
        <f ca="1">IF('quick game'!X36&gt;=$Y$51+$Y$52,1,0)</f>
        <v>0</v>
      </c>
      <c r="AV85">
        <f ca="1">IF('quick game'!Y36&gt;=$Y$51+$Y$52,1,0)</f>
        <v>0</v>
      </c>
      <c r="AW85">
        <f ca="1">IF('quick game'!Z36&gt;=$Y$51+$Y$52,1,0)</f>
        <v>0</v>
      </c>
    </row>
    <row r="86" spans="13:49" x14ac:dyDescent="0.25">
      <c r="M86">
        <f>'quick game'!B37</f>
        <v>600</v>
      </c>
      <c r="N86">
        <f ca="1">IF(N$64=$N$5,+'quick game'!E37,-100000)</f>
        <v>3.2701720708058106E-12</v>
      </c>
      <c r="O86">
        <f>IF(O$64=$N$5,+'quick game'!F37,-100000)</f>
        <v>-100000</v>
      </c>
      <c r="P86">
        <f>IF(P$64=$N$5,+'quick game'!G37,-100000)</f>
        <v>-100000</v>
      </c>
      <c r="Q86">
        <f>IF(Q$64=$N$5,+'quick game'!H37,-100000)</f>
        <v>-100000</v>
      </c>
      <c r="R86">
        <f>IF(R$64=$N$5,+'quick game'!I37,-100000)</f>
        <v>-100000</v>
      </c>
      <c r="S86">
        <f>IF(S$64=$N$5,+'quick game'!J37,-100000)</f>
        <v>-100000</v>
      </c>
      <c r="T86">
        <f>IF(T$64=$N$5,+'quick game'!K37,-100000)</f>
        <v>-100000</v>
      </c>
      <c r="U86">
        <f>IF(U$64=$N$5,+'quick game'!L37,-100000)</f>
        <v>-100000</v>
      </c>
      <c r="V86">
        <f>IF(V$64=$N$5,+'quick game'!M37,-100000)</f>
        <v>-100000</v>
      </c>
      <c r="W86">
        <f>IF(W$64=$N$5,+'quick game'!N37,-100000)</f>
        <v>-100000</v>
      </c>
      <c r="Z86">
        <f>'quick game'!B37</f>
        <v>600</v>
      </c>
      <c r="AA86">
        <f ca="1">IF('quick game'!Q37&gt;=$Y$51,1,0)</f>
        <v>0</v>
      </c>
      <c r="AB86">
        <f ca="1">IF('quick game'!R37&gt;=$Y$51,1,0)</f>
        <v>0</v>
      </c>
      <c r="AC86">
        <f ca="1">IF('quick game'!S37&gt;=$Y$51,1,0)</f>
        <v>0</v>
      </c>
      <c r="AD86">
        <f ca="1">IF('quick game'!T37&gt;=$Y$51,1,0)</f>
        <v>0</v>
      </c>
      <c r="AE86">
        <f ca="1">IF('quick game'!U37&gt;=$Y$51,1,0)</f>
        <v>0</v>
      </c>
      <c r="AF86">
        <f ca="1">IF('quick game'!V37&gt;=$Y$51,1,0)</f>
        <v>0</v>
      </c>
      <c r="AG86">
        <f ca="1">IF('quick game'!W37&gt;=$Y$51,1,0)</f>
        <v>0</v>
      </c>
      <c r="AH86">
        <f ca="1">IF('quick game'!X37&gt;=$Y$51,1,0)</f>
        <v>0</v>
      </c>
      <c r="AI86">
        <f ca="1">IF('quick game'!Y37&gt;=$Y$51,1,0)</f>
        <v>0</v>
      </c>
      <c r="AJ86">
        <f ca="1">IF('quick game'!Z37&gt;=$Y$51,1,0)</f>
        <v>0</v>
      </c>
      <c r="AM86">
        <f>'quick game'!O37</f>
        <v>0</v>
      </c>
      <c r="AN86">
        <f ca="1">IF('quick game'!Q37&gt;=$Y$51+$Y$52,1,0)</f>
        <v>0</v>
      </c>
      <c r="AO86">
        <f ca="1">IF('quick game'!R37&gt;=$Y$51+$Y$52,1,0)</f>
        <v>0</v>
      </c>
      <c r="AP86">
        <f ca="1">IF('quick game'!S37&gt;=$Y$51+$Y$52,1,0)</f>
        <v>0</v>
      </c>
      <c r="AQ86">
        <f ca="1">IF('quick game'!T37&gt;=$Y$51+$Y$52,1,0)</f>
        <v>0</v>
      </c>
      <c r="AR86">
        <f ca="1">IF('quick game'!U37&gt;=$Y$51+$Y$52,1,0)</f>
        <v>0</v>
      </c>
      <c r="AS86">
        <f ca="1">IF('quick game'!V37&gt;=$Y$51+$Y$52,1,0)</f>
        <v>0</v>
      </c>
      <c r="AT86">
        <f ca="1">IF('quick game'!W37&gt;=$Y$51+$Y$52,1,0)</f>
        <v>0</v>
      </c>
      <c r="AU86">
        <f ca="1">IF('quick game'!X37&gt;=$Y$51+$Y$52,1,0)</f>
        <v>0</v>
      </c>
      <c r="AV86">
        <f ca="1">IF('quick game'!Y37&gt;=$Y$51+$Y$52,1,0)</f>
        <v>0</v>
      </c>
      <c r="AW86">
        <f ca="1">IF('quick game'!Z37&gt;=$Y$51+$Y$52,1,0)</f>
        <v>0</v>
      </c>
    </row>
    <row r="87" spans="13:49" x14ac:dyDescent="0.25">
      <c r="M87">
        <f>'quick game'!B38</f>
        <v>630</v>
      </c>
      <c r="N87">
        <f ca="1">IF(N$64=$N$5,+'quick game'!E38,-100000)</f>
        <v>6.0358976861337123E-13</v>
      </c>
      <c r="O87">
        <f>IF(O$64=$N$5,+'quick game'!F38,-100000)</f>
        <v>-100000</v>
      </c>
      <c r="P87">
        <f>IF(P$64=$N$5,+'quick game'!G38,-100000)</f>
        <v>-100000</v>
      </c>
      <c r="Q87">
        <f>IF(Q$64=$N$5,+'quick game'!H38,-100000)</f>
        <v>-100000</v>
      </c>
      <c r="R87">
        <f>IF(R$64=$N$5,+'quick game'!I38,-100000)</f>
        <v>-100000</v>
      </c>
      <c r="S87">
        <f>IF(S$64=$N$5,+'quick game'!J38,-100000)</f>
        <v>-100000</v>
      </c>
      <c r="T87">
        <f>IF(T$64=$N$5,+'quick game'!K38,-100000)</f>
        <v>-100000</v>
      </c>
      <c r="U87">
        <f>IF(U$64=$N$5,+'quick game'!L38,-100000)</f>
        <v>-100000</v>
      </c>
      <c r="V87">
        <f>IF(V$64=$N$5,+'quick game'!M38,-100000)</f>
        <v>-100000</v>
      </c>
      <c r="W87">
        <f>IF(W$64=$N$5,+'quick game'!N38,-100000)</f>
        <v>-100000</v>
      </c>
      <c r="Z87">
        <f>'quick game'!B38</f>
        <v>630</v>
      </c>
      <c r="AA87">
        <f ca="1">IF('quick game'!Q38&gt;=$Y$51,1,0)</f>
        <v>0</v>
      </c>
      <c r="AB87">
        <f ca="1">IF('quick game'!R38&gt;=$Y$51,1,0)</f>
        <v>0</v>
      </c>
      <c r="AC87">
        <f ca="1">IF('quick game'!S38&gt;=$Y$51,1,0)</f>
        <v>0</v>
      </c>
      <c r="AD87">
        <f ca="1">IF('quick game'!T38&gt;=$Y$51,1,0)</f>
        <v>0</v>
      </c>
      <c r="AE87">
        <f ca="1">IF('quick game'!U38&gt;=$Y$51,1,0)</f>
        <v>0</v>
      </c>
      <c r="AF87">
        <f ca="1">IF('quick game'!V38&gt;=$Y$51,1,0)</f>
        <v>0</v>
      </c>
      <c r="AG87">
        <f ca="1">IF('quick game'!W38&gt;=$Y$51,1,0)</f>
        <v>0</v>
      </c>
      <c r="AH87">
        <f ca="1">IF('quick game'!X38&gt;=$Y$51,1,0)</f>
        <v>0</v>
      </c>
      <c r="AI87">
        <f ca="1">IF('quick game'!Y38&gt;=$Y$51,1,0)</f>
        <v>0</v>
      </c>
      <c r="AJ87">
        <f ca="1">IF('quick game'!Z38&gt;=$Y$51,1,0)</f>
        <v>0</v>
      </c>
      <c r="AM87">
        <f>'quick game'!O38</f>
        <v>0</v>
      </c>
      <c r="AN87">
        <f ca="1">IF('quick game'!Q38&gt;=$Y$51+$Y$52,1,0)</f>
        <v>0</v>
      </c>
      <c r="AO87">
        <f ca="1">IF('quick game'!R38&gt;=$Y$51+$Y$52,1,0)</f>
        <v>0</v>
      </c>
      <c r="AP87">
        <f ca="1">IF('quick game'!S38&gt;=$Y$51+$Y$52,1,0)</f>
        <v>0</v>
      </c>
      <c r="AQ87">
        <f ca="1">IF('quick game'!T38&gt;=$Y$51+$Y$52,1,0)</f>
        <v>0</v>
      </c>
      <c r="AR87">
        <f ca="1">IF('quick game'!U38&gt;=$Y$51+$Y$52,1,0)</f>
        <v>0</v>
      </c>
      <c r="AS87">
        <f ca="1">IF('quick game'!V38&gt;=$Y$51+$Y$52,1,0)</f>
        <v>0</v>
      </c>
      <c r="AT87">
        <f ca="1">IF('quick game'!W38&gt;=$Y$51+$Y$52,1,0)</f>
        <v>0</v>
      </c>
      <c r="AU87">
        <f ca="1">IF('quick game'!X38&gt;=$Y$51+$Y$52,1,0)</f>
        <v>0</v>
      </c>
      <c r="AV87">
        <f ca="1">IF('quick game'!Y38&gt;=$Y$51+$Y$52,1,0)</f>
        <v>0</v>
      </c>
      <c r="AW87">
        <f ca="1">IF('quick game'!Z38&gt;=$Y$51+$Y$52,1,0)</f>
        <v>0</v>
      </c>
    </row>
    <row r="88" spans="13:49" x14ac:dyDescent="0.25">
      <c r="M88">
        <f>'quick game'!B39</f>
        <v>660</v>
      </c>
      <c r="N88">
        <f ca="1">IF(N$64=$N$5,+'quick game'!E39,-100000)</f>
        <v>6.3449886977925121E-14</v>
      </c>
      <c r="O88">
        <f>IF(O$64=$N$5,+'quick game'!F39,-100000)</f>
        <v>-100000</v>
      </c>
      <c r="P88">
        <f>IF(P$64=$N$5,+'quick game'!G39,-100000)</f>
        <v>-100000</v>
      </c>
      <c r="Q88">
        <f>IF(Q$64=$N$5,+'quick game'!H39,-100000)</f>
        <v>-100000</v>
      </c>
      <c r="R88">
        <f>IF(R$64=$N$5,+'quick game'!I39,-100000)</f>
        <v>-100000</v>
      </c>
      <c r="S88">
        <f>IF(S$64=$N$5,+'quick game'!J39,-100000)</f>
        <v>-100000</v>
      </c>
      <c r="T88">
        <f>IF(T$64=$N$5,+'quick game'!K39,-100000)</f>
        <v>-100000</v>
      </c>
      <c r="U88">
        <f>IF(U$64=$N$5,+'quick game'!L39,-100000)</f>
        <v>-100000</v>
      </c>
      <c r="V88">
        <f>IF(V$64=$N$5,+'quick game'!M39,-100000)</f>
        <v>-100000</v>
      </c>
      <c r="W88">
        <f>IF(W$64=$N$5,+'quick game'!N39,-100000)</f>
        <v>-100000</v>
      </c>
      <c r="Z88">
        <f>'quick game'!B39</f>
        <v>660</v>
      </c>
      <c r="AA88">
        <f ca="1">IF('quick game'!Q39&gt;=$Y$51,1,0)</f>
        <v>0</v>
      </c>
      <c r="AB88">
        <f ca="1">IF('quick game'!R39&gt;=$Y$51,1,0)</f>
        <v>0</v>
      </c>
      <c r="AC88">
        <f ca="1">IF('quick game'!S39&gt;=$Y$51,1,0)</f>
        <v>0</v>
      </c>
      <c r="AD88">
        <f ca="1">IF('quick game'!T39&gt;=$Y$51,1,0)</f>
        <v>0</v>
      </c>
      <c r="AE88">
        <f ca="1">IF('quick game'!U39&gt;=$Y$51,1,0)</f>
        <v>0</v>
      </c>
      <c r="AF88">
        <f ca="1">IF('quick game'!V39&gt;=$Y$51,1,0)</f>
        <v>0</v>
      </c>
      <c r="AG88">
        <f ca="1">IF('quick game'!W39&gt;=$Y$51,1,0)</f>
        <v>0</v>
      </c>
      <c r="AH88">
        <f ca="1">IF('quick game'!X39&gt;=$Y$51,1,0)</f>
        <v>0</v>
      </c>
      <c r="AI88">
        <f ca="1">IF('quick game'!Y39&gt;=$Y$51,1,0)</f>
        <v>0</v>
      </c>
      <c r="AJ88">
        <f ca="1">IF('quick game'!Z39&gt;=$Y$51,1,0)</f>
        <v>0</v>
      </c>
      <c r="AM88">
        <f>'quick game'!O39</f>
        <v>0</v>
      </c>
      <c r="AN88">
        <f ca="1">IF('quick game'!Q39&gt;=$Y$51+$Y$52,1,0)</f>
        <v>0</v>
      </c>
      <c r="AO88">
        <f ca="1">IF('quick game'!R39&gt;=$Y$51+$Y$52,1,0)</f>
        <v>0</v>
      </c>
      <c r="AP88">
        <f ca="1">IF('quick game'!S39&gt;=$Y$51+$Y$52,1,0)</f>
        <v>0</v>
      </c>
      <c r="AQ88">
        <f ca="1">IF('quick game'!T39&gt;=$Y$51+$Y$52,1,0)</f>
        <v>0</v>
      </c>
      <c r="AR88">
        <f ca="1">IF('quick game'!U39&gt;=$Y$51+$Y$52,1,0)</f>
        <v>0</v>
      </c>
      <c r="AS88">
        <f ca="1">IF('quick game'!V39&gt;=$Y$51+$Y$52,1,0)</f>
        <v>0</v>
      </c>
      <c r="AT88">
        <f ca="1">IF('quick game'!W39&gt;=$Y$51+$Y$52,1,0)</f>
        <v>0</v>
      </c>
      <c r="AU88">
        <f ca="1">IF('quick game'!X39&gt;=$Y$51+$Y$52,1,0)</f>
        <v>0</v>
      </c>
      <c r="AV88">
        <f ca="1">IF('quick game'!Y39&gt;=$Y$51+$Y$52,1,0)</f>
        <v>0</v>
      </c>
      <c r="AW88">
        <f ca="1">IF('quick game'!Z39&gt;=$Y$51+$Y$52,1,0)</f>
        <v>0</v>
      </c>
    </row>
    <row r="89" spans="13:49" x14ac:dyDescent="0.25">
      <c r="M89">
        <f>'quick game'!B40</f>
        <v>690</v>
      </c>
      <c r="N89">
        <f ca="1">IF(N$64=$N$5,+'quick game'!E40,-100000)</f>
        <v>8.9394743328182254E-15</v>
      </c>
      <c r="O89">
        <f>IF(O$64=$N$5,+'quick game'!F40,-100000)</f>
        <v>-100000</v>
      </c>
      <c r="P89">
        <f>IF(P$64=$N$5,+'quick game'!G40,-100000)</f>
        <v>-100000</v>
      </c>
      <c r="Q89">
        <f>IF(Q$64=$N$5,+'quick game'!H40,-100000)</f>
        <v>-100000</v>
      </c>
      <c r="R89">
        <f>IF(R$64=$N$5,+'quick game'!I40,-100000)</f>
        <v>-100000</v>
      </c>
      <c r="S89">
        <f>IF(S$64=$N$5,+'quick game'!J40,-100000)</f>
        <v>-100000</v>
      </c>
      <c r="T89">
        <f>IF(T$64=$N$5,+'quick game'!K40,-100000)</f>
        <v>-100000</v>
      </c>
      <c r="U89">
        <f>IF(U$64=$N$5,+'quick game'!L40,-100000)</f>
        <v>-100000</v>
      </c>
      <c r="V89">
        <f>IF(V$64=$N$5,+'quick game'!M40,-100000)</f>
        <v>-100000</v>
      </c>
      <c r="W89">
        <f>IF(W$64=$N$5,+'quick game'!N40,-100000)</f>
        <v>-100000</v>
      </c>
      <c r="Z89">
        <f>'quick game'!B40</f>
        <v>690</v>
      </c>
      <c r="AA89">
        <f ca="1">IF('quick game'!Q40&gt;=$Y$51,1,0)</f>
        <v>0</v>
      </c>
      <c r="AB89">
        <f ca="1">IF('quick game'!R40&gt;=$Y$51,1,0)</f>
        <v>0</v>
      </c>
      <c r="AC89">
        <f ca="1">IF('quick game'!S40&gt;=$Y$51,1,0)</f>
        <v>0</v>
      </c>
      <c r="AD89">
        <f ca="1">IF('quick game'!T40&gt;=$Y$51,1,0)</f>
        <v>0</v>
      </c>
      <c r="AE89">
        <f ca="1">IF('quick game'!U40&gt;=$Y$51,1,0)</f>
        <v>0</v>
      </c>
      <c r="AF89">
        <f ca="1">IF('quick game'!V40&gt;=$Y$51,1,0)</f>
        <v>0</v>
      </c>
      <c r="AG89">
        <f ca="1">IF('quick game'!W40&gt;=$Y$51,1,0)</f>
        <v>0</v>
      </c>
      <c r="AH89">
        <f ca="1">IF('quick game'!X40&gt;=$Y$51,1,0)</f>
        <v>0</v>
      </c>
      <c r="AI89">
        <f ca="1">IF('quick game'!Y40&gt;=$Y$51,1,0)</f>
        <v>0</v>
      </c>
      <c r="AJ89">
        <f ca="1">IF('quick game'!Z40&gt;=$Y$51,1,0)</f>
        <v>0</v>
      </c>
      <c r="AM89">
        <f>'quick game'!O40</f>
        <v>0</v>
      </c>
      <c r="AN89">
        <f ca="1">IF('quick game'!Q40&gt;=$Y$51+$Y$52,1,0)</f>
        <v>0</v>
      </c>
      <c r="AO89">
        <f ca="1">IF('quick game'!R40&gt;=$Y$51+$Y$52,1,0)</f>
        <v>0</v>
      </c>
      <c r="AP89">
        <f ca="1">IF('quick game'!S40&gt;=$Y$51+$Y$52,1,0)</f>
        <v>0</v>
      </c>
      <c r="AQ89">
        <f ca="1">IF('quick game'!T40&gt;=$Y$51+$Y$52,1,0)</f>
        <v>0</v>
      </c>
      <c r="AR89">
        <f ca="1">IF('quick game'!U40&gt;=$Y$51+$Y$52,1,0)</f>
        <v>0</v>
      </c>
      <c r="AS89">
        <f ca="1">IF('quick game'!V40&gt;=$Y$51+$Y$52,1,0)</f>
        <v>0</v>
      </c>
      <c r="AT89">
        <f ca="1">IF('quick game'!W40&gt;=$Y$51+$Y$52,1,0)</f>
        <v>0</v>
      </c>
      <c r="AU89">
        <f ca="1">IF('quick game'!X40&gt;=$Y$51+$Y$52,1,0)</f>
        <v>0</v>
      </c>
      <c r="AV89">
        <f ca="1">IF('quick game'!Y40&gt;=$Y$51+$Y$52,1,0)</f>
        <v>0</v>
      </c>
      <c r="AW89">
        <f ca="1">IF('quick game'!Z40&gt;=$Y$51+$Y$52,1,0)</f>
        <v>0</v>
      </c>
    </row>
    <row r="90" spans="13:49" x14ac:dyDescent="0.25">
      <c r="M90">
        <f>'quick game'!B41</f>
        <v>720</v>
      </c>
      <c r="N90">
        <f ca="1">IF(N$64=$N$5,+'quick game'!E41,-100000)</f>
        <v>1.0565182570604658E-15</v>
      </c>
      <c r="O90">
        <f>IF(O$64=$N$5,+'quick game'!F41,-100000)</f>
        <v>-100000</v>
      </c>
      <c r="P90">
        <f>IF(P$64=$N$5,+'quick game'!G41,-100000)</f>
        <v>-100000</v>
      </c>
      <c r="Q90">
        <f>IF(Q$64=$N$5,+'quick game'!H41,-100000)</f>
        <v>-100000</v>
      </c>
      <c r="R90">
        <f>IF(R$64=$N$5,+'quick game'!I41,-100000)</f>
        <v>-100000</v>
      </c>
      <c r="S90">
        <f>IF(S$64=$N$5,+'quick game'!J41,-100000)</f>
        <v>-100000</v>
      </c>
      <c r="T90">
        <f>IF(T$64=$N$5,+'quick game'!K41,-100000)</f>
        <v>-100000</v>
      </c>
      <c r="U90">
        <f>IF(U$64=$N$5,+'quick game'!L41,-100000)</f>
        <v>-100000</v>
      </c>
      <c r="V90">
        <f>IF(V$64=$N$5,+'quick game'!M41,-100000)</f>
        <v>-100000</v>
      </c>
      <c r="W90">
        <f>IF(W$64=$N$5,+'quick game'!N41,-100000)</f>
        <v>-100000</v>
      </c>
      <c r="Z90">
        <f>'quick game'!B41</f>
        <v>720</v>
      </c>
      <c r="AA90">
        <f ca="1">IF('quick game'!Q41&gt;=$Y$51,1,0)</f>
        <v>1</v>
      </c>
      <c r="AB90">
        <f ca="1">IF('quick game'!R41&gt;=$Y$51,1,0)</f>
        <v>0</v>
      </c>
      <c r="AC90">
        <f ca="1">IF('quick game'!S41&gt;=$Y$51,1,0)</f>
        <v>0</v>
      </c>
      <c r="AD90">
        <f ca="1">IF('quick game'!T41&gt;=$Y$51,1,0)</f>
        <v>0</v>
      </c>
      <c r="AE90">
        <f ca="1">IF('quick game'!U41&gt;=$Y$51,1,0)</f>
        <v>0</v>
      </c>
      <c r="AF90">
        <f ca="1">IF('quick game'!V41&gt;=$Y$51,1,0)</f>
        <v>0</v>
      </c>
      <c r="AG90">
        <f ca="1">IF('quick game'!W41&gt;=$Y$51,1,0)</f>
        <v>0</v>
      </c>
      <c r="AH90">
        <f ca="1">IF('quick game'!X41&gt;=$Y$51,1,0)</f>
        <v>0</v>
      </c>
      <c r="AI90">
        <f ca="1">IF('quick game'!Y41&gt;=$Y$51,1,0)</f>
        <v>0</v>
      </c>
      <c r="AJ90">
        <f ca="1">IF('quick game'!Z41&gt;=$Y$51,1,0)</f>
        <v>0</v>
      </c>
      <c r="AM90">
        <f>'quick game'!O41</f>
        <v>0</v>
      </c>
      <c r="AN90">
        <f ca="1">IF('quick game'!Q41&gt;=$Y$51+$Y$52,1,0)</f>
        <v>0</v>
      </c>
      <c r="AO90">
        <f ca="1">IF('quick game'!R41&gt;=$Y$51+$Y$52,1,0)</f>
        <v>0</v>
      </c>
      <c r="AP90">
        <f ca="1">IF('quick game'!S41&gt;=$Y$51+$Y$52,1,0)</f>
        <v>0</v>
      </c>
      <c r="AQ90">
        <f ca="1">IF('quick game'!T41&gt;=$Y$51+$Y$52,1,0)</f>
        <v>0</v>
      </c>
      <c r="AR90">
        <f ca="1">IF('quick game'!U41&gt;=$Y$51+$Y$52,1,0)</f>
        <v>0</v>
      </c>
      <c r="AS90">
        <f ca="1">IF('quick game'!V41&gt;=$Y$51+$Y$52,1,0)</f>
        <v>0</v>
      </c>
      <c r="AT90">
        <f ca="1">IF('quick game'!W41&gt;=$Y$51+$Y$52,1,0)</f>
        <v>0</v>
      </c>
      <c r="AU90">
        <f ca="1">IF('quick game'!X41&gt;=$Y$51+$Y$52,1,0)</f>
        <v>0</v>
      </c>
      <c r="AV90">
        <f ca="1">IF('quick game'!Y41&gt;=$Y$51+$Y$52,1,0)</f>
        <v>0</v>
      </c>
      <c r="AW90">
        <f ca="1">IF('quick game'!Z41&gt;=$Y$51+$Y$52,1,0)</f>
        <v>0</v>
      </c>
    </row>
    <row r="91" spans="13:49" x14ac:dyDescent="0.25">
      <c r="M91">
        <f>'quick game'!B42</f>
        <v>750</v>
      </c>
      <c r="N91">
        <f ca="1">IF(N$64=$N$5,+'quick game'!E42,-100000)</f>
        <v>1.3676613730490546E-16</v>
      </c>
      <c r="O91">
        <f>IF(O$64=$N$5,+'quick game'!F42,-100000)</f>
        <v>-100000</v>
      </c>
      <c r="P91">
        <f>IF(P$64=$N$5,+'quick game'!G42,-100000)</f>
        <v>-100000</v>
      </c>
      <c r="Q91">
        <f>IF(Q$64=$N$5,+'quick game'!H42,-100000)</f>
        <v>-100000</v>
      </c>
      <c r="R91">
        <f>IF(R$64=$N$5,+'quick game'!I42,-100000)</f>
        <v>-100000</v>
      </c>
      <c r="S91">
        <f>IF(S$64=$N$5,+'quick game'!J42,-100000)</f>
        <v>-100000</v>
      </c>
      <c r="T91">
        <f>IF(T$64=$N$5,+'quick game'!K42,-100000)</f>
        <v>-100000</v>
      </c>
      <c r="U91">
        <f>IF(U$64=$N$5,+'quick game'!L42,-100000)</f>
        <v>-100000</v>
      </c>
      <c r="V91">
        <f>IF(V$64=$N$5,+'quick game'!M42,-100000)</f>
        <v>-100000</v>
      </c>
      <c r="W91">
        <f>IF(W$64=$N$5,+'quick game'!N42,-100000)</f>
        <v>-100000</v>
      </c>
      <c r="Z91">
        <f>'quick game'!B42</f>
        <v>750</v>
      </c>
      <c r="AA91">
        <f ca="1">IF('quick game'!Q42&gt;=$Y$51,1,0)</f>
        <v>1</v>
      </c>
      <c r="AB91">
        <f ca="1">IF('quick game'!R42&gt;=$Y$51,1,0)</f>
        <v>0</v>
      </c>
      <c r="AC91">
        <f ca="1">IF('quick game'!S42&gt;=$Y$51,1,0)</f>
        <v>0</v>
      </c>
      <c r="AD91">
        <f ca="1">IF('quick game'!T42&gt;=$Y$51,1,0)</f>
        <v>0</v>
      </c>
      <c r="AE91">
        <f ca="1">IF('quick game'!U42&gt;=$Y$51,1,0)</f>
        <v>0</v>
      </c>
      <c r="AF91">
        <f ca="1">IF('quick game'!V42&gt;=$Y$51,1,0)</f>
        <v>0</v>
      </c>
      <c r="AG91">
        <f ca="1">IF('quick game'!W42&gt;=$Y$51,1,0)</f>
        <v>0</v>
      </c>
      <c r="AH91">
        <f ca="1">IF('quick game'!X42&gt;=$Y$51,1,0)</f>
        <v>0</v>
      </c>
      <c r="AI91">
        <f ca="1">IF('quick game'!Y42&gt;=$Y$51,1,0)</f>
        <v>0</v>
      </c>
      <c r="AJ91">
        <f ca="1">IF('quick game'!Z42&gt;=$Y$51,1,0)</f>
        <v>0</v>
      </c>
      <c r="AM91">
        <f>'quick game'!O42</f>
        <v>0</v>
      </c>
      <c r="AN91">
        <f ca="1">IF('quick game'!Q42&gt;=$Y$51+$Y$52,1,0)</f>
        <v>0</v>
      </c>
      <c r="AO91">
        <f ca="1">IF('quick game'!R42&gt;=$Y$51+$Y$52,1,0)</f>
        <v>0</v>
      </c>
      <c r="AP91">
        <f ca="1">IF('quick game'!S42&gt;=$Y$51+$Y$52,1,0)</f>
        <v>0</v>
      </c>
      <c r="AQ91">
        <f ca="1">IF('quick game'!T42&gt;=$Y$51+$Y$52,1,0)</f>
        <v>0</v>
      </c>
      <c r="AR91">
        <f ca="1">IF('quick game'!U42&gt;=$Y$51+$Y$52,1,0)</f>
        <v>0</v>
      </c>
      <c r="AS91">
        <f ca="1">IF('quick game'!V42&gt;=$Y$51+$Y$52,1,0)</f>
        <v>0</v>
      </c>
      <c r="AT91">
        <f ca="1">IF('quick game'!W42&gt;=$Y$51+$Y$52,1,0)</f>
        <v>0</v>
      </c>
      <c r="AU91">
        <f ca="1">IF('quick game'!X42&gt;=$Y$51+$Y$52,1,0)</f>
        <v>0</v>
      </c>
      <c r="AV91">
        <f ca="1">IF('quick game'!Y42&gt;=$Y$51+$Y$52,1,0)</f>
        <v>0</v>
      </c>
      <c r="AW91">
        <f ca="1">IF('quick game'!Z42&gt;=$Y$51+$Y$52,1,0)</f>
        <v>0</v>
      </c>
    </row>
    <row r="92" spans="13:49" x14ac:dyDescent="0.25">
      <c r="M92">
        <f>'quick game'!B43</f>
        <v>780</v>
      </c>
      <c r="N92">
        <f ca="1">IF(N$64=$N$5,+'quick game'!E43,-100000)</f>
        <v>1.4619116525255827E-17</v>
      </c>
      <c r="O92">
        <f>IF(O$64=$N$5,+'quick game'!F43,-100000)</f>
        <v>-100000</v>
      </c>
      <c r="P92">
        <f>IF(P$64=$N$5,+'quick game'!G43,-100000)</f>
        <v>-100000</v>
      </c>
      <c r="Q92">
        <f>IF(Q$64=$N$5,+'quick game'!H43,-100000)</f>
        <v>-100000</v>
      </c>
      <c r="R92">
        <f>IF(R$64=$N$5,+'quick game'!I43,-100000)</f>
        <v>-100000</v>
      </c>
      <c r="S92">
        <f>IF(S$64=$N$5,+'quick game'!J43,-100000)</f>
        <v>-100000</v>
      </c>
      <c r="T92">
        <f>IF(T$64=$N$5,+'quick game'!K43,-100000)</f>
        <v>-100000</v>
      </c>
      <c r="U92">
        <f>IF(U$64=$N$5,+'quick game'!L43,-100000)</f>
        <v>-100000</v>
      </c>
      <c r="V92">
        <f>IF(V$64=$N$5,+'quick game'!M43,-100000)</f>
        <v>-100000</v>
      </c>
      <c r="W92">
        <f>IF(W$64=$N$5,+'quick game'!N43,-100000)</f>
        <v>-100000</v>
      </c>
      <c r="Z92">
        <f>'quick game'!B43</f>
        <v>780</v>
      </c>
      <c r="AA92">
        <f ca="1">IF('quick game'!Q43&gt;=$Y$51,1,0)</f>
        <v>1</v>
      </c>
      <c r="AB92">
        <f ca="1">IF('quick game'!R43&gt;=$Y$51,1,0)</f>
        <v>0</v>
      </c>
      <c r="AC92">
        <f ca="1">IF('quick game'!S43&gt;=$Y$51,1,0)</f>
        <v>0</v>
      </c>
      <c r="AD92">
        <f ca="1">IF('quick game'!T43&gt;=$Y$51,1,0)</f>
        <v>0</v>
      </c>
      <c r="AE92">
        <f ca="1">IF('quick game'!U43&gt;=$Y$51,1,0)</f>
        <v>0</v>
      </c>
      <c r="AF92">
        <f ca="1">IF('quick game'!V43&gt;=$Y$51,1,0)</f>
        <v>0</v>
      </c>
      <c r="AG92">
        <f ca="1">IF('quick game'!W43&gt;=$Y$51,1,0)</f>
        <v>0</v>
      </c>
      <c r="AH92">
        <f ca="1">IF('quick game'!X43&gt;=$Y$51,1,0)</f>
        <v>0</v>
      </c>
      <c r="AI92">
        <f ca="1">IF('quick game'!Y43&gt;=$Y$51,1,0)</f>
        <v>0</v>
      </c>
      <c r="AJ92">
        <f ca="1">IF('quick game'!Z43&gt;=$Y$51,1,0)</f>
        <v>0</v>
      </c>
      <c r="AM92">
        <f>'quick game'!O43</f>
        <v>0</v>
      </c>
      <c r="AN92">
        <f ca="1">IF('quick game'!Q43&gt;=$Y$51+$Y$52,1,0)</f>
        <v>0</v>
      </c>
      <c r="AO92">
        <f ca="1">IF('quick game'!R43&gt;=$Y$51+$Y$52,1,0)</f>
        <v>0</v>
      </c>
      <c r="AP92">
        <f ca="1">IF('quick game'!S43&gt;=$Y$51+$Y$52,1,0)</f>
        <v>0</v>
      </c>
      <c r="AQ92">
        <f ca="1">IF('quick game'!T43&gt;=$Y$51+$Y$52,1,0)</f>
        <v>0</v>
      </c>
      <c r="AR92">
        <f ca="1">IF('quick game'!U43&gt;=$Y$51+$Y$52,1,0)</f>
        <v>0</v>
      </c>
      <c r="AS92">
        <f ca="1">IF('quick game'!V43&gt;=$Y$51+$Y$52,1,0)</f>
        <v>0</v>
      </c>
      <c r="AT92">
        <f ca="1">IF('quick game'!W43&gt;=$Y$51+$Y$52,1,0)</f>
        <v>0</v>
      </c>
      <c r="AU92">
        <f ca="1">IF('quick game'!X43&gt;=$Y$51+$Y$52,1,0)</f>
        <v>0</v>
      </c>
      <c r="AV92">
        <f ca="1">IF('quick game'!Y43&gt;=$Y$51+$Y$52,1,0)</f>
        <v>0</v>
      </c>
      <c r="AW92">
        <f ca="1">IF('quick game'!Z43&gt;=$Y$51+$Y$52,1,0)</f>
        <v>0</v>
      </c>
    </row>
    <row r="93" spans="13:49" x14ac:dyDescent="0.25">
      <c r="M93">
        <f>'quick game'!B44</f>
        <v>810</v>
      </c>
      <c r="N93">
        <f ca="1">IF(N$64=$N$5,+'quick game'!E44,-100000)</f>
        <v>2.0238397524098574E-18</v>
      </c>
      <c r="O93">
        <f>IF(O$64=$N$5,+'quick game'!F44,-100000)</f>
        <v>-100000</v>
      </c>
      <c r="P93">
        <f>IF(P$64=$N$5,+'quick game'!G44,-100000)</f>
        <v>-100000</v>
      </c>
      <c r="Q93">
        <f>IF(Q$64=$N$5,+'quick game'!H44,-100000)</f>
        <v>-100000</v>
      </c>
      <c r="R93">
        <f>IF(R$64=$N$5,+'quick game'!I44,-100000)</f>
        <v>-100000</v>
      </c>
      <c r="S93">
        <f>IF(S$64=$N$5,+'quick game'!J44,-100000)</f>
        <v>-100000</v>
      </c>
      <c r="T93">
        <f>IF(T$64=$N$5,+'quick game'!K44,-100000)</f>
        <v>-100000</v>
      </c>
      <c r="U93">
        <f>IF(U$64=$N$5,+'quick game'!L44,-100000)</f>
        <v>-100000</v>
      </c>
      <c r="V93">
        <f>IF(V$64=$N$5,+'quick game'!M44,-100000)</f>
        <v>-100000</v>
      </c>
      <c r="W93">
        <f>IF(W$64=$N$5,+'quick game'!N44,-100000)</f>
        <v>-100000</v>
      </c>
      <c r="Z93">
        <f>'quick game'!B44</f>
        <v>810</v>
      </c>
      <c r="AA93">
        <f ca="1">IF('quick game'!Q44&gt;=$Y$51,1,0)</f>
        <v>1</v>
      </c>
      <c r="AB93">
        <f ca="1">IF('quick game'!R44&gt;=$Y$51,1,0)</f>
        <v>0</v>
      </c>
      <c r="AC93">
        <f ca="1">IF('quick game'!S44&gt;=$Y$51,1,0)</f>
        <v>0</v>
      </c>
      <c r="AD93">
        <f ca="1">IF('quick game'!T44&gt;=$Y$51,1,0)</f>
        <v>0</v>
      </c>
      <c r="AE93">
        <f ca="1">IF('quick game'!U44&gt;=$Y$51,1,0)</f>
        <v>0</v>
      </c>
      <c r="AF93">
        <f ca="1">IF('quick game'!V44&gt;=$Y$51,1,0)</f>
        <v>0</v>
      </c>
      <c r="AG93">
        <f ca="1">IF('quick game'!W44&gt;=$Y$51,1,0)</f>
        <v>0</v>
      </c>
      <c r="AH93">
        <f ca="1">IF('quick game'!X44&gt;=$Y$51,1,0)</f>
        <v>0</v>
      </c>
      <c r="AI93">
        <f ca="1">IF('quick game'!Y44&gt;=$Y$51,1,0)</f>
        <v>0</v>
      </c>
      <c r="AJ93">
        <f ca="1">IF('quick game'!Z44&gt;=$Y$51,1,0)</f>
        <v>0</v>
      </c>
      <c r="AM93">
        <f>'quick game'!O44</f>
        <v>0</v>
      </c>
      <c r="AN93">
        <f ca="1">IF('quick game'!Q44&gt;=$Y$51+$Y$52,1,0)</f>
        <v>0</v>
      </c>
      <c r="AO93">
        <f ca="1">IF('quick game'!R44&gt;=$Y$51+$Y$52,1,0)</f>
        <v>0</v>
      </c>
      <c r="AP93">
        <f ca="1">IF('quick game'!S44&gt;=$Y$51+$Y$52,1,0)</f>
        <v>0</v>
      </c>
      <c r="AQ93">
        <f ca="1">IF('quick game'!T44&gt;=$Y$51+$Y$52,1,0)</f>
        <v>0</v>
      </c>
      <c r="AR93">
        <f ca="1">IF('quick game'!U44&gt;=$Y$51+$Y$52,1,0)</f>
        <v>0</v>
      </c>
      <c r="AS93">
        <f ca="1">IF('quick game'!V44&gt;=$Y$51+$Y$52,1,0)</f>
        <v>0</v>
      </c>
      <c r="AT93">
        <f ca="1">IF('quick game'!W44&gt;=$Y$51+$Y$52,1,0)</f>
        <v>0</v>
      </c>
      <c r="AU93">
        <f ca="1">IF('quick game'!X44&gt;=$Y$51+$Y$52,1,0)</f>
        <v>0</v>
      </c>
      <c r="AV93">
        <f ca="1">IF('quick game'!Y44&gt;=$Y$51+$Y$52,1,0)</f>
        <v>0</v>
      </c>
      <c r="AW93">
        <f ca="1">IF('quick game'!Z44&gt;=$Y$51+$Y$52,1,0)</f>
        <v>0</v>
      </c>
    </row>
    <row r="94" spans="13:49" x14ac:dyDescent="0.25">
      <c r="M94">
        <f>'quick game'!B45</f>
        <v>840</v>
      </c>
      <c r="N94">
        <f ca="1">IF(N$64=$N$5,+'quick game'!E45,-100000)</f>
        <v>2.0992572417565376E-19</v>
      </c>
      <c r="O94">
        <f>IF(O$64=$N$5,+'quick game'!F45,-100000)</f>
        <v>-100000</v>
      </c>
      <c r="P94">
        <f>IF(P$64=$N$5,+'quick game'!G45,-100000)</f>
        <v>-100000</v>
      </c>
      <c r="Q94">
        <f>IF(Q$64=$N$5,+'quick game'!H45,-100000)</f>
        <v>-100000</v>
      </c>
      <c r="R94">
        <f>IF(R$64=$N$5,+'quick game'!I45,-100000)</f>
        <v>-100000</v>
      </c>
      <c r="S94">
        <f>IF(S$64=$N$5,+'quick game'!J45,-100000)</f>
        <v>-100000</v>
      </c>
      <c r="T94">
        <f>IF(T$64=$N$5,+'quick game'!K45,-100000)</f>
        <v>-100000</v>
      </c>
      <c r="U94">
        <f>IF(U$64=$N$5,+'quick game'!L45,-100000)</f>
        <v>-100000</v>
      </c>
      <c r="V94">
        <f>IF(V$64=$N$5,+'quick game'!M45,-100000)</f>
        <v>-100000</v>
      </c>
      <c r="W94">
        <f>IF(W$64=$N$5,+'quick game'!N45,-100000)</f>
        <v>-100000</v>
      </c>
      <c r="Z94">
        <f>'quick game'!B45</f>
        <v>840</v>
      </c>
      <c r="AA94">
        <f ca="1">IF('quick game'!Q45&gt;=$Y$51,1,0)</f>
        <v>1</v>
      </c>
      <c r="AB94">
        <f ca="1">IF('quick game'!R45&gt;=$Y$51,1,0)</f>
        <v>0</v>
      </c>
      <c r="AC94">
        <f ca="1">IF('quick game'!S45&gt;=$Y$51,1,0)</f>
        <v>0</v>
      </c>
      <c r="AD94">
        <f ca="1">IF('quick game'!T45&gt;=$Y$51,1,0)</f>
        <v>0</v>
      </c>
      <c r="AE94">
        <f ca="1">IF('quick game'!U45&gt;=$Y$51,1,0)</f>
        <v>0</v>
      </c>
      <c r="AF94">
        <f ca="1">IF('quick game'!V45&gt;=$Y$51,1,0)</f>
        <v>0</v>
      </c>
      <c r="AG94">
        <f ca="1">IF('quick game'!W45&gt;=$Y$51,1,0)</f>
        <v>0</v>
      </c>
      <c r="AH94">
        <f ca="1">IF('quick game'!X45&gt;=$Y$51,1,0)</f>
        <v>0</v>
      </c>
      <c r="AI94">
        <f ca="1">IF('quick game'!Y45&gt;=$Y$51,1,0)</f>
        <v>0</v>
      </c>
      <c r="AJ94">
        <f ca="1">IF('quick game'!Z45&gt;=$Y$51,1,0)</f>
        <v>0</v>
      </c>
      <c r="AM94">
        <f>'quick game'!O45</f>
        <v>0</v>
      </c>
      <c r="AN94">
        <f ca="1">IF('quick game'!Q45&gt;=$Y$51+$Y$52,1,0)</f>
        <v>0</v>
      </c>
      <c r="AO94">
        <f ca="1">IF('quick game'!R45&gt;=$Y$51+$Y$52,1,0)</f>
        <v>0</v>
      </c>
      <c r="AP94">
        <f ca="1">IF('quick game'!S45&gt;=$Y$51+$Y$52,1,0)</f>
        <v>0</v>
      </c>
      <c r="AQ94">
        <f ca="1">IF('quick game'!T45&gt;=$Y$51+$Y$52,1,0)</f>
        <v>0</v>
      </c>
      <c r="AR94">
        <f ca="1">IF('quick game'!U45&gt;=$Y$51+$Y$52,1,0)</f>
        <v>0</v>
      </c>
      <c r="AS94">
        <f ca="1">IF('quick game'!V45&gt;=$Y$51+$Y$52,1,0)</f>
        <v>0</v>
      </c>
      <c r="AT94">
        <f ca="1">IF('quick game'!W45&gt;=$Y$51+$Y$52,1,0)</f>
        <v>0</v>
      </c>
      <c r="AU94">
        <f ca="1">IF('quick game'!X45&gt;=$Y$51+$Y$52,1,0)</f>
        <v>0</v>
      </c>
      <c r="AV94">
        <f ca="1">IF('quick game'!Y45&gt;=$Y$51+$Y$52,1,0)</f>
        <v>0</v>
      </c>
      <c r="AW94">
        <f ca="1">IF('quick game'!Z45&gt;=$Y$51+$Y$52,1,0)</f>
        <v>0</v>
      </c>
    </row>
    <row r="95" spans="13:49" x14ac:dyDescent="0.25">
      <c r="M95">
        <f>'quick game'!B46</f>
        <v>870</v>
      </c>
      <c r="N95">
        <f ca="1">IF(N$64=$N$5,+'quick game'!E46,-100000)</f>
        <v>3.2901768699825543E-20</v>
      </c>
      <c r="O95">
        <f>IF(O$64=$N$5,+'quick game'!F46,-100000)</f>
        <v>-100000</v>
      </c>
      <c r="P95">
        <f>IF(P$64=$N$5,+'quick game'!G46,-100000)</f>
        <v>-100000</v>
      </c>
      <c r="Q95">
        <f>IF(Q$64=$N$5,+'quick game'!H46,-100000)</f>
        <v>-100000</v>
      </c>
      <c r="R95">
        <f>IF(R$64=$N$5,+'quick game'!I46,-100000)</f>
        <v>-100000</v>
      </c>
      <c r="S95">
        <f>IF(S$64=$N$5,+'quick game'!J46,-100000)</f>
        <v>-100000</v>
      </c>
      <c r="T95">
        <f>IF(T$64=$N$5,+'quick game'!K46,-100000)</f>
        <v>-100000</v>
      </c>
      <c r="U95">
        <f>IF(U$64=$N$5,+'quick game'!L46,-100000)</f>
        <v>-100000</v>
      </c>
      <c r="V95">
        <f>IF(V$64=$N$5,+'quick game'!M46,-100000)</f>
        <v>-100000</v>
      </c>
      <c r="W95">
        <f>IF(W$64=$N$5,+'quick game'!N46,-100000)</f>
        <v>-100000</v>
      </c>
      <c r="Z95">
        <f>'quick game'!B46</f>
        <v>870</v>
      </c>
      <c r="AA95">
        <f ca="1">IF('quick game'!Q46&gt;=$Y$51,1,0)</f>
        <v>1</v>
      </c>
      <c r="AB95">
        <f ca="1">IF('quick game'!R46&gt;=$Y$51,1,0)</f>
        <v>0</v>
      </c>
      <c r="AC95">
        <f ca="1">IF('quick game'!S46&gt;=$Y$51,1,0)</f>
        <v>0</v>
      </c>
      <c r="AD95">
        <f ca="1">IF('quick game'!T46&gt;=$Y$51,1,0)</f>
        <v>0</v>
      </c>
      <c r="AE95">
        <f ca="1">IF('quick game'!U46&gt;=$Y$51,1,0)</f>
        <v>0</v>
      </c>
      <c r="AF95">
        <f ca="1">IF('quick game'!V46&gt;=$Y$51,1,0)</f>
        <v>0</v>
      </c>
      <c r="AG95">
        <f ca="1">IF('quick game'!W46&gt;=$Y$51,1,0)</f>
        <v>0</v>
      </c>
      <c r="AH95">
        <f ca="1">IF('quick game'!X46&gt;=$Y$51,1,0)</f>
        <v>0</v>
      </c>
      <c r="AI95">
        <f ca="1">IF('quick game'!Y46&gt;=$Y$51,1,0)</f>
        <v>0</v>
      </c>
      <c r="AJ95">
        <f ca="1">IF('quick game'!Z46&gt;=$Y$51,1,0)</f>
        <v>0</v>
      </c>
      <c r="AM95">
        <f>'quick game'!O46</f>
        <v>0</v>
      </c>
      <c r="AN95">
        <f ca="1">IF('quick game'!Q46&gt;=$Y$51+$Y$52,1,0)</f>
        <v>0</v>
      </c>
      <c r="AO95">
        <f ca="1">IF('quick game'!R46&gt;=$Y$51+$Y$52,1,0)</f>
        <v>0</v>
      </c>
      <c r="AP95">
        <f ca="1">IF('quick game'!S46&gt;=$Y$51+$Y$52,1,0)</f>
        <v>0</v>
      </c>
      <c r="AQ95">
        <f ca="1">IF('quick game'!T46&gt;=$Y$51+$Y$52,1,0)</f>
        <v>0</v>
      </c>
      <c r="AR95">
        <f ca="1">IF('quick game'!U46&gt;=$Y$51+$Y$52,1,0)</f>
        <v>0</v>
      </c>
      <c r="AS95">
        <f ca="1">IF('quick game'!V46&gt;=$Y$51+$Y$52,1,0)</f>
        <v>0</v>
      </c>
      <c r="AT95">
        <f ca="1">IF('quick game'!W46&gt;=$Y$51+$Y$52,1,0)</f>
        <v>0</v>
      </c>
      <c r="AU95">
        <f ca="1">IF('quick game'!X46&gt;=$Y$51+$Y$52,1,0)</f>
        <v>0</v>
      </c>
      <c r="AV95">
        <f ca="1">IF('quick game'!Y46&gt;=$Y$51+$Y$52,1,0)</f>
        <v>0</v>
      </c>
      <c r="AW95">
        <f ca="1">IF('quick game'!Z46&gt;=$Y$51+$Y$52,1,0)</f>
        <v>0</v>
      </c>
    </row>
    <row r="96" spans="13:49" x14ac:dyDescent="0.25">
      <c r="M96">
        <f>'quick game'!B47</f>
        <v>900</v>
      </c>
      <c r="N96">
        <f ca="1">IF(N$64=$N$5,+'quick game'!E47,-100000)</f>
        <v>3.6093952873709512E-21</v>
      </c>
      <c r="O96">
        <f>IF(O$64=$N$5,+'quick game'!F47,-100000)</f>
        <v>-100000</v>
      </c>
      <c r="P96">
        <f>IF(P$64=$N$5,+'quick game'!G47,-100000)</f>
        <v>-100000</v>
      </c>
      <c r="Q96">
        <f>IF(Q$64=$N$5,+'quick game'!H47,-100000)</f>
        <v>-100000</v>
      </c>
      <c r="R96">
        <f>IF(R$64=$N$5,+'quick game'!I47,-100000)</f>
        <v>-100000</v>
      </c>
      <c r="S96">
        <f>IF(S$64=$N$5,+'quick game'!J47,-100000)</f>
        <v>-100000</v>
      </c>
      <c r="T96">
        <f>IF(T$64=$N$5,+'quick game'!K47,-100000)</f>
        <v>-100000</v>
      </c>
      <c r="U96">
        <f>IF(U$64=$N$5,+'quick game'!L47,-100000)</f>
        <v>-100000</v>
      </c>
      <c r="V96">
        <f>IF(V$64=$N$5,+'quick game'!M47,-100000)</f>
        <v>-100000</v>
      </c>
      <c r="W96">
        <f>IF(W$64=$N$5,+'quick game'!N47,-100000)</f>
        <v>-100000</v>
      </c>
      <c r="Z96">
        <f>'quick game'!B47</f>
        <v>900</v>
      </c>
      <c r="AA96">
        <f ca="1">IF('quick game'!Q47&gt;=$Y$51,1,0)</f>
        <v>1</v>
      </c>
      <c r="AB96">
        <f ca="1">IF('quick game'!R47&gt;=$Y$51,1,0)</f>
        <v>0</v>
      </c>
      <c r="AC96">
        <f ca="1">IF('quick game'!S47&gt;=$Y$51,1,0)</f>
        <v>0</v>
      </c>
      <c r="AD96">
        <f ca="1">IF('quick game'!T47&gt;=$Y$51,1,0)</f>
        <v>0</v>
      </c>
      <c r="AE96">
        <f ca="1">IF('quick game'!U47&gt;=$Y$51,1,0)</f>
        <v>0</v>
      </c>
      <c r="AF96">
        <f ca="1">IF('quick game'!V47&gt;=$Y$51,1,0)</f>
        <v>0</v>
      </c>
      <c r="AG96">
        <f ca="1">IF('quick game'!W47&gt;=$Y$51,1,0)</f>
        <v>0</v>
      </c>
      <c r="AH96">
        <f ca="1">IF('quick game'!X47&gt;=$Y$51,1,0)</f>
        <v>0</v>
      </c>
      <c r="AI96">
        <f ca="1">IF('quick game'!Y47&gt;=$Y$51,1,0)</f>
        <v>0</v>
      </c>
      <c r="AJ96">
        <f ca="1">IF('quick game'!Z47&gt;=$Y$51,1,0)</f>
        <v>0</v>
      </c>
      <c r="AM96">
        <f>'quick game'!O47</f>
        <v>0</v>
      </c>
      <c r="AN96">
        <f ca="1">IF('quick game'!Q47&gt;=$Y$51+$Y$52,1,0)</f>
        <v>0</v>
      </c>
      <c r="AO96">
        <f ca="1">IF('quick game'!R47&gt;=$Y$51+$Y$52,1,0)</f>
        <v>0</v>
      </c>
      <c r="AP96">
        <f ca="1">IF('quick game'!S47&gt;=$Y$51+$Y$52,1,0)</f>
        <v>0</v>
      </c>
      <c r="AQ96">
        <f ca="1">IF('quick game'!T47&gt;=$Y$51+$Y$52,1,0)</f>
        <v>0</v>
      </c>
      <c r="AR96">
        <f ca="1">IF('quick game'!U47&gt;=$Y$51+$Y$52,1,0)</f>
        <v>0</v>
      </c>
      <c r="AS96">
        <f ca="1">IF('quick game'!V47&gt;=$Y$51+$Y$52,1,0)</f>
        <v>0</v>
      </c>
      <c r="AT96">
        <f ca="1">IF('quick game'!W47&gt;=$Y$51+$Y$52,1,0)</f>
        <v>0</v>
      </c>
      <c r="AU96">
        <f ca="1">IF('quick game'!X47&gt;=$Y$51+$Y$52,1,0)</f>
        <v>0</v>
      </c>
      <c r="AV96">
        <f ca="1">IF('quick game'!Y47&gt;=$Y$51+$Y$52,1,0)</f>
        <v>0</v>
      </c>
      <c r="AW96">
        <f ca="1">IF('quick game'!Z47&gt;=$Y$51+$Y$52,1,0)</f>
        <v>0</v>
      </c>
    </row>
    <row r="97" spans="13:49" x14ac:dyDescent="0.25">
      <c r="M97">
        <f>'quick game'!B48</f>
        <v>930</v>
      </c>
      <c r="N97">
        <f ca="1">IF(N$64=$N$5,+'quick game'!E48,-100000)</f>
        <v>6.5915919814317181E-22</v>
      </c>
      <c r="O97">
        <f>IF(O$64=$N$5,+'quick game'!F48,-100000)</f>
        <v>-100000</v>
      </c>
      <c r="P97">
        <f>IF(P$64=$N$5,+'quick game'!G48,-100000)</f>
        <v>-100000</v>
      </c>
      <c r="Q97">
        <f>IF(Q$64=$N$5,+'quick game'!H48,-100000)</f>
        <v>-100000</v>
      </c>
      <c r="R97">
        <f>IF(R$64=$N$5,+'quick game'!I48,-100000)</f>
        <v>-100000</v>
      </c>
      <c r="S97">
        <f>IF(S$64=$N$5,+'quick game'!J48,-100000)</f>
        <v>-100000</v>
      </c>
      <c r="T97">
        <f>IF(T$64=$N$5,+'quick game'!K48,-100000)</f>
        <v>-100000</v>
      </c>
      <c r="U97">
        <f>IF(U$64=$N$5,+'quick game'!L48,-100000)</f>
        <v>-100000</v>
      </c>
      <c r="V97">
        <f>IF(V$64=$N$5,+'quick game'!M48,-100000)</f>
        <v>-100000</v>
      </c>
      <c r="W97">
        <f>IF(W$64=$N$5,+'quick game'!N48,-100000)</f>
        <v>-100000</v>
      </c>
      <c r="Z97">
        <f>'quick game'!B48</f>
        <v>930</v>
      </c>
      <c r="AA97">
        <f ca="1">IF('quick game'!Q48&gt;=$Y$51,1,0)</f>
        <v>1</v>
      </c>
      <c r="AB97">
        <f ca="1">IF('quick game'!R48&gt;=$Y$51,1,0)</f>
        <v>0</v>
      </c>
      <c r="AC97">
        <f ca="1">IF('quick game'!S48&gt;=$Y$51,1,0)</f>
        <v>0</v>
      </c>
      <c r="AD97">
        <f ca="1">IF('quick game'!T48&gt;=$Y$51,1,0)</f>
        <v>0</v>
      </c>
      <c r="AE97">
        <f ca="1">IF('quick game'!U48&gt;=$Y$51,1,0)</f>
        <v>0</v>
      </c>
      <c r="AF97">
        <f ca="1">IF('quick game'!V48&gt;=$Y$51,1,0)</f>
        <v>0</v>
      </c>
      <c r="AG97">
        <f ca="1">IF('quick game'!W48&gt;=$Y$51,1,0)</f>
        <v>0</v>
      </c>
      <c r="AH97">
        <f ca="1">IF('quick game'!X48&gt;=$Y$51,1,0)</f>
        <v>0</v>
      </c>
      <c r="AI97">
        <f ca="1">IF('quick game'!Y48&gt;=$Y$51,1,0)</f>
        <v>0</v>
      </c>
      <c r="AJ97">
        <f ca="1">IF('quick game'!Z48&gt;=$Y$51,1,0)</f>
        <v>0</v>
      </c>
      <c r="AM97">
        <f>'quick game'!O48</f>
        <v>0</v>
      </c>
      <c r="AN97">
        <f ca="1">IF('quick game'!Q48&gt;=$Y$51+$Y$52,1,0)</f>
        <v>0</v>
      </c>
      <c r="AO97">
        <f ca="1">IF('quick game'!R48&gt;=$Y$51+$Y$52,1,0)</f>
        <v>0</v>
      </c>
      <c r="AP97">
        <f ca="1">IF('quick game'!S48&gt;=$Y$51+$Y$52,1,0)</f>
        <v>0</v>
      </c>
      <c r="AQ97">
        <f ca="1">IF('quick game'!T48&gt;=$Y$51+$Y$52,1,0)</f>
        <v>0</v>
      </c>
      <c r="AR97">
        <f ca="1">IF('quick game'!U48&gt;=$Y$51+$Y$52,1,0)</f>
        <v>0</v>
      </c>
      <c r="AS97">
        <f ca="1">IF('quick game'!V48&gt;=$Y$51+$Y$52,1,0)</f>
        <v>0</v>
      </c>
      <c r="AT97">
        <f ca="1">IF('quick game'!W48&gt;=$Y$51+$Y$52,1,0)</f>
        <v>0</v>
      </c>
      <c r="AU97">
        <f ca="1">IF('quick game'!X48&gt;=$Y$51+$Y$52,1,0)</f>
        <v>0</v>
      </c>
      <c r="AV97">
        <f ca="1">IF('quick game'!Y48&gt;=$Y$51+$Y$52,1,0)</f>
        <v>0</v>
      </c>
      <c r="AW97">
        <f ca="1">IF('quick game'!Z48&gt;=$Y$51+$Y$52,1,0)</f>
        <v>0</v>
      </c>
    </row>
    <row r="98" spans="13:49" x14ac:dyDescent="0.25">
      <c r="M98">
        <f>'quick game'!B49</f>
        <v>960</v>
      </c>
      <c r="N98">
        <f ca="1">IF(N$64=$N$5,+'quick game'!E49,-100000)</f>
        <v>5.982123796481989E-23</v>
      </c>
      <c r="O98">
        <f>IF(O$64=$N$5,+'quick game'!F49,-100000)</f>
        <v>-100000</v>
      </c>
      <c r="P98">
        <f>IF(P$64=$N$5,+'quick game'!G49,-100000)</f>
        <v>-100000</v>
      </c>
      <c r="Q98">
        <f>IF(Q$64=$N$5,+'quick game'!H49,-100000)</f>
        <v>-100000</v>
      </c>
      <c r="R98">
        <f>IF(R$64=$N$5,+'quick game'!I49,-100000)</f>
        <v>-100000</v>
      </c>
      <c r="S98">
        <f>IF(S$64=$N$5,+'quick game'!J49,-100000)</f>
        <v>-100000</v>
      </c>
      <c r="T98">
        <f>IF(T$64=$N$5,+'quick game'!K49,-100000)</f>
        <v>-100000</v>
      </c>
      <c r="U98">
        <f>IF(U$64=$N$5,+'quick game'!L49,-100000)</f>
        <v>-100000</v>
      </c>
      <c r="V98">
        <f>IF(V$64=$N$5,+'quick game'!M49,-100000)</f>
        <v>-100000</v>
      </c>
      <c r="W98">
        <f>IF(W$64=$N$5,+'quick game'!N49,-100000)</f>
        <v>-100000</v>
      </c>
      <c r="Z98">
        <f>'quick game'!B49</f>
        <v>960</v>
      </c>
      <c r="AA98">
        <f ca="1">IF('quick game'!Q49&gt;=$Y$51,1,0)</f>
        <v>0</v>
      </c>
      <c r="AB98">
        <f ca="1">IF('quick game'!R49&gt;=$Y$51,1,0)</f>
        <v>0</v>
      </c>
      <c r="AC98">
        <f ca="1">IF('quick game'!S49&gt;=$Y$51,1,0)</f>
        <v>0</v>
      </c>
      <c r="AD98">
        <f ca="1">IF('quick game'!T49&gt;=$Y$51,1,0)</f>
        <v>0</v>
      </c>
      <c r="AE98">
        <f ca="1">IF('quick game'!U49&gt;=$Y$51,1,0)</f>
        <v>0</v>
      </c>
      <c r="AF98">
        <f ca="1">IF('quick game'!V49&gt;=$Y$51,1,0)</f>
        <v>0</v>
      </c>
      <c r="AG98">
        <f ca="1">IF('quick game'!W49&gt;=$Y$51,1,0)</f>
        <v>0</v>
      </c>
      <c r="AH98">
        <f ca="1">IF('quick game'!X49&gt;=$Y$51,1,0)</f>
        <v>0</v>
      </c>
      <c r="AI98">
        <f ca="1">IF('quick game'!Y49&gt;=$Y$51,1,0)</f>
        <v>0</v>
      </c>
      <c r="AJ98">
        <f ca="1">IF('quick game'!Z49&gt;=$Y$51,1,0)</f>
        <v>0</v>
      </c>
      <c r="AM98">
        <f>'quick game'!O49</f>
        <v>0</v>
      </c>
      <c r="AN98">
        <f ca="1">IF('quick game'!Q49&gt;=$Y$51+$Y$52,1,0)</f>
        <v>0</v>
      </c>
      <c r="AO98">
        <f ca="1">IF('quick game'!R49&gt;=$Y$51+$Y$52,1,0)</f>
        <v>0</v>
      </c>
      <c r="AP98">
        <f ca="1">IF('quick game'!S49&gt;=$Y$51+$Y$52,1,0)</f>
        <v>0</v>
      </c>
      <c r="AQ98">
        <f ca="1">IF('quick game'!T49&gt;=$Y$51+$Y$52,1,0)</f>
        <v>0</v>
      </c>
      <c r="AR98">
        <f ca="1">IF('quick game'!U49&gt;=$Y$51+$Y$52,1,0)</f>
        <v>0</v>
      </c>
      <c r="AS98">
        <f ca="1">IF('quick game'!V49&gt;=$Y$51+$Y$52,1,0)</f>
        <v>0</v>
      </c>
      <c r="AT98">
        <f ca="1">IF('quick game'!W49&gt;=$Y$51+$Y$52,1,0)</f>
        <v>0</v>
      </c>
      <c r="AU98">
        <f ca="1">IF('quick game'!X49&gt;=$Y$51+$Y$52,1,0)</f>
        <v>0</v>
      </c>
      <c r="AV98">
        <f ca="1">IF('quick game'!Y49&gt;=$Y$51+$Y$52,1,0)</f>
        <v>0</v>
      </c>
      <c r="AW98">
        <f ca="1">IF('quick game'!Z49&gt;=$Y$51+$Y$52,1,0)</f>
        <v>0</v>
      </c>
    </row>
    <row r="99" spans="13:49" x14ac:dyDescent="0.25">
      <c r="M99">
        <f>'quick game'!B50</f>
        <v>990</v>
      </c>
      <c r="N99">
        <f ca="1">IF(N$64=$N$5,+'quick game'!E50,-100000)</f>
        <v>6.5549395223206786E-24</v>
      </c>
      <c r="O99">
        <f>IF(O$64=$N$5,+'quick game'!F50,-100000)</f>
        <v>-100000</v>
      </c>
      <c r="P99">
        <f>IF(P$64=$N$5,+'quick game'!G50,-100000)</f>
        <v>-100000</v>
      </c>
      <c r="Q99">
        <f>IF(Q$64=$N$5,+'quick game'!H50,-100000)</f>
        <v>-100000</v>
      </c>
      <c r="R99">
        <f>IF(R$64=$N$5,+'quick game'!I50,-100000)</f>
        <v>-100000</v>
      </c>
      <c r="S99">
        <f>IF(S$64=$N$5,+'quick game'!J50,-100000)</f>
        <v>-100000</v>
      </c>
      <c r="T99">
        <f>IF(T$64=$N$5,+'quick game'!K50,-100000)</f>
        <v>-100000</v>
      </c>
      <c r="U99">
        <f>IF(U$64=$N$5,+'quick game'!L50,-100000)</f>
        <v>-100000</v>
      </c>
      <c r="V99">
        <f>IF(V$64=$N$5,+'quick game'!M50,-100000)</f>
        <v>-100000</v>
      </c>
      <c r="W99">
        <f>IF(W$64=$N$5,+'quick game'!N50,-100000)</f>
        <v>-100000</v>
      </c>
      <c r="Z99">
        <f>'quick game'!B50</f>
        <v>990</v>
      </c>
      <c r="AA99">
        <f ca="1">IF('quick game'!Q50&gt;=$Y$51,1,0)</f>
        <v>0</v>
      </c>
      <c r="AB99">
        <f ca="1">IF('quick game'!R50&gt;=$Y$51,1,0)</f>
        <v>0</v>
      </c>
      <c r="AC99">
        <f ca="1">IF('quick game'!S50&gt;=$Y$51,1,0)</f>
        <v>0</v>
      </c>
      <c r="AD99">
        <f ca="1">IF('quick game'!T50&gt;=$Y$51,1,0)</f>
        <v>0</v>
      </c>
      <c r="AE99">
        <f ca="1">IF('quick game'!U50&gt;=$Y$51,1,0)</f>
        <v>0</v>
      </c>
      <c r="AF99">
        <f ca="1">IF('quick game'!V50&gt;=$Y$51,1,0)</f>
        <v>0</v>
      </c>
      <c r="AG99">
        <f ca="1">IF('quick game'!W50&gt;=$Y$51,1,0)</f>
        <v>0</v>
      </c>
      <c r="AH99">
        <f ca="1">IF('quick game'!X50&gt;=$Y$51,1,0)</f>
        <v>0</v>
      </c>
      <c r="AI99">
        <f ca="1">IF('quick game'!Y50&gt;=$Y$51,1,0)</f>
        <v>0</v>
      </c>
      <c r="AJ99">
        <f ca="1">IF('quick game'!Z50&gt;=$Y$51,1,0)</f>
        <v>0</v>
      </c>
      <c r="AM99">
        <f>'quick game'!O50</f>
        <v>0</v>
      </c>
      <c r="AN99">
        <f ca="1">IF('quick game'!Q50&gt;=$Y$51+$Y$52,1,0)</f>
        <v>0</v>
      </c>
      <c r="AO99">
        <f ca="1">IF('quick game'!R50&gt;=$Y$51+$Y$52,1,0)</f>
        <v>0</v>
      </c>
      <c r="AP99">
        <f ca="1">IF('quick game'!S50&gt;=$Y$51+$Y$52,1,0)</f>
        <v>0</v>
      </c>
      <c r="AQ99">
        <f ca="1">IF('quick game'!T50&gt;=$Y$51+$Y$52,1,0)</f>
        <v>0</v>
      </c>
      <c r="AR99">
        <f ca="1">IF('quick game'!U50&gt;=$Y$51+$Y$52,1,0)</f>
        <v>0</v>
      </c>
      <c r="AS99">
        <f ca="1">IF('quick game'!V50&gt;=$Y$51+$Y$52,1,0)</f>
        <v>0</v>
      </c>
      <c r="AT99">
        <f ca="1">IF('quick game'!W50&gt;=$Y$51+$Y$52,1,0)</f>
        <v>0</v>
      </c>
      <c r="AU99">
        <f ca="1">IF('quick game'!X50&gt;=$Y$51+$Y$52,1,0)</f>
        <v>0</v>
      </c>
      <c r="AV99">
        <f ca="1">IF('quick game'!Y50&gt;=$Y$51+$Y$52,1,0)</f>
        <v>0</v>
      </c>
      <c r="AW99">
        <f ca="1">IF('quick game'!Z50&gt;=$Y$51+$Y$52,1,0)</f>
        <v>0</v>
      </c>
    </row>
    <row r="100" spans="13:49" x14ac:dyDescent="0.25">
      <c r="M100">
        <f>'quick game'!B51</f>
        <v>1020</v>
      </c>
      <c r="N100">
        <f ca="1">IF(N$64=$N$5,+'quick game'!E51,-100000)</f>
        <v>9.9207958699877997E-25</v>
      </c>
      <c r="O100">
        <f>IF(O$64=$N$5,+'quick game'!F51,-100000)</f>
        <v>-100000</v>
      </c>
      <c r="P100">
        <f>IF(P$64=$N$5,+'quick game'!G51,-100000)</f>
        <v>-100000</v>
      </c>
      <c r="Q100">
        <f>IF(Q$64=$N$5,+'quick game'!H51,-100000)</f>
        <v>-100000</v>
      </c>
      <c r="R100">
        <f>IF(R$64=$N$5,+'quick game'!I51,-100000)</f>
        <v>-100000</v>
      </c>
      <c r="S100">
        <f>IF(S$64=$N$5,+'quick game'!J51,-100000)</f>
        <v>-100000</v>
      </c>
      <c r="T100">
        <f>IF(T$64=$N$5,+'quick game'!K51,-100000)</f>
        <v>-100000</v>
      </c>
      <c r="U100">
        <f>IF(U$64=$N$5,+'quick game'!L51,-100000)</f>
        <v>-100000</v>
      </c>
      <c r="V100">
        <f>IF(V$64=$N$5,+'quick game'!M51,-100000)</f>
        <v>-100000</v>
      </c>
      <c r="W100">
        <f>IF(W$64=$N$5,+'quick game'!N51,-100000)</f>
        <v>-100000</v>
      </c>
      <c r="Z100">
        <f>'quick game'!B51</f>
        <v>1020</v>
      </c>
      <c r="AA100">
        <f ca="1">IF('quick game'!Q51&gt;=$Y$51,1,0)</f>
        <v>0</v>
      </c>
      <c r="AB100">
        <f ca="1">IF('quick game'!R51&gt;=$Y$51,1,0)</f>
        <v>0</v>
      </c>
      <c r="AC100">
        <f ca="1">IF('quick game'!S51&gt;=$Y$51,1,0)</f>
        <v>0</v>
      </c>
      <c r="AD100">
        <f ca="1">IF('quick game'!T51&gt;=$Y$51,1,0)</f>
        <v>0</v>
      </c>
      <c r="AE100">
        <f ca="1">IF('quick game'!U51&gt;=$Y$51,1,0)</f>
        <v>0</v>
      </c>
      <c r="AF100">
        <f ca="1">IF('quick game'!V51&gt;=$Y$51,1,0)</f>
        <v>0</v>
      </c>
      <c r="AG100">
        <f ca="1">IF('quick game'!W51&gt;=$Y$51,1,0)</f>
        <v>0</v>
      </c>
      <c r="AH100">
        <f ca="1">IF('quick game'!X51&gt;=$Y$51,1,0)</f>
        <v>1</v>
      </c>
      <c r="AI100">
        <f ca="1">IF('quick game'!Y51&gt;=$Y$51,1,0)</f>
        <v>0</v>
      </c>
      <c r="AJ100">
        <f ca="1">IF('quick game'!Z51&gt;=$Y$51,1,0)</f>
        <v>0</v>
      </c>
      <c r="AM100">
        <f>'quick game'!O51</f>
        <v>0</v>
      </c>
      <c r="AN100">
        <f ca="1">IF('quick game'!Q51&gt;=$Y$51+$Y$52,1,0)</f>
        <v>0</v>
      </c>
      <c r="AO100">
        <f ca="1">IF('quick game'!R51&gt;=$Y$51+$Y$52,1,0)</f>
        <v>0</v>
      </c>
      <c r="AP100">
        <f ca="1">IF('quick game'!S51&gt;=$Y$51+$Y$52,1,0)</f>
        <v>0</v>
      </c>
      <c r="AQ100">
        <f ca="1">IF('quick game'!T51&gt;=$Y$51+$Y$52,1,0)</f>
        <v>0</v>
      </c>
      <c r="AR100">
        <f ca="1">IF('quick game'!U51&gt;=$Y$51+$Y$52,1,0)</f>
        <v>0</v>
      </c>
      <c r="AS100">
        <f ca="1">IF('quick game'!V51&gt;=$Y$51+$Y$52,1,0)</f>
        <v>0</v>
      </c>
      <c r="AT100">
        <f ca="1">IF('quick game'!W51&gt;=$Y$51+$Y$52,1,0)</f>
        <v>0</v>
      </c>
      <c r="AU100">
        <f ca="1">IF('quick game'!X51&gt;=$Y$51+$Y$52,1,0)</f>
        <v>0</v>
      </c>
      <c r="AV100">
        <f ca="1">IF('quick game'!Y51&gt;=$Y$51+$Y$52,1,0)</f>
        <v>0</v>
      </c>
      <c r="AW100">
        <f ca="1">IF('quick game'!Z51&gt;=$Y$51+$Y$52,1,0)</f>
        <v>0</v>
      </c>
    </row>
    <row r="101" spans="13:49" x14ac:dyDescent="0.25">
      <c r="M101">
        <f>'quick game'!B52</f>
        <v>1050</v>
      </c>
      <c r="N101">
        <f ca="1">IF(N$64=$N$5,+'quick game'!E52,-100000)</f>
        <v>1.5588621588879521E-25</v>
      </c>
      <c r="O101">
        <f>IF(O$64=$N$5,+'quick game'!F52,-100000)</f>
        <v>-100000</v>
      </c>
      <c r="P101">
        <f>IF(P$64=$N$5,+'quick game'!G52,-100000)</f>
        <v>-100000</v>
      </c>
      <c r="Q101">
        <f>IF(Q$64=$N$5,+'quick game'!H52,-100000)</f>
        <v>-100000</v>
      </c>
      <c r="R101">
        <f>IF(R$64=$N$5,+'quick game'!I52,-100000)</f>
        <v>-100000</v>
      </c>
      <c r="S101">
        <f>IF(S$64=$N$5,+'quick game'!J52,-100000)</f>
        <v>-100000</v>
      </c>
      <c r="T101">
        <f>IF(T$64=$N$5,+'quick game'!K52,-100000)</f>
        <v>-100000</v>
      </c>
      <c r="U101">
        <f>IF(U$64=$N$5,+'quick game'!L52,-100000)</f>
        <v>-100000</v>
      </c>
      <c r="V101">
        <f>IF(V$64=$N$5,+'quick game'!M52,-100000)</f>
        <v>-100000</v>
      </c>
      <c r="W101">
        <f>IF(W$64=$N$5,+'quick game'!N52,-100000)</f>
        <v>-100000</v>
      </c>
      <c r="Z101">
        <f>'quick game'!B52</f>
        <v>1050</v>
      </c>
      <c r="AA101">
        <f ca="1">IF('quick game'!Q52&gt;=$Y$51,1,0)</f>
        <v>0</v>
      </c>
      <c r="AB101">
        <f ca="1">IF('quick game'!R52&gt;=$Y$51,1,0)</f>
        <v>0</v>
      </c>
      <c r="AC101">
        <f ca="1">IF('quick game'!S52&gt;=$Y$51,1,0)</f>
        <v>0</v>
      </c>
      <c r="AD101">
        <f ca="1">IF('quick game'!T52&gt;=$Y$51,1,0)</f>
        <v>0</v>
      </c>
      <c r="AE101">
        <f ca="1">IF('quick game'!U52&gt;=$Y$51,1,0)</f>
        <v>0</v>
      </c>
      <c r="AF101">
        <f ca="1">IF('quick game'!V52&gt;=$Y$51,1,0)</f>
        <v>0</v>
      </c>
      <c r="AG101">
        <f ca="1">IF('quick game'!W52&gt;=$Y$51,1,0)</f>
        <v>0</v>
      </c>
      <c r="AH101">
        <f ca="1">IF('quick game'!X52&gt;=$Y$51,1,0)</f>
        <v>1</v>
      </c>
      <c r="AI101">
        <f ca="1">IF('quick game'!Y52&gt;=$Y$51,1,0)</f>
        <v>0</v>
      </c>
      <c r="AJ101">
        <f ca="1">IF('quick game'!Z52&gt;=$Y$51,1,0)</f>
        <v>0</v>
      </c>
      <c r="AM101">
        <f>'quick game'!O52</f>
        <v>0</v>
      </c>
      <c r="AN101">
        <f ca="1">IF('quick game'!Q52&gt;=$Y$51+$Y$52,1,0)</f>
        <v>0</v>
      </c>
      <c r="AO101">
        <f ca="1">IF('quick game'!R52&gt;=$Y$51+$Y$52,1,0)</f>
        <v>0</v>
      </c>
      <c r="AP101">
        <f ca="1">IF('quick game'!S52&gt;=$Y$51+$Y$52,1,0)</f>
        <v>0</v>
      </c>
      <c r="AQ101">
        <f ca="1">IF('quick game'!T52&gt;=$Y$51+$Y$52,1,0)</f>
        <v>0</v>
      </c>
      <c r="AR101">
        <f ca="1">IF('quick game'!U52&gt;=$Y$51+$Y$52,1,0)</f>
        <v>0</v>
      </c>
      <c r="AS101">
        <f ca="1">IF('quick game'!V52&gt;=$Y$51+$Y$52,1,0)</f>
        <v>0</v>
      </c>
      <c r="AT101">
        <f ca="1">IF('quick game'!W52&gt;=$Y$51+$Y$52,1,0)</f>
        <v>0</v>
      </c>
      <c r="AU101">
        <f ca="1">IF('quick game'!X52&gt;=$Y$51+$Y$52,1,0)</f>
        <v>0</v>
      </c>
      <c r="AV101">
        <f ca="1">IF('quick game'!Y52&gt;=$Y$51+$Y$52,1,0)</f>
        <v>0</v>
      </c>
      <c r="AW101">
        <f ca="1">IF('quick game'!Z52&gt;=$Y$51+$Y$52,1,0)</f>
        <v>0</v>
      </c>
    </row>
    <row r="102" spans="13:49" x14ac:dyDescent="0.25">
      <c r="M102">
        <f>'quick game'!B53</f>
        <v>1080</v>
      </c>
      <c r="N102">
        <f ca="1">IF(N$64=$N$5,+'quick game'!E53,-100000)</f>
        <v>1.9669726571937723E-26</v>
      </c>
      <c r="O102">
        <f>IF(O$64=$N$5,+'quick game'!F53,-100000)</f>
        <v>-100000</v>
      </c>
      <c r="P102">
        <f>IF(P$64=$N$5,+'quick game'!G53,-100000)</f>
        <v>-100000</v>
      </c>
      <c r="Q102">
        <f>IF(Q$64=$N$5,+'quick game'!H53,-100000)</f>
        <v>-100000</v>
      </c>
      <c r="R102">
        <f>IF(R$64=$N$5,+'quick game'!I53,-100000)</f>
        <v>-100000</v>
      </c>
      <c r="S102">
        <f>IF(S$64=$N$5,+'quick game'!J53,-100000)</f>
        <v>-100000</v>
      </c>
      <c r="T102">
        <f>IF(T$64=$N$5,+'quick game'!K53,-100000)</f>
        <v>-100000</v>
      </c>
      <c r="U102">
        <f>IF(U$64=$N$5,+'quick game'!L53,-100000)</f>
        <v>-100000</v>
      </c>
      <c r="V102">
        <f>IF(V$64=$N$5,+'quick game'!M53,-100000)</f>
        <v>-100000</v>
      </c>
      <c r="W102">
        <f>IF(W$64=$N$5,+'quick game'!N53,-100000)</f>
        <v>-100000</v>
      </c>
      <c r="Z102">
        <f>'quick game'!B53</f>
        <v>1080</v>
      </c>
      <c r="AA102">
        <f ca="1">IF('quick game'!Q53&gt;=$Y$51,1,0)</f>
        <v>0</v>
      </c>
      <c r="AB102">
        <f ca="1">IF('quick game'!R53&gt;=$Y$51,1,0)</f>
        <v>0</v>
      </c>
      <c r="AC102">
        <f ca="1">IF('quick game'!S53&gt;=$Y$51,1,0)</f>
        <v>0</v>
      </c>
      <c r="AD102">
        <f ca="1">IF('quick game'!T53&gt;=$Y$51,1,0)</f>
        <v>0</v>
      </c>
      <c r="AE102">
        <f ca="1">IF('quick game'!U53&gt;=$Y$51,1,0)</f>
        <v>0</v>
      </c>
      <c r="AF102">
        <f ca="1">IF('quick game'!V53&gt;=$Y$51,1,0)</f>
        <v>0</v>
      </c>
      <c r="AG102">
        <f ca="1">IF('quick game'!W53&gt;=$Y$51,1,0)</f>
        <v>0</v>
      </c>
      <c r="AH102">
        <f ca="1">IF('quick game'!X53&gt;=$Y$51,1,0)</f>
        <v>1</v>
      </c>
      <c r="AI102">
        <f ca="1">IF('quick game'!Y53&gt;=$Y$51,1,0)</f>
        <v>0</v>
      </c>
      <c r="AJ102">
        <f ca="1">IF('quick game'!Z53&gt;=$Y$51,1,0)</f>
        <v>0</v>
      </c>
      <c r="AM102">
        <f>'quick game'!O53</f>
        <v>0</v>
      </c>
      <c r="AN102">
        <f ca="1">IF('quick game'!Q53&gt;=$Y$51+$Y$52,1,0)</f>
        <v>0</v>
      </c>
      <c r="AO102">
        <f ca="1">IF('quick game'!R53&gt;=$Y$51+$Y$52,1,0)</f>
        <v>0</v>
      </c>
      <c r="AP102">
        <f ca="1">IF('quick game'!S53&gt;=$Y$51+$Y$52,1,0)</f>
        <v>0</v>
      </c>
      <c r="AQ102">
        <f ca="1">IF('quick game'!T53&gt;=$Y$51+$Y$52,1,0)</f>
        <v>0</v>
      </c>
      <c r="AR102">
        <f ca="1">IF('quick game'!U53&gt;=$Y$51+$Y$52,1,0)</f>
        <v>0</v>
      </c>
      <c r="AS102">
        <f ca="1">IF('quick game'!V53&gt;=$Y$51+$Y$52,1,0)</f>
        <v>0</v>
      </c>
      <c r="AT102">
        <f ca="1">IF('quick game'!W53&gt;=$Y$51+$Y$52,1,0)</f>
        <v>0</v>
      </c>
      <c r="AU102">
        <f ca="1">IF('quick game'!X53&gt;=$Y$51+$Y$52,1,0)</f>
        <v>0</v>
      </c>
      <c r="AV102">
        <f ca="1">IF('quick game'!Y53&gt;=$Y$51+$Y$52,1,0)</f>
        <v>0</v>
      </c>
      <c r="AW102">
        <f ca="1">IF('quick game'!Z53&gt;=$Y$51+$Y$52,1,0)</f>
        <v>0</v>
      </c>
    </row>
    <row r="103" spans="13:49" x14ac:dyDescent="0.25">
      <c r="M103">
        <f>'quick game'!B54</f>
        <v>1110</v>
      </c>
      <c r="N103">
        <f ca="1">IF(N$64=$N$5,+'quick game'!E54,-100000)</f>
        <v>2.6222229597402506E-27</v>
      </c>
      <c r="O103">
        <f>IF(O$64=$N$5,+'quick game'!F54,-100000)</f>
        <v>-100000</v>
      </c>
      <c r="P103">
        <f>IF(P$64=$N$5,+'quick game'!G54,-100000)</f>
        <v>-100000</v>
      </c>
      <c r="Q103">
        <f>IF(Q$64=$N$5,+'quick game'!H54,-100000)</f>
        <v>-100000</v>
      </c>
      <c r="R103">
        <f>IF(R$64=$N$5,+'quick game'!I54,-100000)</f>
        <v>-100000</v>
      </c>
      <c r="S103">
        <f>IF(S$64=$N$5,+'quick game'!J54,-100000)</f>
        <v>-100000</v>
      </c>
      <c r="T103">
        <f>IF(T$64=$N$5,+'quick game'!K54,-100000)</f>
        <v>-100000</v>
      </c>
      <c r="U103">
        <f>IF(U$64=$N$5,+'quick game'!L54,-100000)</f>
        <v>-100000</v>
      </c>
      <c r="V103">
        <f>IF(V$64=$N$5,+'quick game'!M54,-100000)</f>
        <v>-100000</v>
      </c>
      <c r="W103">
        <f>IF(W$64=$N$5,+'quick game'!N54,-100000)</f>
        <v>-100000</v>
      </c>
      <c r="Z103">
        <f>'quick game'!B54</f>
        <v>1110</v>
      </c>
      <c r="AA103">
        <f ca="1">IF('quick game'!Q54&gt;=$Y$51,1,0)</f>
        <v>0</v>
      </c>
      <c r="AB103">
        <f ca="1">IF('quick game'!R54&gt;=$Y$51,1,0)</f>
        <v>0</v>
      </c>
      <c r="AC103">
        <f ca="1">IF('quick game'!S54&gt;=$Y$51,1,0)</f>
        <v>0</v>
      </c>
      <c r="AD103">
        <f ca="1">IF('quick game'!T54&gt;=$Y$51,1,0)</f>
        <v>0</v>
      </c>
      <c r="AE103">
        <f ca="1">IF('quick game'!U54&gt;=$Y$51,1,0)</f>
        <v>0</v>
      </c>
      <c r="AF103">
        <f ca="1">IF('quick game'!V54&gt;=$Y$51,1,0)</f>
        <v>0</v>
      </c>
      <c r="AG103">
        <f ca="1">IF('quick game'!W54&gt;=$Y$51,1,0)</f>
        <v>0</v>
      </c>
      <c r="AH103">
        <f ca="1">IF('quick game'!X54&gt;=$Y$51,1,0)</f>
        <v>1</v>
      </c>
      <c r="AI103">
        <f ca="1">IF('quick game'!Y54&gt;=$Y$51,1,0)</f>
        <v>0</v>
      </c>
      <c r="AJ103">
        <f ca="1">IF('quick game'!Z54&gt;=$Y$51,1,0)</f>
        <v>0</v>
      </c>
      <c r="AM103">
        <f>'quick game'!O54</f>
        <v>0</v>
      </c>
      <c r="AN103">
        <f ca="1">IF('quick game'!Q54&gt;=$Y$51+$Y$52,1,0)</f>
        <v>0</v>
      </c>
      <c r="AO103">
        <f ca="1">IF('quick game'!R54&gt;=$Y$51+$Y$52,1,0)</f>
        <v>0</v>
      </c>
      <c r="AP103">
        <f ca="1">IF('quick game'!S54&gt;=$Y$51+$Y$52,1,0)</f>
        <v>0</v>
      </c>
      <c r="AQ103">
        <f ca="1">IF('quick game'!T54&gt;=$Y$51+$Y$52,1,0)</f>
        <v>0</v>
      </c>
      <c r="AR103">
        <f ca="1">IF('quick game'!U54&gt;=$Y$51+$Y$52,1,0)</f>
        <v>0</v>
      </c>
      <c r="AS103">
        <f ca="1">IF('quick game'!V54&gt;=$Y$51+$Y$52,1,0)</f>
        <v>0</v>
      </c>
      <c r="AT103">
        <f ca="1">IF('quick game'!W54&gt;=$Y$51+$Y$52,1,0)</f>
        <v>0</v>
      </c>
      <c r="AU103">
        <f ca="1">IF('quick game'!X54&gt;=$Y$51+$Y$52,1,0)</f>
        <v>0</v>
      </c>
      <c r="AV103">
        <f ca="1">IF('quick game'!Y54&gt;=$Y$51+$Y$52,1,0)</f>
        <v>0</v>
      </c>
      <c r="AW103">
        <f ca="1">IF('quick game'!Z54&gt;=$Y$51+$Y$52,1,0)</f>
        <v>0</v>
      </c>
    </row>
    <row r="104" spans="13:49" x14ac:dyDescent="0.25">
      <c r="M104">
        <f>'quick game'!B55</f>
        <v>1140</v>
      </c>
      <c r="N104">
        <f ca="1">IF(N$64=$N$5,+'quick game'!E55,-100000)</f>
        <v>3.2853735387145795E-28</v>
      </c>
      <c r="O104">
        <f>IF(O$64=$N$5,+'quick game'!F55,-100000)</f>
        <v>-100000</v>
      </c>
      <c r="P104">
        <f>IF(P$64=$N$5,+'quick game'!G55,-100000)</f>
        <v>-100000</v>
      </c>
      <c r="Q104">
        <f>IF(Q$64=$N$5,+'quick game'!H55,-100000)</f>
        <v>-100000</v>
      </c>
      <c r="R104">
        <f>IF(R$64=$N$5,+'quick game'!I55,-100000)</f>
        <v>-100000</v>
      </c>
      <c r="S104">
        <f>IF(S$64=$N$5,+'quick game'!J55,-100000)</f>
        <v>-100000</v>
      </c>
      <c r="T104">
        <f>IF(T$64=$N$5,+'quick game'!K55,-100000)</f>
        <v>-100000</v>
      </c>
      <c r="U104">
        <f>IF(U$64=$N$5,+'quick game'!L55,-100000)</f>
        <v>-100000</v>
      </c>
      <c r="V104">
        <f>IF(V$64=$N$5,+'quick game'!M55,-100000)</f>
        <v>-100000</v>
      </c>
      <c r="W104">
        <f>IF(W$64=$N$5,+'quick game'!N55,-100000)</f>
        <v>-100000</v>
      </c>
      <c r="Z104">
        <f>'quick game'!B55</f>
        <v>1140</v>
      </c>
      <c r="AA104">
        <f ca="1">IF('quick game'!Q55&gt;=$Y$51,1,0)</f>
        <v>0</v>
      </c>
      <c r="AB104">
        <f ca="1">IF('quick game'!R55&gt;=$Y$51,1,0)</f>
        <v>0</v>
      </c>
      <c r="AC104">
        <f ca="1">IF('quick game'!S55&gt;=$Y$51,1,0)</f>
        <v>0</v>
      </c>
      <c r="AD104">
        <f ca="1">IF('quick game'!T55&gt;=$Y$51,1,0)</f>
        <v>0</v>
      </c>
      <c r="AE104">
        <f ca="1">IF('quick game'!U55&gt;=$Y$51,1,0)</f>
        <v>0</v>
      </c>
      <c r="AF104">
        <f ca="1">IF('quick game'!V55&gt;=$Y$51,1,0)</f>
        <v>0</v>
      </c>
      <c r="AG104">
        <f ca="1">IF('quick game'!W55&gt;=$Y$51,1,0)</f>
        <v>0</v>
      </c>
      <c r="AH104">
        <f ca="1">IF('quick game'!X55&gt;=$Y$51,1,0)</f>
        <v>1</v>
      </c>
      <c r="AI104">
        <f ca="1">IF('quick game'!Y55&gt;=$Y$51,1,0)</f>
        <v>0</v>
      </c>
      <c r="AJ104">
        <f ca="1">IF('quick game'!Z55&gt;=$Y$51,1,0)</f>
        <v>0</v>
      </c>
      <c r="AM104">
        <f>'quick game'!O55</f>
        <v>0</v>
      </c>
      <c r="AN104">
        <f ca="1">IF('quick game'!Q55&gt;=$Y$51+$Y$52,1,0)</f>
        <v>0</v>
      </c>
      <c r="AO104">
        <f ca="1">IF('quick game'!R55&gt;=$Y$51+$Y$52,1,0)</f>
        <v>0</v>
      </c>
      <c r="AP104">
        <f ca="1">IF('quick game'!S55&gt;=$Y$51+$Y$52,1,0)</f>
        <v>0</v>
      </c>
      <c r="AQ104">
        <f ca="1">IF('quick game'!T55&gt;=$Y$51+$Y$52,1,0)</f>
        <v>0</v>
      </c>
      <c r="AR104">
        <f ca="1">IF('quick game'!U55&gt;=$Y$51+$Y$52,1,0)</f>
        <v>0</v>
      </c>
      <c r="AS104">
        <f ca="1">IF('quick game'!V55&gt;=$Y$51+$Y$52,1,0)</f>
        <v>0</v>
      </c>
      <c r="AT104">
        <f ca="1">IF('quick game'!W55&gt;=$Y$51+$Y$52,1,0)</f>
        <v>0</v>
      </c>
      <c r="AU104">
        <f ca="1">IF('quick game'!X55&gt;=$Y$51+$Y$52,1,0)</f>
        <v>0</v>
      </c>
      <c r="AV104">
        <f ca="1">IF('quick game'!Y55&gt;=$Y$51+$Y$52,1,0)</f>
        <v>0</v>
      </c>
      <c r="AW104">
        <f ca="1">IF('quick game'!Z55&gt;=$Y$51+$Y$52,1,0)</f>
        <v>0</v>
      </c>
    </row>
    <row r="105" spans="13:49" x14ac:dyDescent="0.25">
      <c r="M105">
        <f>'quick game'!B56</f>
        <v>1170</v>
      </c>
      <c r="N105">
        <f ca="1">IF(N$64=$N$5,+'quick game'!E56,-100000)</f>
        <v>2.7080892324182732E-29</v>
      </c>
      <c r="O105">
        <f>IF(O$64=$N$5,+'quick game'!F56,-100000)</f>
        <v>-100000</v>
      </c>
      <c r="P105">
        <f>IF(P$64=$N$5,+'quick game'!G56,-100000)</f>
        <v>-100000</v>
      </c>
      <c r="Q105">
        <f>IF(Q$64=$N$5,+'quick game'!H56,-100000)</f>
        <v>-100000</v>
      </c>
      <c r="R105">
        <f>IF(R$64=$N$5,+'quick game'!I56,-100000)</f>
        <v>-100000</v>
      </c>
      <c r="S105">
        <f>IF(S$64=$N$5,+'quick game'!J56,-100000)</f>
        <v>-100000</v>
      </c>
      <c r="T105">
        <f>IF(T$64=$N$5,+'quick game'!K56,-100000)</f>
        <v>-100000</v>
      </c>
      <c r="U105">
        <f>IF(U$64=$N$5,+'quick game'!L56,-100000)</f>
        <v>-100000</v>
      </c>
      <c r="V105">
        <f>IF(V$64=$N$5,+'quick game'!M56,-100000)</f>
        <v>-100000</v>
      </c>
      <c r="W105">
        <f>IF(W$64=$N$5,+'quick game'!N56,-100000)</f>
        <v>-100000</v>
      </c>
      <c r="Z105">
        <f>'quick game'!B56</f>
        <v>1170</v>
      </c>
      <c r="AA105">
        <f ca="1">IF('quick game'!Q56&gt;=$Y$51,1,0)</f>
        <v>0</v>
      </c>
      <c r="AB105">
        <f ca="1">IF('quick game'!R56&gt;=$Y$51,1,0)</f>
        <v>0</v>
      </c>
      <c r="AC105">
        <f ca="1">IF('quick game'!S56&gt;=$Y$51,1,0)</f>
        <v>0</v>
      </c>
      <c r="AD105">
        <f ca="1">IF('quick game'!T56&gt;=$Y$51,1,0)</f>
        <v>0</v>
      </c>
      <c r="AE105">
        <f ca="1">IF('quick game'!U56&gt;=$Y$51,1,0)</f>
        <v>0</v>
      </c>
      <c r="AF105">
        <f ca="1">IF('quick game'!V56&gt;=$Y$51,1,0)</f>
        <v>0</v>
      </c>
      <c r="AG105">
        <f ca="1">IF('quick game'!W56&gt;=$Y$51,1,0)</f>
        <v>1</v>
      </c>
      <c r="AH105">
        <f ca="1">IF('quick game'!X56&gt;=$Y$51,1,0)</f>
        <v>1</v>
      </c>
      <c r="AI105">
        <f ca="1">IF('quick game'!Y56&gt;=$Y$51,1,0)</f>
        <v>0</v>
      </c>
      <c r="AJ105">
        <f ca="1">IF('quick game'!Z56&gt;=$Y$51,1,0)</f>
        <v>0</v>
      </c>
      <c r="AM105">
        <f>'quick game'!O56</f>
        <v>0</v>
      </c>
      <c r="AN105">
        <f ca="1">IF('quick game'!Q56&gt;=$Y$51+$Y$52,1,0)</f>
        <v>0</v>
      </c>
      <c r="AO105">
        <f ca="1">IF('quick game'!R56&gt;=$Y$51+$Y$52,1,0)</f>
        <v>0</v>
      </c>
      <c r="AP105">
        <f ca="1">IF('quick game'!S56&gt;=$Y$51+$Y$52,1,0)</f>
        <v>0</v>
      </c>
      <c r="AQ105">
        <f ca="1">IF('quick game'!T56&gt;=$Y$51+$Y$52,1,0)</f>
        <v>0</v>
      </c>
      <c r="AR105">
        <f ca="1">IF('quick game'!U56&gt;=$Y$51+$Y$52,1,0)</f>
        <v>0</v>
      </c>
      <c r="AS105">
        <f ca="1">IF('quick game'!V56&gt;=$Y$51+$Y$52,1,0)</f>
        <v>0</v>
      </c>
      <c r="AT105">
        <f ca="1">IF('quick game'!W56&gt;=$Y$51+$Y$52,1,0)</f>
        <v>0</v>
      </c>
      <c r="AU105">
        <f ca="1">IF('quick game'!X56&gt;=$Y$51+$Y$52,1,0)</f>
        <v>0</v>
      </c>
      <c r="AV105">
        <f ca="1">IF('quick game'!Y56&gt;=$Y$51+$Y$52,1,0)</f>
        <v>0</v>
      </c>
      <c r="AW105">
        <f ca="1">IF('quick game'!Z56&gt;=$Y$51+$Y$52,1,0)</f>
        <v>0</v>
      </c>
    </row>
    <row r="106" spans="13:49" x14ac:dyDescent="0.25">
      <c r="M106">
        <f>'quick game'!B57</f>
        <v>1200</v>
      </c>
      <c r="N106">
        <f ca="1">IF(N$64=$N$5,+'quick game'!E57,-100000)</f>
        <v>5.3311602409171924E-30</v>
      </c>
      <c r="O106">
        <f>IF(O$64=$N$5,+'quick game'!F57,-100000)</f>
        <v>-100000</v>
      </c>
      <c r="P106">
        <f>IF(P$64=$N$5,+'quick game'!G57,-100000)</f>
        <v>-100000</v>
      </c>
      <c r="Q106">
        <f>IF(Q$64=$N$5,+'quick game'!H57,-100000)</f>
        <v>-100000</v>
      </c>
      <c r="R106">
        <f>IF(R$64=$N$5,+'quick game'!I57,-100000)</f>
        <v>-100000</v>
      </c>
      <c r="S106">
        <f>IF(S$64=$N$5,+'quick game'!J57,-100000)</f>
        <v>-100000</v>
      </c>
      <c r="T106">
        <f>IF(T$64=$N$5,+'quick game'!K57,-100000)</f>
        <v>-100000</v>
      </c>
      <c r="U106">
        <f>IF(U$64=$N$5,+'quick game'!L57,-100000)</f>
        <v>-100000</v>
      </c>
      <c r="V106">
        <f>IF(V$64=$N$5,+'quick game'!M57,-100000)</f>
        <v>-100000</v>
      </c>
      <c r="W106">
        <f>IF(W$64=$N$5,+'quick game'!N57,-100000)</f>
        <v>-100000</v>
      </c>
      <c r="Z106">
        <f>'quick game'!B57</f>
        <v>1200</v>
      </c>
      <c r="AA106">
        <f ca="1">IF('quick game'!Q57&gt;=$Y$51,1,0)</f>
        <v>0</v>
      </c>
      <c r="AB106">
        <f ca="1">IF('quick game'!R57&gt;=$Y$51,1,0)</f>
        <v>0</v>
      </c>
      <c r="AC106">
        <f ca="1">IF('quick game'!S57&gt;=$Y$51,1,0)</f>
        <v>0</v>
      </c>
      <c r="AD106">
        <f ca="1">IF('quick game'!T57&gt;=$Y$51,1,0)</f>
        <v>0</v>
      </c>
      <c r="AE106">
        <f ca="1">IF('quick game'!U57&gt;=$Y$51,1,0)</f>
        <v>0</v>
      </c>
      <c r="AF106">
        <f ca="1">IF('quick game'!V57&gt;=$Y$51,1,0)</f>
        <v>0</v>
      </c>
      <c r="AG106">
        <f ca="1">IF('quick game'!W57&gt;=$Y$51,1,0)</f>
        <v>1</v>
      </c>
      <c r="AH106">
        <f ca="1">IF('quick game'!X57&gt;=$Y$51,1,0)</f>
        <v>1</v>
      </c>
      <c r="AI106">
        <f ca="1">IF('quick game'!Y57&gt;=$Y$51,1,0)</f>
        <v>0</v>
      </c>
      <c r="AJ106">
        <f ca="1">IF('quick game'!Z57&gt;=$Y$51,1,0)</f>
        <v>1</v>
      </c>
      <c r="AM106">
        <f>'quick game'!O57</f>
        <v>0</v>
      </c>
      <c r="AN106">
        <f ca="1">IF('quick game'!Q57&gt;=$Y$51+$Y$52,1,0)</f>
        <v>0</v>
      </c>
      <c r="AO106">
        <f ca="1">IF('quick game'!R57&gt;=$Y$51+$Y$52,1,0)</f>
        <v>0</v>
      </c>
      <c r="AP106">
        <f ca="1">IF('quick game'!S57&gt;=$Y$51+$Y$52,1,0)</f>
        <v>0</v>
      </c>
      <c r="AQ106">
        <f ca="1">IF('quick game'!T57&gt;=$Y$51+$Y$52,1,0)</f>
        <v>0</v>
      </c>
      <c r="AR106">
        <f ca="1">IF('quick game'!U57&gt;=$Y$51+$Y$52,1,0)</f>
        <v>0</v>
      </c>
      <c r="AS106">
        <f ca="1">IF('quick game'!V57&gt;=$Y$51+$Y$52,1,0)</f>
        <v>0</v>
      </c>
      <c r="AT106">
        <f ca="1">IF('quick game'!W57&gt;=$Y$51+$Y$52,1,0)</f>
        <v>0</v>
      </c>
      <c r="AU106">
        <f ca="1">IF('quick game'!X57&gt;=$Y$51+$Y$52,1,0)</f>
        <v>0</v>
      </c>
      <c r="AV106">
        <f ca="1">IF('quick game'!Y57&gt;=$Y$51+$Y$52,1,0)</f>
        <v>0</v>
      </c>
      <c r="AW106">
        <f ca="1">IF('quick game'!Z57&gt;=$Y$51+$Y$52,1,0)</f>
        <v>0</v>
      </c>
    </row>
    <row r="107" spans="13:49" x14ac:dyDescent="0.25">
      <c r="M107">
        <f>'quick game'!B58</f>
        <v>1230</v>
      </c>
      <c r="N107">
        <f ca="1">IF(N$64=$N$5,+'quick game'!E58,-100000)</f>
        <v>4.4485324436050259E-31</v>
      </c>
      <c r="O107">
        <f>IF(O$64=$N$5,+'quick game'!F58,-100000)</f>
        <v>-100000</v>
      </c>
      <c r="P107">
        <f>IF(P$64=$N$5,+'quick game'!G58,-100000)</f>
        <v>-100000</v>
      </c>
      <c r="Q107">
        <f>IF(Q$64=$N$5,+'quick game'!H58,-100000)</f>
        <v>-100000</v>
      </c>
      <c r="R107">
        <f>IF(R$64=$N$5,+'quick game'!I58,-100000)</f>
        <v>-100000</v>
      </c>
      <c r="S107">
        <f>IF(S$64=$N$5,+'quick game'!J58,-100000)</f>
        <v>-100000</v>
      </c>
      <c r="T107">
        <f>IF(T$64=$N$5,+'quick game'!K58,-100000)</f>
        <v>-100000</v>
      </c>
      <c r="U107">
        <f>IF(U$64=$N$5,+'quick game'!L58,-100000)</f>
        <v>-100000</v>
      </c>
      <c r="V107">
        <f>IF(V$64=$N$5,+'quick game'!M58,-100000)</f>
        <v>-100000</v>
      </c>
      <c r="W107">
        <f>IF(W$64=$N$5,+'quick game'!N58,-100000)</f>
        <v>-100000</v>
      </c>
      <c r="Z107">
        <f>'quick game'!B58</f>
        <v>1230</v>
      </c>
      <c r="AA107">
        <f ca="1">IF('quick game'!Q58&gt;=$Y$51,1,0)</f>
        <v>0</v>
      </c>
      <c r="AB107">
        <f ca="1">IF('quick game'!R58&gt;=$Y$51,1,0)</f>
        <v>0</v>
      </c>
      <c r="AC107">
        <f ca="1">IF('quick game'!S58&gt;=$Y$51,1,0)</f>
        <v>0</v>
      </c>
      <c r="AD107">
        <f ca="1">IF('quick game'!T58&gt;=$Y$51,1,0)</f>
        <v>0</v>
      </c>
      <c r="AE107">
        <f ca="1">IF('quick game'!U58&gt;=$Y$51,1,0)</f>
        <v>0</v>
      </c>
      <c r="AF107">
        <f ca="1">IF('quick game'!V58&gt;=$Y$51,1,0)</f>
        <v>0</v>
      </c>
      <c r="AG107">
        <f ca="1">IF('quick game'!W58&gt;=$Y$51,1,0)</f>
        <v>1</v>
      </c>
      <c r="AH107">
        <f ca="1">IF('quick game'!X58&gt;=$Y$51,1,0)</f>
        <v>1</v>
      </c>
      <c r="AI107">
        <f ca="1">IF('quick game'!Y58&gt;=$Y$51,1,0)</f>
        <v>0</v>
      </c>
      <c r="AJ107">
        <f ca="1">IF('quick game'!Z58&gt;=$Y$51,1,0)</f>
        <v>1</v>
      </c>
      <c r="AM107">
        <f>'quick game'!O58</f>
        <v>0</v>
      </c>
      <c r="AN107">
        <f ca="1">IF('quick game'!Q58&gt;=$Y$51+$Y$52,1,0)</f>
        <v>0</v>
      </c>
      <c r="AO107">
        <f ca="1">IF('quick game'!R58&gt;=$Y$51+$Y$52,1,0)</f>
        <v>0</v>
      </c>
      <c r="AP107">
        <f ca="1">IF('quick game'!S58&gt;=$Y$51+$Y$52,1,0)</f>
        <v>0</v>
      </c>
      <c r="AQ107">
        <f ca="1">IF('quick game'!T58&gt;=$Y$51+$Y$52,1,0)</f>
        <v>0</v>
      </c>
      <c r="AR107">
        <f ca="1">IF('quick game'!U58&gt;=$Y$51+$Y$52,1,0)</f>
        <v>0</v>
      </c>
      <c r="AS107">
        <f ca="1">IF('quick game'!V58&gt;=$Y$51+$Y$52,1,0)</f>
        <v>0</v>
      </c>
      <c r="AT107">
        <f ca="1">IF('quick game'!W58&gt;=$Y$51+$Y$52,1,0)</f>
        <v>0</v>
      </c>
      <c r="AU107">
        <f ca="1">IF('quick game'!X58&gt;=$Y$51+$Y$52,1,0)</f>
        <v>0</v>
      </c>
      <c r="AV107">
        <f ca="1">IF('quick game'!Y58&gt;=$Y$51+$Y$52,1,0)</f>
        <v>0</v>
      </c>
      <c r="AW107">
        <f ca="1">IF('quick game'!Z58&gt;=$Y$51+$Y$52,1,0)</f>
        <v>0</v>
      </c>
    </row>
    <row r="108" spans="13:49" x14ac:dyDescent="0.25">
      <c r="M108">
        <f>'quick game'!B59</f>
        <v>1260</v>
      </c>
      <c r="N108">
        <f ca="1">IF(N$64=$N$5,+'quick game'!E59,-100000)</f>
        <v>5.7453016004134376E-32</v>
      </c>
      <c r="O108">
        <f>IF(O$64=$N$5,+'quick game'!F59,-100000)</f>
        <v>-100000</v>
      </c>
      <c r="P108">
        <f>IF(P$64=$N$5,+'quick game'!G59,-100000)</f>
        <v>-100000</v>
      </c>
      <c r="Q108">
        <f>IF(Q$64=$N$5,+'quick game'!H59,-100000)</f>
        <v>-100000</v>
      </c>
      <c r="R108">
        <f>IF(R$64=$N$5,+'quick game'!I59,-100000)</f>
        <v>-100000</v>
      </c>
      <c r="S108">
        <f>IF(S$64=$N$5,+'quick game'!J59,-100000)</f>
        <v>-100000</v>
      </c>
      <c r="T108">
        <f>IF(T$64=$N$5,+'quick game'!K59,-100000)</f>
        <v>-100000</v>
      </c>
      <c r="U108">
        <f>IF(U$64=$N$5,+'quick game'!L59,-100000)</f>
        <v>-100000</v>
      </c>
      <c r="V108">
        <f>IF(V$64=$N$5,+'quick game'!M59,-100000)</f>
        <v>-100000</v>
      </c>
      <c r="W108">
        <f>IF(W$64=$N$5,+'quick game'!N59,-100000)</f>
        <v>-100000</v>
      </c>
      <c r="Z108">
        <f>'quick game'!B59</f>
        <v>1260</v>
      </c>
      <c r="AA108">
        <f ca="1">IF('quick game'!Q59&gt;=$Y$51,1,0)</f>
        <v>0</v>
      </c>
      <c r="AB108">
        <f ca="1">IF('quick game'!R59&gt;=$Y$51,1,0)</f>
        <v>0</v>
      </c>
      <c r="AC108">
        <f ca="1">IF('quick game'!S59&gt;=$Y$51,1,0)</f>
        <v>0</v>
      </c>
      <c r="AD108">
        <f ca="1">IF('quick game'!T59&gt;=$Y$51,1,0)</f>
        <v>0</v>
      </c>
      <c r="AE108">
        <f ca="1">IF('quick game'!U59&gt;=$Y$51,1,0)</f>
        <v>0</v>
      </c>
      <c r="AF108">
        <f ca="1">IF('quick game'!V59&gt;=$Y$51,1,0)</f>
        <v>0</v>
      </c>
      <c r="AG108">
        <f ca="1">IF('quick game'!W59&gt;=$Y$51,1,0)</f>
        <v>1</v>
      </c>
      <c r="AH108">
        <f ca="1">IF('quick game'!X59&gt;=$Y$51,1,0)</f>
        <v>1</v>
      </c>
      <c r="AI108">
        <f ca="1">IF('quick game'!Y59&gt;=$Y$51,1,0)</f>
        <v>0</v>
      </c>
      <c r="AJ108">
        <f ca="1">IF('quick game'!Z59&gt;=$Y$51,1,0)</f>
        <v>1</v>
      </c>
      <c r="AM108">
        <f>'quick game'!O59</f>
        <v>0</v>
      </c>
      <c r="AN108">
        <f ca="1">IF('quick game'!Q59&gt;=$Y$51+$Y$52,1,0)</f>
        <v>0</v>
      </c>
      <c r="AO108">
        <f ca="1">IF('quick game'!R59&gt;=$Y$51+$Y$52,1,0)</f>
        <v>0</v>
      </c>
      <c r="AP108">
        <f ca="1">IF('quick game'!S59&gt;=$Y$51+$Y$52,1,0)</f>
        <v>0</v>
      </c>
      <c r="AQ108">
        <f ca="1">IF('quick game'!T59&gt;=$Y$51+$Y$52,1,0)</f>
        <v>0</v>
      </c>
      <c r="AR108">
        <f ca="1">IF('quick game'!U59&gt;=$Y$51+$Y$52,1,0)</f>
        <v>0</v>
      </c>
      <c r="AS108">
        <f ca="1">IF('quick game'!V59&gt;=$Y$51+$Y$52,1,0)</f>
        <v>0</v>
      </c>
      <c r="AT108">
        <f ca="1">IF('quick game'!W59&gt;=$Y$51+$Y$52,1,0)</f>
        <v>0</v>
      </c>
      <c r="AU108">
        <f ca="1">IF('quick game'!X59&gt;=$Y$51+$Y$52,1,0)</f>
        <v>0</v>
      </c>
      <c r="AV108">
        <f ca="1">IF('quick game'!Y59&gt;=$Y$51+$Y$52,1,0)</f>
        <v>0</v>
      </c>
      <c r="AW108">
        <f ca="1">IF('quick game'!Z59&gt;=$Y$51+$Y$52,1,0)</f>
        <v>0</v>
      </c>
    </row>
    <row r="109" spans="13:49" x14ac:dyDescent="0.25">
      <c r="M109">
        <f>'quick game'!B60</f>
        <v>1290</v>
      </c>
      <c r="N109">
        <f ca="1">IF(N$64=$N$5,+'quick game'!E60,-100000)</f>
        <v>8.7602741272812818E-33</v>
      </c>
      <c r="O109">
        <f>IF(O$64=$N$5,+'quick game'!F60,-100000)</f>
        <v>-100000</v>
      </c>
      <c r="P109">
        <f>IF(P$64=$N$5,+'quick game'!G60,-100000)</f>
        <v>-100000</v>
      </c>
      <c r="Q109">
        <f>IF(Q$64=$N$5,+'quick game'!H60,-100000)</f>
        <v>-100000</v>
      </c>
      <c r="R109">
        <f>IF(R$64=$N$5,+'quick game'!I60,-100000)</f>
        <v>-100000</v>
      </c>
      <c r="S109">
        <f>IF(S$64=$N$5,+'quick game'!J60,-100000)</f>
        <v>-100000</v>
      </c>
      <c r="T109">
        <f>IF(T$64=$N$5,+'quick game'!K60,-100000)</f>
        <v>-100000</v>
      </c>
      <c r="U109">
        <f>IF(U$64=$N$5,+'quick game'!L60,-100000)</f>
        <v>-100000</v>
      </c>
      <c r="V109">
        <f>IF(V$64=$N$5,+'quick game'!M60,-100000)</f>
        <v>-100000</v>
      </c>
      <c r="W109">
        <f>IF(W$64=$N$5,+'quick game'!N60,-100000)</f>
        <v>-100000</v>
      </c>
      <c r="Z109">
        <f>'quick game'!B60</f>
        <v>1290</v>
      </c>
      <c r="AA109">
        <f ca="1">IF('quick game'!Q60&gt;=$Y$51,1,0)</f>
        <v>0</v>
      </c>
      <c r="AB109">
        <f ca="1">IF('quick game'!R60&gt;=$Y$51,1,0)</f>
        <v>0</v>
      </c>
      <c r="AC109">
        <f ca="1">IF('quick game'!S60&gt;=$Y$51,1,0)</f>
        <v>0</v>
      </c>
      <c r="AD109">
        <f ca="1">IF('quick game'!T60&gt;=$Y$51,1,0)</f>
        <v>0</v>
      </c>
      <c r="AE109">
        <f ca="1">IF('quick game'!U60&gt;=$Y$51,1,0)</f>
        <v>0</v>
      </c>
      <c r="AF109">
        <f ca="1">IF('quick game'!V60&gt;=$Y$51,1,0)</f>
        <v>0</v>
      </c>
      <c r="AG109">
        <f ca="1">IF('quick game'!W60&gt;=$Y$51,1,0)</f>
        <v>1</v>
      </c>
      <c r="AH109">
        <f ca="1">IF('quick game'!X60&gt;=$Y$51,1,0)</f>
        <v>1</v>
      </c>
      <c r="AI109">
        <f ca="1">IF('quick game'!Y60&gt;=$Y$51,1,0)</f>
        <v>0</v>
      </c>
      <c r="AJ109">
        <f ca="1">IF('quick game'!Z60&gt;=$Y$51,1,0)</f>
        <v>1</v>
      </c>
      <c r="AM109">
        <f>'quick game'!O60</f>
        <v>0</v>
      </c>
      <c r="AN109">
        <f ca="1">IF('quick game'!Q60&gt;=$Y$51+$Y$52,1,0)</f>
        <v>0</v>
      </c>
      <c r="AO109">
        <f ca="1">IF('quick game'!R60&gt;=$Y$51+$Y$52,1,0)</f>
        <v>0</v>
      </c>
      <c r="AP109">
        <f ca="1">IF('quick game'!S60&gt;=$Y$51+$Y$52,1,0)</f>
        <v>0</v>
      </c>
      <c r="AQ109">
        <f ca="1">IF('quick game'!T60&gt;=$Y$51+$Y$52,1,0)</f>
        <v>0</v>
      </c>
      <c r="AR109">
        <f ca="1">IF('quick game'!U60&gt;=$Y$51+$Y$52,1,0)</f>
        <v>0</v>
      </c>
      <c r="AS109">
        <f ca="1">IF('quick game'!V60&gt;=$Y$51+$Y$52,1,0)</f>
        <v>0</v>
      </c>
      <c r="AT109">
        <f ca="1">IF('quick game'!W60&gt;=$Y$51+$Y$52,1,0)</f>
        <v>1</v>
      </c>
      <c r="AU109">
        <f ca="1">IF('quick game'!X60&gt;=$Y$51+$Y$52,1,0)</f>
        <v>0</v>
      </c>
      <c r="AV109">
        <f ca="1">IF('quick game'!Y60&gt;=$Y$51+$Y$52,1,0)</f>
        <v>0</v>
      </c>
      <c r="AW109">
        <f ca="1">IF('quick game'!Z60&gt;=$Y$51+$Y$52,1,0)</f>
        <v>1</v>
      </c>
    </row>
    <row r="110" spans="13:49" x14ac:dyDescent="0.25">
      <c r="M110">
        <f>'quick game'!B61</f>
        <v>1320</v>
      </c>
      <c r="N110">
        <f ca="1">IF(N$64=$N$5,+'quick game'!E61,-100000)</f>
        <v>1.2175192559767337E-33</v>
      </c>
      <c r="O110">
        <f>IF(O$64=$N$5,+'quick game'!F61,-100000)</f>
        <v>-100000</v>
      </c>
      <c r="P110">
        <f>IF(P$64=$N$5,+'quick game'!G61,-100000)</f>
        <v>-100000</v>
      </c>
      <c r="Q110">
        <f>IF(Q$64=$N$5,+'quick game'!H61,-100000)</f>
        <v>-100000</v>
      </c>
      <c r="R110">
        <f>IF(R$64=$N$5,+'quick game'!I61,-100000)</f>
        <v>-100000</v>
      </c>
      <c r="S110">
        <f>IF(S$64=$N$5,+'quick game'!J61,-100000)</f>
        <v>-100000</v>
      </c>
      <c r="T110">
        <f>IF(T$64=$N$5,+'quick game'!K61,-100000)</f>
        <v>-100000</v>
      </c>
      <c r="U110">
        <f>IF(U$64=$N$5,+'quick game'!L61,-100000)</f>
        <v>-100000</v>
      </c>
      <c r="V110">
        <f>IF(V$64=$N$5,+'quick game'!M61,-100000)</f>
        <v>-100000</v>
      </c>
      <c r="W110">
        <f>IF(W$64=$N$5,+'quick game'!N61,-100000)</f>
        <v>-100000</v>
      </c>
      <c r="Z110">
        <f>'quick game'!B61</f>
        <v>1320</v>
      </c>
      <c r="AA110">
        <f ca="1">IF('quick game'!Q61&gt;=$Y$51,1,0)</f>
        <v>0</v>
      </c>
      <c r="AB110">
        <f ca="1">IF('quick game'!R61&gt;=$Y$51,1,0)</f>
        <v>0</v>
      </c>
      <c r="AC110">
        <f ca="1">IF('quick game'!S61&gt;=$Y$51,1,0)</f>
        <v>0</v>
      </c>
      <c r="AD110">
        <f ca="1">IF('quick game'!T61&gt;=$Y$51,1,0)</f>
        <v>0</v>
      </c>
      <c r="AE110">
        <f ca="1">IF('quick game'!U61&gt;=$Y$51,1,0)</f>
        <v>0</v>
      </c>
      <c r="AF110">
        <f ca="1">IF('quick game'!V61&gt;=$Y$51,1,0)</f>
        <v>0</v>
      </c>
      <c r="AG110">
        <f ca="1">IF('quick game'!W61&gt;=$Y$51,1,0)</f>
        <v>1</v>
      </c>
      <c r="AH110">
        <f ca="1">IF('quick game'!X61&gt;=$Y$51,1,0)</f>
        <v>1</v>
      </c>
      <c r="AI110">
        <f ca="1">IF('quick game'!Y61&gt;=$Y$51,1,0)</f>
        <v>0</v>
      </c>
      <c r="AJ110">
        <f ca="1">IF('quick game'!Z61&gt;=$Y$51,1,0)</f>
        <v>1</v>
      </c>
      <c r="AM110">
        <f>'quick game'!O61</f>
        <v>0</v>
      </c>
      <c r="AN110">
        <f ca="1">IF('quick game'!Q61&gt;=$Y$51+$Y$52,1,0)</f>
        <v>0</v>
      </c>
      <c r="AO110">
        <f ca="1">IF('quick game'!R61&gt;=$Y$51+$Y$52,1,0)</f>
        <v>0</v>
      </c>
      <c r="AP110">
        <f ca="1">IF('quick game'!S61&gt;=$Y$51+$Y$52,1,0)</f>
        <v>0</v>
      </c>
      <c r="AQ110">
        <f ca="1">IF('quick game'!T61&gt;=$Y$51+$Y$52,1,0)</f>
        <v>0</v>
      </c>
      <c r="AR110">
        <f ca="1">IF('quick game'!U61&gt;=$Y$51+$Y$52,1,0)</f>
        <v>0</v>
      </c>
      <c r="AS110">
        <f ca="1">IF('quick game'!V61&gt;=$Y$51+$Y$52,1,0)</f>
        <v>0</v>
      </c>
      <c r="AT110">
        <f ca="1">IF('quick game'!W61&gt;=$Y$51+$Y$52,1,0)</f>
        <v>1</v>
      </c>
      <c r="AU110">
        <f ca="1">IF('quick game'!X61&gt;=$Y$51+$Y$52,1,0)</f>
        <v>0</v>
      </c>
      <c r="AV110">
        <f ca="1">IF('quick game'!Y61&gt;=$Y$51+$Y$52,1,0)</f>
        <v>0</v>
      </c>
      <c r="AW110">
        <f ca="1">IF('quick game'!Z61&gt;=$Y$51+$Y$52,1,0)</f>
        <v>1</v>
      </c>
    </row>
    <row r="111" spans="13:49" x14ac:dyDescent="0.25">
      <c r="M111">
        <f>'quick game'!B62</f>
        <v>1350</v>
      </c>
      <c r="N111">
        <f ca="1">IF(N$64=$N$5,+'quick game'!E62,-100000)</f>
        <v>1.1476166454311823E-34</v>
      </c>
      <c r="O111">
        <f>IF(O$64=$N$5,+'quick game'!F62,-100000)</f>
        <v>-100000</v>
      </c>
      <c r="P111">
        <f>IF(P$64=$N$5,+'quick game'!G62,-100000)</f>
        <v>-100000</v>
      </c>
      <c r="Q111">
        <f>IF(Q$64=$N$5,+'quick game'!H62,-100000)</f>
        <v>-100000</v>
      </c>
      <c r="R111">
        <f>IF(R$64=$N$5,+'quick game'!I62,-100000)</f>
        <v>-100000</v>
      </c>
      <c r="S111">
        <f>IF(S$64=$N$5,+'quick game'!J62,-100000)</f>
        <v>-100000</v>
      </c>
      <c r="T111">
        <f>IF(T$64=$N$5,+'quick game'!K62,-100000)</f>
        <v>-100000</v>
      </c>
      <c r="U111">
        <f>IF(U$64=$N$5,+'quick game'!L62,-100000)</f>
        <v>-100000</v>
      </c>
      <c r="V111">
        <f>IF(V$64=$N$5,+'quick game'!M62,-100000)</f>
        <v>-100000</v>
      </c>
      <c r="W111">
        <f>IF(W$64=$N$5,+'quick game'!N62,-100000)</f>
        <v>-100000</v>
      </c>
      <c r="Z111">
        <f>'quick game'!B62</f>
        <v>1350</v>
      </c>
      <c r="AA111">
        <f ca="1">IF('quick game'!Q62&gt;=$Y$51,1,0)</f>
        <v>0</v>
      </c>
      <c r="AB111">
        <f ca="1">IF('quick game'!R62&gt;=$Y$51,1,0)</f>
        <v>0</v>
      </c>
      <c r="AC111">
        <f ca="1">IF('quick game'!S62&gt;=$Y$51,1,0)</f>
        <v>0</v>
      </c>
      <c r="AD111">
        <f ca="1">IF('quick game'!T62&gt;=$Y$51,1,0)</f>
        <v>0</v>
      </c>
      <c r="AE111">
        <f ca="1">IF('quick game'!U62&gt;=$Y$51,1,0)</f>
        <v>0</v>
      </c>
      <c r="AF111">
        <f ca="1">IF('quick game'!V62&gt;=$Y$51,1,0)</f>
        <v>0</v>
      </c>
      <c r="AG111">
        <f ca="1">IF('quick game'!W62&gt;=$Y$51,1,0)</f>
        <v>1</v>
      </c>
      <c r="AH111">
        <f ca="1">IF('quick game'!X62&gt;=$Y$51,1,0)</f>
        <v>1</v>
      </c>
      <c r="AI111">
        <f ca="1">IF('quick game'!Y62&gt;=$Y$51,1,0)</f>
        <v>0</v>
      </c>
      <c r="AJ111">
        <f ca="1">IF('quick game'!Z62&gt;=$Y$51,1,0)</f>
        <v>1</v>
      </c>
      <c r="AM111">
        <f>'quick game'!O62</f>
        <v>0</v>
      </c>
      <c r="AN111">
        <f ca="1">IF('quick game'!Q62&gt;=$Y$51+$Y$52,1,0)</f>
        <v>0</v>
      </c>
      <c r="AO111">
        <f ca="1">IF('quick game'!R62&gt;=$Y$51+$Y$52,1,0)</f>
        <v>0</v>
      </c>
      <c r="AP111">
        <f ca="1">IF('quick game'!S62&gt;=$Y$51+$Y$52,1,0)</f>
        <v>0</v>
      </c>
      <c r="AQ111">
        <f ca="1">IF('quick game'!T62&gt;=$Y$51+$Y$52,1,0)</f>
        <v>0</v>
      </c>
      <c r="AR111">
        <f ca="1">IF('quick game'!U62&gt;=$Y$51+$Y$52,1,0)</f>
        <v>0</v>
      </c>
      <c r="AS111">
        <f ca="1">IF('quick game'!V62&gt;=$Y$51+$Y$52,1,0)</f>
        <v>0</v>
      </c>
      <c r="AT111">
        <f ca="1">IF('quick game'!W62&gt;=$Y$51+$Y$52,1,0)</f>
        <v>1</v>
      </c>
      <c r="AU111">
        <f ca="1">IF('quick game'!X62&gt;=$Y$51+$Y$52,1,0)</f>
        <v>0</v>
      </c>
      <c r="AV111">
        <f ca="1">IF('quick game'!Y62&gt;=$Y$51+$Y$52,1,0)</f>
        <v>0</v>
      </c>
      <c r="AW111">
        <f ca="1">IF('quick game'!Z62&gt;=$Y$51+$Y$52,1,0)</f>
        <v>1</v>
      </c>
    </row>
    <row r="112" spans="13:49" x14ac:dyDescent="0.25">
      <c r="M112">
        <f>'quick game'!B63</f>
        <v>1380</v>
      </c>
      <c r="N112">
        <f ca="1">IF(N$64=$N$5,+'quick game'!E63,-100000)</f>
        <v>2.140863342179151E-35</v>
      </c>
      <c r="O112">
        <f>IF(O$64=$N$5,+'quick game'!F63,-100000)</f>
        <v>-100000</v>
      </c>
      <c r="P112">
        <f>IF(P$64=$N$5,+'quick game'!G63,-100000)</f>
        <v>-100000</v>
      </c>
      <c r="Q112">
        <f>IF(Q$64=$N$5,+'quick game'!H63,-100000)</f>
        <v>-100000</v>
      </c>
      <c r="R112">
        <f>IF(R$64=$N$5,+'quick game'!I63,-100000)</f>
        <v>-100000</v>
      </c>
      <c r="S112">
        <f>IF(S$64=$N$5,+'quick game'!J63,-100000)</f>
        <v>-100000</v>
      </c>
      <c r="T112">
        <f>IF(T$64=$N$5,+'quick game'!K63,-100000)</f>
        <v>-100000</v>
      </c>
      <c r="U112">
        <f>IF(U$64=$N$5,+'quick game'!L63,-100000)</f>
        <v>-100000</v>
      </c>
      <c r="V112">
        <f>IF(V$64=$N$5,+'quick game'!M63,-100000)</f>
        <v>-100000</v>
      </c>
      <c r="W112">
        <f>IF(W$64=$N$5,+'quick game'!N63,-100000)</f>
        <v>-100000</v>
      </c>
      <c r="Z112">
        <f>'quick game'!B63</f>
        <v>1380</v>
      </c>
      <c r="AA112">
        <f ca="1">IF('quick game'!Q63&gt;=$Y$51,1,0)</f>
        <v>0</v>
      </c>
      <c r="AB112">
        <f ca="1">IF('quick game'!R63&gt;=$Y$51,1,0)</f>
        <v>0</v>
      </c>
      <c r="AC112">
        <f ca="1">IF('quick game'!S63&gt;=$Y$51,1,0)</f>
        <v>0</v>
      </c>
      <c r="AD112">
        <f ca="1">IF('quick game'!T63&gt;=$Y$51,1,0)</f>
        <v>0</v>
      </c>
      <c r="AE112">
        <f ca="1">IF('quick game'!U63&gt;=$Y$51,1,0)</f>
        <v>0</v>
      </c>
      <c r="AF112">
        <f ca="1">IF('quick game'!V63&gt;=$Y$51,1,0)</f>
        <v>0</v>
      </c>
      <c r="AG112">
        <f ca="1">IF('quick game'!W63&gt;=$Y$51,1,0)</f>
        <v>1</v>
      </c>
      <c r="AH112">
        <f ca="1">IF('quick game'!X63&gt;=$Y$51,1,0)</f>
        <v>1</v>
      </c>
      <c r="AI112">
        <f ca="1">IF('quick game'!Y63&gt;=$Y$51,1,0)</f>
        <v>0</v>
      </c>
      <c r="AJ112">
        <f ca="1">IF('quick game'!Z63&gt;=$Y$51,1,0)</f>
        <v>1</v>
      </c>
      <c r="AM112">
        <f>'quick game'!O63</f>
        <v>0</v>
      </c>
      <c r="AN112">
        <f ca="1">IF('quick game'!Q63&gt;=$Y$51+$Y$52,1,0)</f>
        <v>0</v>
      </c>
      <c r="AO112">
        <f ca="1">IF('quick game'!R63&gt;=$Y$51+$Y$52,1,0)</f>
        <v>0</v>
      </c>
      <c r="AP112">
        <f ca="1">IF('quick game'!S63&gt;=$Y$51+$Y$52,1,0)</f>
        <v>0</v>
      </c>
      <c r="AQ112">
        <f ca="1">IF('quick game'!T63&gt;=$Y$51+$Y$52,1,0)</f>
        <v>0</v>
      </c>
      <c r="AR112">
        <f ca="1">IF('quick game'!U63&gt;=$Y$51+$Y$52,1,0)</f>
        <v>0</v>
      </c>
      <c r="AS112">
        <f ca="1">IF('quick game'!V63&gt;=$Y$51+$Y$52,1,0)</f>
        <v>0</v>
      </c>
      <c r="AT112">
        <f ca="1">IF('quick game'!W63&gt;=$Y$51+$Y$52,1,0)</f>
        <v>1</v>
      </c>
      <c r="AU112">
        <f ca="1">IF('quick game'!X63&gt;=$Y$51+$Y$52,1,0)</f>
        <v>0</v>
      </c>
      <c r="AV112">
        <f ca="1">IF('quick game'!Y63&gt;=$Y$51+$Y$52,1,0)</f>
        <v>0</v>
      </c>
      <c r="AW112">
        <f ca="1">IF('quick game'!Z63&gt;=$Y$51+$Y$52,1,0)</f>
        <v>1</v>
      </c>
    </row>
    <row r="113" spans="13:49" x14ac:dyDescent="0.25">
      <c r="M113">
        <f>'quick game'!B64</f>
        <v>1410</v>
      </c>
      <c r="N113">
        <f ca="1">IF(N$64=$N$5,+'quick game'!E64,-100000)</f>
        <v>2.7649274046001604E-36</v>
      </c>
      <c r="O113">
        <f>IF(O$64=$N$5,+'quick game'!F64,-100000)</f>
        <v>-100000</v>
      </c>
      <c r="P113">
        <f>IF(P$64=$N$5,+'quick game'!G64,-100000)</f>
        <v>-100000</v>
      </c>
      <c r="Q113">
        <f>IF(Q$64=$N$5,+'quick game'!H64,-100000)</f>
        <v>-100000</v>
      </c>
      <c r="R113">
        <f>IF(R$64=$N$5,+'quick game'!I64,-100000)</f>
        <v>-100000</v>
      </c>
      <c r="S113">
        <f>IF(S$64=$N$5,+'quick game'!J64,-100000)</f>
        <v>-100000</v>
      </c>
      <c r="T113">
        <f>IF(T$64=$N$5,+'quick game'!K64,-100000)</f>
        <v>-100000</v>
      </c>
      <c r="U113">
        <f>IF(U$64=$N$5,+'quick game'!L64,-100000)</f>
        <v>-100000</v>
      </c>
      <c r="V113">
        <f>IF(V$64=$N$5,+'quick game'!M64,-100000)</f>
        <v>-100000</v>
      </c>
      <c r="W113">
        <f>IF(W$64=$N$5,+'quick game'!N64,-100000)</f>
        <v>-100000</v>
      </c>
      <c r="Z113">
        <f>'quick game'!B64</f>
        <v>1410</v>
      </c>
      <c r="AA113">
        <f ca="1">IF('quick game'!Q64&gt;=$Y$51,1,0)</f>
        <v>0</v>
      </c>
      <c r="AB113">
        <f ca="1">IF('quick game'!R64&gt;=$Y$51,1,0)</f>
        <v>0</v>
      </c>
      <c r="AC113">
        <f ca="1">IF('quick game'!S64&gt;=$Y$51,1,0)</f>
        <v>0</v>
      </c>
      <c r="AD113">
        <f ca="1">IF('quick game'!T64&gt;=$Y$51,1,0)</f>
        <v>0</v>
      </c>
      <c r="AE113">
        <f ca="1">IF('quick game'!U64&gt;=$Y$51,1,0)</f>
        <v>0</v>
      </c>
      <c r="AF113">
        <f ca="1">IF('quick game'!V64&gt;=$Y$51,1,0)</f>
        <v>0</v>
      </c>
      <c r="AG113">
        <f ca="1">IF('quick game'!W64&gt;=$Y$51,1,0)</f>
        <v>1</v>
      </c>
      <c r="AH113">
        <f ca="1">IF('quick game'!X64&gt;=$Y$51,1,0)</f>
        <v>1</v>
      </c>
      <c r="AI113">
        <f ca="1">IF('quick game'!Y64&gt;=$Y$51,1,0)</f>
        <v>0</v>
      </c>
      <c r="AJ113">
        <f ca="1">IF('quick game'!Z64&gt;=$Y$51,1,0)</f>
        <v>1</v>
      </c>
      <c r="AM113">
        <f>'quick game'!O64</f>
        <v>0</v>
      </c>
      <c r="AN113">
        <f ca="1">IF('quick game'!Q64&gt;=$Y$51+$Y$52,1,0)</f>
        <v>0</v>
      </c>
      <c r="AO113">
        <f ca="1">IF('quick game'!R64&gt;=$Y$51+$Y$52,1,0)</f>
        <v>0</v>
      </c>
      <c r="AP113">
        <f ca="1">IF('quick game'!S64&gt;=$Y$51+$Y$52,1,0)</f>
        <v>0</v>
      </c>
      <c r="AQ113">
        <f ca="1">IF('quick game'!T64&gt;=$Y$51+$Y$52,1,0)</f>
        <v>0</v>
      </c>
      <c r="AR113">
        <f ca="1">IF('quick game'!U64&gt;=$Y$51+$Y$52,1,0)</f>
        <v>0</v>
      </c>
      <c r="AS113">
        <f ca="1">IF('quick game'!V64&gt;=$Y$51+$Y$52,1,0)</f>
        <v>0</v>
      </c>
      <c r="AT113">
        <f ca="1">IF('quick game'!W64&gt;=$Y$51+$Y$52,1,0)</f>
        <v>1</v>
      </c>
      <c r="AU113">
        <f ca="1">IF('quick game'!X64&gt;=$Y$51+$Y$52,1,0)</f>
        <v>0</v>
      </c>
      <c r="AV113">
        <f ca="1">IF('quick game'!Y64&gt;=$Y$51+$Y$52,1,0)</f>
        <v>0</v>
      </c>
      <c r="AW113">
        <f ca="1">IF('quick game'!Z64&gt;=$Y$51+$Y$52,1,0)</f>
        <v>1</v>
      </c>
    </row>
    <row r="114" spans="13:49" x14ac:dyDescent="0.25">
      <c r="M114">
        <f>'quick game'!B65</f>
        <v>1440</v>
      </c>
      <c r="N114">
        <f ca="1">IF(N$64=$N$5,+'quick game'!E65,-100000)</f>
        <v>2.986438488138086E-37</v>
      </c>
      <c r="O114">
        <f>IF(O$64=$N$5,+'quick game'!F65,-100000)</f>
        <v>-100000</v>
      </c>
      <c r="P114">
        <f>IF(P$64=$N$5,+'quick game'!G65,-100000)</f>
        <v>-100000</v>
      </c>
      <c r="Q114">
        <f>IF(Q$64=$N$5,+'quick game'!H65,-100000)</f>
        <v>-100000</v>
      </c>
      <c r="R114">
        <f>IF(R$64=$N$5,+'quick game'!I65,-100000)</f>
        <v>-100000</v>
      </c>
      <c r="S114">
        <f>IF(S$64=$N$5,+'quick game'!J65,-100000)</f>
        <v>-100000</v>
      </c>
      <c r="T114">
        <f>IF(T$64=$N$5,+'quick game'!K65,-100000)</f>
        <v>-100000</v>
      </c>
      <c r="U114">
        <f>IF(U$64=$N$5,+'quick game'!L65,-100000)</f>
        <v>-100000</v>
      </c>
      <c r="V114">
        <f>IF(V$64=$N$5,+'quick game'!M65,-100000)</f>
        <v>-100000</v>
      </c>
      <c r="W114">
        <f>IF(W$64=$N$5,+'quick game'!N65,-100000)</f>
        <v>-100000</v>
      </c>
      <c r="Z114">
        <f>'quick game'!B65</f>
        <v>1440</v>
      </c>
      <c r="AA114">
        <f ca="1">IF('quick game'!Q65&gt;=$Y$51,1,0)</f>
        <v>0</v>
      </c>
      <c r="AB114">
        <f ca="1">IF('quick game'!R65&gt;=$Y$51,1,0)</f>
        <v>0</v>
      </c>
      <c r="AC114">
        <f ca="1">IF('quick game'!S65&gt;=$Y$51,1,0)</f>
        <v>0</v>
      </c>
      <c r="AD114">
        <f ca="1">IF('quick game'!T65&gt;=$Y$51,1,0)</f>
        <v>0</v>
      </c>
      <c r="AE114">
        <f ca="1">IF('quick game'!U65&gt;=$Y$51,1,0)</f>
        <v>0</v>
      </c>
      <c r="AF114">
        <f ca="1">IF('quick game'!V65&gt;=$Y$51,1,0)</f>
        <v>0</v>
      </c>
      <c r="AG114">
        <f ca="1">IF('quick game'!W65&gt;=$Y$51,1,0)</f>
        <v>1</v>
      </c>
      <c r="AH114">
        <f ca="1">IF('quick game'!X65&gt;=$Y$51,1,0)</f>
        <v>1</v>
      </c>
      <c r="AI114">
        <f ca="1">IF('quick game'!Y65&gt;=$Y$51,1,0)</f>
        <v>0</v>
      </c>
      <c r="AJ114">
        <f ca="1">IF('quick game'!Z65&gt;=$Y$51,1,0)</f>
        <v>1</v>
      </c>
      <c r="AM114">
        <f>'quick game'!O65</f>
        <v>0</v>
      </c>
      <c r="AN114">
        <f ca="1">IF('quick game'!Q65&gt;=$Y$51+$Y$52,1,0)</f>
        <v>0</v>
      </c>
      <c r="AO114">
        <f ca="1">IF('quick game'!R65&gt;=$Y$51+$Y$52,1,0)</f>
        <v>0</v>
      </c>
      <c r="AP114">
        <f ca="1">IF('quick game'!S65&gt;=$Y$51+$Y$52,1,0)</f>
        <v>0</v>
      </c>
      <c r="AQ114">
        <f ca="1">IF('quick game'!T65&gt;=$Y$51+$Y$52,1,0)</f>
        <v>0</v>
      </c>
      <c r="AR114">
        <f ca="1">IF('quick game'!U65&gt;=$Y$51+$Y$52,1,0)</f>
        <v>0</v>
      </c>
      <c r="AS114">
        <f ca="1">IF('quick game'!V65&gt;=$Y$51+$Y$52,1,0)</f>
        <v>0</v>
      </c>
      <c r="AT114">
        <f ca="1">IF('quick game'!W65&gt;=$Y$51+$Y$52,1,0)</f>
        <v>1</v>
      </c>
      <c r="AU114">
        <f ca="1">IF('quick game'!X65&gt;=$Y$51+$Y$52,1,0)</f>
        <v>0</v>
      </c>
      <c r="AV114">
        <f ca="1">IF('quick game'!Y65&gt;=$Y$51+$Y$52,1,0)</f>
        <v>0</v>
      </c>
      <c r="AW114">
        <f ca="1">IF('quick game'!Z65&gt;=$Y$51+$Y$52,1,0)</f>
        <v>1</v>
      </c>
    </row>
    <row r="115" spans="13:49" x14ac:dyDescent="0.25">
      <c r="M115">
        <f>'quick game'!B66</f>
        <v>1470</v>
      </c>
      <c r="N115">
        <f ca="1">IF(N$64=$N$5,+'quick game'!E66,-100000)</f>
        <v>4.2636155943502481E-38</v>
      </c>
      <c r="O115">
        <f>IF(O$64=$N$5,+'quick game'!F66,-100000)</f>
        <v>-100000</v>
      </c>
      <c r="P115">
        <f>IF(P$64=$N$5,+'quick game'!G66,-100000)</f>
        <v>-100000</v>
      </c>
      <c r="Q115">
        <f>IF(Q$64=$N$5,+'quick game'!H66,-100000)</f>
        <v>-100000</v>
      </c>
      <c r="R115">
        <f>IF(R$64=$N$5,+'quick game'!I66,-100000)</f>
        <v>-100000</v>
      </c>
      <c r="S115">
        <f>IF(S$64=$N$5,+'quick game'!J66,-100000)</f>
        <v>-100000</v>
      </c>
      <c r="T115">
        <f>IF(T$64=$N$5,+'quick game'!K66,-100000)</f>
        <v>-100000</v>
      </c>
      <c r="U115">
        <f>IF(U$64=$N$5,+'quick game'!L66,-100000)</f>
        <v>-100000</v>
      </c>
      <c r="V115">
        <f>IF(V$64=$N$5,+'quick game'!M66,-100000)</f>
        <v>-100000</v>
      </c>
      <c r="W115">
        <f>IF(W$64=$N$5,+'quick game'!N66,-100000)</f>
        <v>-100000</v>
      </c>
      <c r="Z115">
        <f>'quick game'!B66</f>
        <v>1470</v>
      </c>
      <c r="AA115">
        <f ca="1">IF('quick game'!Q66&gt;=$Y$51,1,0)</f>
        <v>0</v>
      </c>
      <c r="AB115">
        <f ca="1">IF('quick game'!R66&gt;=$Y$51,1,0)</f>
        <v>0</v>
      </c>
      <c r="AC115">
        <f ca="1">IF('quick game'!S66&gt;=$Y$51,1,0)</f>
        <v>0</v>
      </c>
      <c r="AD115">
        <f ca="1">IF('quick game'!T66&gt;=$Y$51,1,0)</f>
        <v>0</v>
      </c>
      <c r="AE115">
        <f ca="1">IF('quick game'!U66&gt;=$Y$51,1,0)</f>
        <v>0</v>
      </c>
      <c r="AF115">
        <f ca="1">IF('quick game'!V66&gt;=$Y$51,1,0)</f>
        <v>0</v>
      </c>
      <c r="AG115">
        <f ca="1">IF('quick game'!W66&gt;=$Y$51,1,0)</f>
        <v>1</v>
      </c>
      <c r="AH115">
        <f ca="1">IF('quick game'!X66&gt;=$Y$51,1,0)</f>
        <v>1</v>
      </c>
      <c r="AI115">
        <f ca="1">IF('quick game'!Y66&gt;=$Y$51,1,0)</f>
        <v>0</v>
      </c>
      <c r="AJ115">
        <f ca="1">IF('quick game'!Z66&gt;=$Y$51,1,0)</f>
        <v>1</v>
      </c>
      <c r="AM115">
        <f>'quick game'!O66</f>
        <v>0</v>
      </c>
      <c r="AN115">
        <f ca="1">IF('quick game'!Q66&gt;=$Y$51+$Y$52,1,0)</f>
        <v>0</v>
      </c>
      <c r="AO115">
        <f ca="1">IF('quick game'!R66&gt;=$Y$51+$Y$52,1,0)</f>
        <v>0</v>
      </c>
      <c r="AP115">
        <f ca="1">IF('quick game'!S66&gt;=$Y$51+$Y$52,1,0)</f>
        <v>0</v>
      </c>
      <c r="AQ115">
        <f ca="1">IF('quick game'!T66&gt;=$Y$51+$Y$52,1,0)</f>
        <v>0</v>
      </c>
      <c r="AR115">
        <f ca="1">IF('quick game'!U66&gt;=$Y$51+$Y$52,1,0)</f>
        <v>0</v>
      </c>
      <c r="AS115">
        <f ca="1">IF('quick game'!V66&gt;=$Y$51+$Y$52,1,0)</f>
        <v>0</v>
      </c>
      <c r="AT115">
        <f ca="1">IF('quick game'!W66&gt;=$Y$51+$Y$52,1,0)</f>
        <v>1</v>
      </c>
      <c r="AU115">
        <f ca="1">IF('quick game'!X66&gt;=$Y$51+$Y$52,1,0)</f>
        <v>0</v>
      </c>
      <c r="AV115">
        <f ca="1">IF('quick game'!Y66&gt;=$Y$51+$Y$52,1,0)</f>
        <v>0</v>
      </c>
      <c r="AW115">
        <f ca="1">IF('quick game'!Z66&gt;=$Y$51+$Y$52,1,0)</f>
        <v>1</v>
      </c>
    </row>
    <row r="116" spans="13:49" x14ac:dyDescent="0.25">
      <c r="M116">
        <f>'quick game'!B67</f>
        <v>1500</v>
      </c>
      <c r="N116">
        <f ca="1">IF(N$64=$N$5,+'quick game'!E67,-100000)</f>
        <v>4.2776367821981263E-39</v>
      </c>
      <c r="O116">
        <f>IF(O$64=$N$5,+'quick game'!F67,-100000)</f>
        <v>-100000</v>
      </c>
      <c r="P116">
        <f>IF(P$64=$N$5,+'quick game'!G67,-100000)</f>
        <v>-100000</v>
      </c>
      <c r="Q116">
        <f>IF(Q$64=$N$5,+'quick game'!H67,-100000)</f>
        <v>-100000</v>
      </c>
      <c r="R116">
        <f>IF(R$64=$N$5,+'quick game'!I67,-100000)</f>
        <v>-100000</v>
      </c>
      <c r="S116">
        <f>IF(S$64=$N$5,+'quick game'!J67,-100000)</f>
        <v>-100000</v>
      </c>
      <c r="T116">
        <f>IF(T$64=$N$5,+'quick game'!K67,-100000)</f>
        <v>-100000</v>
      </c>
      <c r="U116">
        <f>IF(U$64=$N$5,+'quick game'!L67,-100000)</f>
        <v>-100000</v>
      </c>
      <c r="V116">
        <f>IF(V$64=$N$5,+'quick game'!M67,-100000)</f>
        <v>-100000</v>
      </c>
      <c r="W116">
        <f>IF(W$64=$N$5,+'quick game'!N67,-100000)</f>
        <v>-100000</v>
      </c>
      <c r="Z116">
        <f>'quick game'!B67</f>
        <v>1500</v>
      </c>
      <c r="AA116">
        <f ca="1">IF('quick game'!Q67&gt;=$Y$51,1,0)</f>
        <v>0</v>
      </c>
      <c r="AB116">
        <f ca="1">IF('quick game'!R67&gt;=$Y$51,1,0)</f>
        <v>0</v>
      </c>
      <c r="AC116">
        <f ca="1">IF('quick game'!S67&gt;=$Y$51,1,0)</f>
        <v>0</v>
      </c>
      <c r="AD116">
        <f ca="1">IF('quick game'!T67&gt;=$Y$51,1,0)</f>
        <v>0</v>
      </c>
      <c r="AE116">
        <f ca="1">IF('quick game'!U67&gt;=$Y$51,1,0)</f>
        <v>0</v>
      </c>
      <c r="AF116">
        <f ca="1">IF('quick game'!V67&gt;=$Y$51,1,0)</f>
        <v>0</v>
      </c>
      <c r="AG116">
        <f ca="1">IF('quick game'!W67&gt;=$Y$51,1,0)</f>
        <v>1</v>
      </c>
      <c r="AH116">
        <f ca="1">IF('quick game'!X67&gt;=$Y$51,1,0)</f>
        <v>1</v>
      </c>
      <c r="AI116">
        <f ca="1">IF('quick game'!Y67&gt;=$Y$51,1,0)</f>
        <v>0</v>
      </c>
      <c r="AJ116">
        <f ca="1">IF('quick game'!Z67&gt;=$Y$51,1,0)</f>
        <v>1</v>
      </c>
      <c r="AM116">
        <f>'quick game'!O67</f>
        <v>0</v>
      </c>
      <c r="AN116">
        <f ca="1">IF('quick game'!Q67&gt;=$Y$51+$Y$52,1,0)</f>
        <v>0</v>
      </c>
      <c r="AO116">
        <f ca="1">IF('quick game'!R67&gt;=$Y$51+$Y$52,1,0)</f>
        <v>0</v>
      </c>
      <c r="AP116">
        <f ca="1">IF('quick game'!S67&gt;=$Y$51+$Y$52,1,0)</f>
        <v>0</v>
      </c>
      <c r="AQ116">
        <f ca="1">IF('quick game'!T67&gt;=$Y$51+$Y$52,1,0)</f>
        <v>0</v>
      </c>
      <c r="AR116">
        <f ca="1">IF('quick game'!U67&gt;=$Y$51+$Y$52,1,0)</f>
        <v>0</v>
      </c>
      <c r="AS116">
        <f ca="1">IF('quick game'!V67&gt;=$Y$51+$Y$52,1,0)</f>
        <v>0</v>
      </c>
      <c r="AT116">
        <f ca="1">IF('quick game'!W67&gt;=$Y$51+$Y$52,1,0)</f>
        <v>1</v>
      </c>
      <c r="AU116">
        <f ca="1">IF('quick game'!X67&gt;=$Y$51+$Y$52,1,0)</f>
        <v>0</v>
      </c>
      <c r="AV116">
        <f ca="1">IF('quick game'!Y67&gt;=$Y$51+$Y$52,1,0)</f>
        <v>0</v>
      </c>
      <c r="AW116">
        <f ca="1">IF('quick game'!Z67&gt;=$Y$51+$Y$52,1,0)</f>
        <v>1</v>
      </c>
    </row>
    <row r="117" spans="13:49" x14ac:dyDescent="0.25">
      <c r="M117">
        <f>'quick game'!B68</f>
        <v>1530</v>
      </c>
      <c r="N117">
        <f ca="1">IF(N$64=$N$5,+'quick game'!E68,-100000)</f>
        <v>4.7748038687871087E-40</v>
      </c>
      <c r="O117">
        <f>IF(O$64=$N$5,+'quick game'!F68,-100000)</f>
        <v>-100000</v>
      </c>
      <c r="P117">
        <f>IF(P$64=$N$5,+'quick game'!G68,-100000)</f>
        <v>-100000</v>
      </c>
      <c r="Q117">
        <f>IF(Q$64=$N$5,+'quick game'!H68,-100000)</f>
        <v>-100000</v>
      </c>
      <c r="R117">
        <f>IF(R$64=$N$5,+'quick game'!I68,-100000)</f>
        <v>-100000</v>
      </c>
      <c r="S117">
        <f>IF(S$64=$N$5,+'quick game'!J68,-100000)</f>
        <v>-100000</v>
      </c>
      <c r="T117">
        <f>IF(T$64=$N$5,+'quick game'!K68,-100000)</f>
        <v>-100000</v>
      </c>
      <c r="U117">
        <f>IF(U$64=$N$5,+'quick game'!L68,-100000)</f>
        <v>-100000</v>
      </c>
      <c r="V117">
        <f>IF(V$64=$N$5,+'quick game'!M68,-100000)</f>
        <v>-100000</v>
      </c>
      <c r="W117">
        <f>IF(W$64=$N$5,+'quick game'!N68,-100000)</f>
        <v>-100000</v>
      </c>
      <c r="Z117">
        <f>'quick game'!B68</f>
        <v>1530</v>
      </c>
      <c r="AA117">
        <f ca="1">IF('quick game'!Q68&gt;=$Y$51,1,0)</f>
        <v>0</v>
      </c>
      <c r="AB117">
        <f ca="1">IF('quick game'!R68&gt;=$Y$51,1,0)</f>
        <v>0</v>
      </c>
      <c r="AC117">
        <f ca="1">IF('quick game'!S68&gt;=$Y$51,1,0)</f>
        <v>0</v>
      </c>
      <c r="AD117">
        <f ca="1">IF('quick game'!T68&gt;=$Y$51,1,0)</f>
        <v>0</v>
      </c>
      <c r="AE117">
        <f ca="1">IF('quick game'!U68&gt;=$Y$51,1,0)</f>
        <v>0</v>
      </c>
      <c r="AF117">
        <f ca="1">IF('quick game'!V68&gt;=$Y$51,1,0)</f>
        <v>0</v>
      </c>
      <c r="AG117">
        <f ca="1">IF('quick game'!W68&gt;=$Y$51,1,0)</f>
        <v>1</v>
      </c>
      <c r="AH117">
        <f ca="1">IF('quick game'!X68&gt;=$Y$51,1,0)</f>
        <v>0</v>
      </c>
      <c r="AI117">
        <f ca="1">IF('quick game'!Y68&gt;=$Y$51,1,0)</f>
        <v>0</v>
      </c>
      <c r="AJ117">
        <f ca="1">IF('quick game'!Z68&gt;=$Y$51,1,0)</f>
        <v>1</v>
      </c>
      <c r="AM117">
        <f>'quick game'!O68</f>
        <v>0</v>
      </c>
      <c r="AN117">
        <f ca="1">IF('quick game'!Q68&gt;=$Y$51+$Y$52,1,0)</f>
        <v>0</v>
      </c>
      <c r="AO117">
        <f ca="1">IF('quick game'!R68&gt;=$Y$51+$Y$52,1,0)</f>
        <v>0</v>
      </c>
      <c r="AP117">
        <f ca="1">IF('quick game'!S68&gt;=$Y$51+$Y$52,1,0)</f>
        <v>0</v>
      </c>
      <c r="AQ117">
        <f ca="1">IF('quick game'!T68&gt;=$Y$51+$Y$52,1,0)</f>
        <v>0</v>
      </c>
      <c r="AR117">
        <f ca="1">IF('quick game'!U68&gt;=$Y$51+$Y$52,1,0)</f>
        <v>0</v>
      </c>
      <c r="AS117">
        <f ca="1">IF('quick game'!V68&gt;=$Y$51+$Y$52,1,0)</f>
        <v>0</v>
      </c>
      <c r="AT117">
        <f ca="1">IF('quick game'!W68&gt;=$Y$51+$Y$52,1,0)</f>
        <v>1</v>
      </c>
      <c r="AU117">
        <f ca="1">IF('quick game'!X68&gt;=$Y$51+$Y$52,1,0)</f>
        <v>0</v>
      </c>
      <c r="AV117">
        <f ca="1">IF('quick game'!Y68&gt;=$Y$51+$Y$52,1,0)</f>
        <v>0</v>
      </c>
      <c r="AW117">
        <f ca="1">IF('quick game'!Z68&gt;=$Y$51+$Y$52,1,0)</f>
        <v>1</v>
      </c>
    </row>
    <row r="118" spans="13:49" x14ac:dyDescent="0.25">
      <c r="M118">
        <f>'quick game'!B69</f>
        <v>1560</v>
      </c>
      <c r="N118">
        <f ca="1">IF(N$64=$N$5,+'quick game'!E69,-100000)</f>
        <v>7.4874019793386743E-41</v>
      </c>
      <c r="O118">
        <f>IF(O$64=$N$5,+'quick game'!F69,-100000)</f>
        <v>-100000</v>
      </c>
      <c r="P118">
        <f>IF(P$64=$N$5,+'quick game'!G69,-100000)</f>
        <v>-100000</v>
      </c>
      <c r="Q118">
        <f>IF(Q$64=$N$5,+'quick game'!H69,-100000)</f>
        <v>-100000</v>
      </c>
      <c r="R118">
        <f>IF(R$64=$N$5,+'quick game'!I69,-100000)</f>
        <v>-100000</v>
      </c>
      <c r="S118">
        <f>IF(S$64=$N$5,+'quick game'!J69,-100000)</f>
        <v>-100000</v>
      </c>
      <c r="T118">
        <f>IF(T$64=$N$5,+'quick game'!K69,-100000)</f>
        <v>-100000</v>
      </c>
      <c r="U118">
        <f>IF(U$64=$N$5,+'quick game'!L69,-100000)</f>
        <v>-100000</v>
      </c>
      <c r="V118">
        <f>IF(V$64=$N$5,+'quick game'!M69,-100000)</f>
        <v>-100000</v>
      </c>
      <c r="W118">
        <f>IF(W$64=$N$5,+'quick game'!N69,-100000)</f>
        <v>-100000</v>
      </c>
      <c r="Z118">
        <f>'quick game'!B69</f>
        <v>1560</v>
      </c>
      <c r="AA118">
        <f ca="1">IF('quick game'!Q69&gt;=$Y$51,1,0)</f>
        <v>0</v>
      </c>
      <c r="AB118">
        <f ca="1">IF('quick game'!R69&gt;=$Y$51,1,0)</f>
        <v>0</v>
      </c>
      <c r="AC118">
        <f ca="1">IF('quick game'!S69&gt;=$Y$51,1,0)</f>
        <v>0</v>
      </c>
      <c r="AD118">
        <f ca="1">IF('quick game'!T69&gt;=$Y$51,1,0)</f>
        <v>0</v>
      </c>
      <c r="AE118">
        <f ca="1">IF('quick game'!U69&gt;=$Y$51,1,0)</f>
        <v>0</v>
      </c>
      <c r="AF118">
        <f ca="1">IF('quick game'!V69&gt;=$Y$51,1,0)</f>
        <v>0</v>
      </c>
      <c r="AG118">
        <f ca="1">IF('quick game'!W69&gt;=$Y$51,1,0)</f>
        <v>1</v>
      </c>
      <c r="AH118">
        <f ca="1">IF('quick game'!X69&gt;=$Y$51,1,0)</f>
        <v>0</v>
      </c>
      <c r="AI118">
        <f ca="1">IF('quick game'!Y69&gt;=$Y$51,1,0)</f>
        <v>0</v>
      </c>
      <c r="AJ118">
        <f ca="1">IF('quick game'!Z69&gt;=$Y$51,1,0)</f>
        <v>1</v>
      </c>
      <c r="AM118">
        <f>'quick game'!O69</f>
        <v>0</v>
      </c>
      <c r="AN118">
        <f ca="1">IF('quick game'!Q69&gt;=$Y$51+$Y$52,1,0)</f>
        <v>0</v>
      </c>
      <c r="AO118">
        <f ca="1">IF('quick game'!R69&gt;=$Y$51+$Y$52,1,0)</f>
        <v>0</v>
      </c>
      <c r="AP118">
        <f ca="1">IF('quick game'!S69&gt;=$Y$51+$Y$52,1,0)</f>
        <v>0</v>
      </c>
      <c r="AQ118">
        <f ca="1">IF('quick game'!T69&gt;=$Y$51+$Y$52,1,0)</f>
        <v>0</v>
      </c>
      <c r="AR118">
        <f ca="1">IF('quick game'!U69&gt;=$Y$51+$Y$52,1,0)</f>
        <v>0</v>
      </c>
      <c r="AS118">
        <f ca="1">IF('quick game'!V69&gt;=$Y$51+$Y$52,1,0)</f>
        <v>0</v>
      </c>
      <c r="AT118">
        <f ca="1">IF('quick game'!W69&gt;=$Y$51+$Y$52,1,0)</f>
        <v>1</v>
      </c>
      <c r="AU118">
        <f ca="1">IF('quick game'!X69&gt;=$Y$51+$Y$52,1,0)</f>
        <v>0</v>
      </c>
      <c r="AV118">
        <f ca="1">IF('quick game'!Y69&gt;=$Y$51+$Y$52,1,0)</f>
        <v>0</v>
      </c>
      <c r="AW118">
        <f ca="1">IF('quick game'!Z69&gt;=$Y$51+$Y$52,1,0)</f>
        <v>1</v>
      </c>
    </row>
    <row r="119" spans="13:49" x14ac:dyDescent="0.25">
      <c r="M119">
        <f>'quick game'!B70</f>
        <v>1590</v>
      </c>
      <c r="N119">
        <f ca="1">IF(N$64=$N$5,+'quick game'!E70,-100000)</f>
        <v>9.6915704006155051E-42</v>
      </c>
      <c r="O119">
        <f>IF(O$64=$N$5,+'quick game'!F70,-100000)</f>
        <v>-100000</v>
      </c>
      <c r="P119">
        <f>IF(P$64=$N$5,+'quick game'!G70,-100000)</f>
        <v>-100000</v>
      </c>
      <c r="Q119">
        <f>IF(Q$64=$N$5,+'quick game'!H70,-100000)</f>
        <v>-100000</v>
      </c>
      <c r="R119">
        <f>IF(R$64=$N$5,+'quick game'!I70,-100000)</f>
        <v>-100000</v>
      </c>
      <c r="S119">
        <f>IF(S$64=$N$5,+'quick game'!J70,-100000)</f>
        <v>-100000</v>
      </c>
      <c r="T119">
        <f>IF(T$64=$N$5,+'quick game'!K70,-100000)</f>
        <v>-100000</v>
      </c>
      <c r="U119">
        <f>IF(U$64=$N$5,+'quick game'!L70,-100000)</f>
        <v>-100000</v>
      </c>
      <c r="V119">
        <f>IF(V$64=$N$5,+'quick game'!M70,-100000)</f>
        <v>-100000</v>
      </c>
      <c r="W119">
        <f>IF(W$64=$N$5,+'quick game'!N70,-100000)</f>
        <v>-100000</v>
      </c>
      <c r="Z119">
        <f>'quick game'!B70</f>
        <v>1590</v>
      </c>
      <c r="AA119">
        <f ca="1">IF('quick game'!Q70&gt;=$Y$51,1,0)</f>
        <v>0</v>
      </c>
      <c r="AB119">
        <f ca="1">IF('quick game'!R70&gt;=$Y$51,1,0)</f>
        <v>0</v>
      </c>
      <c r="AC119">
        <f ca="1">IF('quick game'!S70&gt;=$Y$51,1,0)</f>
        <v>0</v>
      </c>
      <c r="AD119">
        <f ca="1">IF('quick game'!T70&gt;=$Y$51,1,0)</f>
        <v>0</v>
      </c>
      <c r="AE119">
        <f ca="1">IF('quick game'!U70&gt;=$Y$51,1,0)</f>
        <v>0</v>
      </c>
      <c r="AF119">
        <f ca="1">IF('quick game'!V70&gt;=$Y$51,1,0)</f>
        <v>0</v>
      </c>
      <c r="AG119">
        <f ca="1">IF('quick game'!W70&gt;=$Y$51,1,0)</f>
        <v>1</v>
      </c>
      <c r="AH119">
        <f ca="1">IF('quick game'!X70&gt;=$Y$51,1,0)</f>
        <v>0</v>
      </c>
      <c r="AI119">
        <f ca="1">IF('quick game'!Y70&gt;=$Y$51,1,0)</f>
        <v>0</v>
      </c>
      <c r="AJ119">
        <f ca="1">IF('quick game'!Z70&gt;=$Y$51,1,0)</f>
        <v>1</v>
      </c>
      <c r="AM119">
        <f>'quick game'!O70</f>
        <v>0</v>
      </c>
      <c r="AN119">
        <f ca="1">IF('quick game'!Q70&gt;=$Y$51+$Y$52,1,0)</f>
        <v>0</v>
      </c>
      <c r="AO119">
        <f ca="1">IF('quick game'!R70&gt;=$Y$51+$Y$52,1,0)</f>
        <v>0</v>
      </c>
      <c r="AP119">
        <f ca="1">IF('quick game'!S70&gt;=$Y$51+$Y$52,1,0)</f>
        <v>0</v>
      </c>
      <c r="AQ119">
        <f ca="1">IF('quick game'!T70&gt;=$Y$51+$Y$52,1,0)</f>
        <v>0</v>
      </c>
      <c r="AR119">
        <f ca="1">IF('quick game'!U70&gt;=$Y$51+$Y$52,1,0)</f>
        <v>0</v>
      </c>
      <c r="AS119">
        <f ca="1">IF('quick game'!V70&gt;=$Y$51+$Y$52,1,0)</f>
        <v>0</v>
      </c>
      <c r="AT119">
        <f ca="1">IF('quick game'!W70&gt;=$Y$51+$Y$52,1,0)</f>
        <v>1</v>
      </c>
      <c r="AU119">
        <f ca="1">IF('quick game'!X70&gt;=$Y$51+$Y$52,1,0)</f>
        <v>0</v>
      </c>
      <c r="AV119">
        <f ca="1">IF('quick game'!Y70&gt;=$Y$51+$Y$52,1,0)</f>
        <v>0</v>
      </c>
      <c r="AW119">
        <f ca="1">IF('quick game'!Z70&gt;=$Y$51+$Y$52,1,0)</f>
        <v>1</v>
      </c>
    </row>
    <row r="120" spans="13:49" x14ac:dyDescent="0.25">
      <c r="M120">
        <f>'quick game'!B71</f>
        <v>1620</v>
      </c>
      <c r="N120">
        <f ca="1">IF(N$64=$N$5,+'quick game'!E71,-100000)</f>
        <v>9.3699543503237325E-43</v>
      </c>
      <c r="O120">
        <f>IF(O$64=$N$5,+'quick game'!F71,-100000)</f>
        <v>-100000</v>
      </c>
      <c r="P120">
        <f>IF(P$64=$N$5,+'quick game'!G71,-100000)</f>
        <v>-100000</v>
      </c>
      <c r="Q120">
        <f>IF(Q$64=$N$5,+'quick game'!H71,-100000)</f>
        <v>-100000</v>
      </c>
      <c r="R120">
        <f>IF(R$64=$N$5,+'quick game'!I71,-100000)</f>
        <v>-100000</v>
      </c>
      <c r="S120">
        <f>IF(S$64=$N$5,+'quick game'!J71,-100000)</f>
        <v>-100000</v>
      </c>
      <c r="T120">
        <f>IF(T$64=$N$5,+'quick game'!K71,-100000)</f>
        <v>-100000</v>
      </c>
      <c r="U120">
        <f>IF(U$64=$N$5,+'quick game'!L71,-100000)</f>
        <v>-100000</v>
      </c>
      <c r="V120">
        <f>IF(V$64=$N$5,+'quick game'!M71,-100000)</f>
        <v>-100000</v>
      </c>
      <c r="W120">
        <f>IF(W$64=$N$5,+'quick game'!N71,-100000)</f>
        <v>-100000</v>
      </c>
      <c r="Z120">
        <f>'quick game'!B71</f>
        <v>1620</v>
      </c>
      <c r="AA120">
        <f ca="1">IF('quick game'!Q71&gt;=$Y$51,1,0)</f>
        <v>0</v>
      </c>
      <c r="AB120">
        <f ca="1">IF('quick game'!R71&gt;=$Y$51,1,0)</f>
        <v>0</v>
      </c>
      <c r="AC120">
        <f ca="1">IF('quick game'!S71&gt;=$Y$51,1,0)</f>
        <v>0</v>
      </c>
      <c r="AD120">
        <f ca="1">IF('quick game'!T71&gt;=$Y$51,1,0)</f>
        <v>0</v>
      </c>
      <c r="AE120">
        <f ca="1">IF('quick game'!U71&gt;=$Y$51,1,0)</f>
        <v>0</v>
      </c>
      <c r="AF120">
        <f ca="1">IF('quick game'!V71&gt;=$Y$51,1,0)</f>
        <v>0</v>
      </c>
      <c r="AG120">
        <f ca="1">IF('quick game'!W71&gt;=$Y$51,1,0)</f>
        <v>1</v>
      </c>
      <c r="AH120">
        <f ca="1">IF('quick game'!X71&gt;=$Y$51,1,0)</f>
        <v>0</v>
      </c>
      <c r="AI120">
        <f ca="1">IF('quick game'!Y71&gt;=$Y$51,1,0)</f>
        <v>0</v>
      </c>
      <c r="AJ120">
        <f ca="1">IF('quick game'!Z71&gt;=$Y$51,1,0)</f>
        <v>1</v>
      </c>
      <c r="AM120">
        <f>'quick game'!O71</f>
        <v>0</v>
      </c>
      <c r="AN120">
        <f ca="1">IF('quick game'!Q71&gt;=$Y$51+$Y$52,1,0)</f>
        <v>0</v>
      </c>
      <c r="AO120">
        <f ca="1">IF('quick game'!R71&gt;=$Y$51+$Y$52,1,0)</f>
        <v>0</v>
      </c>
      <c r="AP120">
        <f ca="1">IF('quick game'!S71&gt;=$Y$51+$Y$52,1,0)</f>
        <v>0</v>
      </c>
      <c r="AQ120">
        <f ca="1">IF('quick game'!T71&gt;=$Y$51+$Y$52,1,0)</f>
        <v>0</v>
      </c>
      <c r="AR120">
        <f ca="1">IF('quick game'!U71&gt;=$Y$51+$Y$52,1,0)</f>
        <v>0</v>
      </c>
      <c r="AS120">
        <f ca="1">IF('quick game'!V71&gt;=$Y$51+$Y$52,1,0)</f>
        <v>0</v>
      </c>
      <c r="AT120">
        <f ca="1">IF('quick game'!W71&gt;=$Y$51+$Y$52,1,0)</f>
        <v>1</v>
      </c>
      <c r="AU120">
        <f ca="1">IF('quick game'!X71&gt;=$Y$51+$Y$52,1,0)</f>
        <v>0</v>
      </c>
      <c r="AV120">
        <f ca="1">IF('quick game'!Y71&gt;=$Y$51+$Y$52,1,0)</f>
        <v>0</v>
      </c>
      <c r="AW120">
        <f ca="1">IF('quick game'!Z71&gt;=$Y$51+$Y$52,1,0)</f>
        <v>1</v>
      </c>
    </row>
    <row r="121" spans="13:49" x14ac:dyDescent="0.25">
      <c r="M121">
        <f>'quick game'!B72</f>
        <v>1650</v>
      </c>
      <c r="N121">
        <f ca="1">IF(N$64=$N$5,+'quick game'!E72,-100000)</f>
        <v>1.3932567082972138E-43</v>
      </c>
      <c r="O121">
        <f>IF(O$64=$N$5,+'quick game'!F72,-100000)</f>
        <v>-100000</v>
      </c>
      <c r="P121">
        <f>IF(P$64=$N$5,+'quick game'!G72,-100000)</f>
        <v>-100000</v>
      </c>
      <c r="Q121">
        <f>IF(Q$64=$N$5,+'quick game'!H72,-100000)</f>
        <v>-100000</v>
      </c>
      <c r="R121">
        <f>IF(R$64=$N$5,+'quick game'!I72,-100000)</f>
        <v>-100000</v>
      </c>
      <c r="S121">
        <f>IF(S$64=$N$5,+'quick game'!J72,-100000)</f>
        <v>-100000</v>
      </c>
      <c r="T121">
        <f>IF(T$64=$N$5,+'quick game'!K72,-100000)</f>
        <v>-100000</v>
      </c>
      <c r="U121">
        <f>IF(U$64=$N$5,+'quick game'!L72,-100000)</f>
        <v>-100000</v>
      </c>
      <c r="V121">
        <f>IF(V$64=$N$5,+'quick game'!M72,-100000)</f>
        <v>-100000</v>
      </c>
      <c r="W121">
        <f>IF(W$64=$N$5,+'quick game'!N72,-100000)</f>
        <v>-100000</v>
      </c>
      <c r="Z121">
        <f>'quick game'!B72</f>
        <v>1650</v>
      </c>
      <c r="AA121">
        <f ca="1">IF('quick game'!Q72&gt;=$Y$51,1,0)</f>
        <v>0</v>
      </c>
      <c r="AB121">
        <f ca="1">IF('quick game'!R72&gt;=$Y$51,1,0)</f>
        <v>0</v>
      </c>
      <c r="AC121">
        <f ca="1">IF('quick game'!S72&gt;=$Y$51,1,0)</f>
        <v>0</v>
      </c>
      <c r="AD121">
        <f ca="1">IF('quick game'!T72&gt;=$Y$51,1,0)</f>
        <v>0</v>
      </c>
      <c r="AE121">
        <f ca="1">IF('quick game'!U72&gt;=$Y$51,1,0)</f>
        <v>0</v>
      </c>
      <c r="AF121">
        <f ca="1">IF('quick game'!V72&gt;=$Y$51,1,0)</f>
        <v>0</v>
      </c>
      <c r="AG121">
        <f ca="1">IF('quick game'!W72&gt;=$Y$51,1,0)</f>
        <v>1</v>
      </c>
      <c r="AH121">
        <f ca="1">IF('quick game'!X72&gt;=$Y$51,1,0)</f>
        <v>0</v>
      </c>
      <c r="AI121">
        <f ca="1">IF('quick game'!Y72&gt;=$Y$51,1,0)</f>
        <v>0</v>
      </c>
      <c r="AJ121">
        <f ca="1">IF('quick game'!Z72&gt;=$Y$51,1,0)</f>
        <v>1</v>
      </c>
      <c r="AM121">
        <f>'quick game'!O72</f>
        <v>0</v>
      </c>
      <c r="AN121">
        <f ca="1">IF('quick game'!Q72&gt;=$Y$51+$Y$52,1,0)</f>
        <v>0</v>
      </c>
      <c r="AO121">
        <f ca="1">IF('quick game'!R72&gt;=$Y$51+$Y$52,1,0)</f>
        <v>0</v>
      </c>
      <c r="AP121">
        <f ca="1">IF('quick game'!S72&gt;=$Y$51+$Y$52,1,0)</f>
        <v>0</v>
      </c>
      <c r="AQ121">
        <f ca="1">IF('quick game'!T72&gt;=$Y$51+$Y$52,1,0)</f>
        <v>0</v>
      </c>
      <c r="AR121">
        <f ca="1">IF('quick game'!U72&gt;=$Y$51+$Y$52,1,0)</f>
        <v>0</v>
      </c>
      <c r="AS121">
        <f ca="1">IF('quick game'!V72&gt;=$Y$51+$Y$52,1,0)</f>
        <v>0</v>
      </c>
      <c r="AT121">
        <f ca="1">IF('quick game'!W72&gt;=$Y$51+$Y$52,1,0)</f>
        <v>1</v>
      </c>
      <c r="AU121">
        <f ca="1">IF('quick game'!X72&gt;=$Y$51+$Y$52,1,0)</f>
        <v>0</v>
      </c>
      <c r="AV121">
        <f ca="1">IF('quick game'!Y72&gt;=$Y$51+$Y$52,1,0)</f>
        <v>0</v>
      </c>
      <c r="AW121">
        <f ca="1">IF('quick game'!Z72&gt;=$Y$51+$Y$52,1,0)</f>
        <v>1</v>
      </c>
    </row>
    <row r="122" spans="13:49" x14ac:dyDescent="0.25">
      <c r="M122">
        <f>'quick game'!B73</f>
        <v>1680</v>
      </c>
      <c r="N122">
        <f ca="1">IF(N$64=$N$5,+'quick game'!E73,-100000)</f>
        <v>2.1913344775595812E-44</v>
      </c>
      <c r="O122">
        <f>IF(O$64=$N$5,+'quick game'!F73,-100000)</f>
        <v>-100000</v>
      </c>
      <c r="P122">
        <f>IF(P$64=$N$5,+'quick game'!G73,-100000)</f>
        <v>-100000</v>
      </c>
      <c r="Q122">
        <f>IF(Q$64=$N$5,+'quick game'!H73,-100000)</f>
        <v>-100000</v>
      </c>
      <c r="R122">
        <f>IF(R$64=$N$5,+'quick game'!I73,-100000)</f>
        <v>-100000</v>
      </c>
      <c r="S122">
        <f>IF(S$64=$N$5,+'quick game'!J73,-100000)</f>
        <v>-100000</v>
      </c>
      <c r="T122">
        <f>IF(T$64=$N$5,+'quick game'!K73,-100000)</f>
        <v>-100000</v>
      </c>
      <c r="U122">
        <f>IF(U$64=$N$5,+'quick game'!L73,-100000)</f>
        <v>-100000</v>
      </c>
      <c r="V122">
        <f>IF(V$64=$N$5,+'quick game'!M73,-100000)</f>
        <v>-100000</v>
      </c>
      <c r="W122">
        <f>IF(W$64=$N$5,+'quick game'!N73,-100000)</f>
        <v>-100000</v>
      </c>
      <c r="Z122">
        <f>'quick game'!B73</f>
        <v>1680</v>
      </c>
      <c r="AA122">
        <f ca="1">IF('quick game'!Q73&gt;=$Y$51,1,0)</f>
        <v>0</v>
      </c>
      <c r="AB122">
        <f ca="1">IF('quick game'!R73&gt;=$Y$51,1,0)</f>
        <v>0</v>
      </c>
      <c r="AC122">
        <f ca="1">IF('quick game'!S73&gt;=$Y$51,1,0)</f>
        <v>0</v>
      </c>
      <c r="AD122">
        <f ca="1">IF('quick game'!T73&gt;=$Y$51,1,0)</f>
        <v>0</v>
      </c>
      <c r="AE122">
        <f ca="1">IF('quick game'!U73&gt;=$Y$51,1,0)</f>
        <v>0</v>
      </c>
      <c r="AF122">
        <f ca="1">IF('quick game'!V73&gt;=$Y$51,1,0)</f>
        <v>0</v>
      </c>
      <c r="AG122">
        <f ca="1">IF('quick game'!W73&gt;=$Y$51,1,0)</f>
        <v>1</v>
      </c>
      <c r="AH122">
        <f ca="1">IF('quick game'!X73&gt;=$Y$51,1,0)</f>
        <v>0</v>
      </c>
      <c r="AI122">
        <f ca="1">IF('quick game'!Y73&gt;=$Y$51,1,0)</f>
        <v>0</v>
      </c>
      <c r="AJ122">
        <f ca="1">IF('quick game'!Z73&gt;=$Y$51,1,0)</f>
        <v>1</v>
      </c>
      <c r="AM122">
        <f>'quick game'!O73</f>
        <v>0</v>
      </c>
      <c r="AN122">
        <f ca="1">IF('quick game'!Q73&gt;=$Y$51+$Y$52,1,0)</f>
        <v>0</v>
      </c>
      <c r="AO122">
        <f ca="1">IF('quick game'!R73&gt;=$Y$51+$Y$52,1,0)</f>
        <v>0</v>
      </c>
      <c r="AP122">
        <f ca="1">IF('quick game'!S73&gt;=$Y$51+$Y$52,1,0)</f>
        <v>0</v>
      </c>
      <c r="AQ122">
        <f ca="1">IF('quick game'!T73&gt;=$Y$51+$Y$52,1,0)</f>
        <v>0</v>
      </c>
      <c r="AR122">
        <f ca="1">IF('quick game'!U73&gt;=$Y$51+$Y$52,1,0)</f>
        <v>0</v>
      </c>
      <c r="AS122">
        <f ca="1">IF('quick game'!V73&gt;=$Y$51+$Y$52,1,0)</f>
        <v>0</v>
      </c>
      <c r="AT122">
        <f ca="1">IF('quick game'!W73&gt;=$Y$51+$Y$52,1,0)</f>
        <v>1</v>
      </c>
      <c r="AU122">
        <f ca="1">IF('quick game'!X73&gt;=$Y$51+$Y$52,1,0)</f>
        <v>0</v>
      </c>
      <c r="AV122">
        <f ca="1">IF('quick game'!Y73&gt;=$Y$51+$Y$52,1,0)</f>
        <v>0</v>
      </c>
      <c r="AW122">
        <f ca="1">IF('quick game'!Z73&gt;=$Y$51+$Y$52,1,0)</f>
        <v>1</v>
      </c>
    </row>
    <row r="123" spans="13:49" x14ac:dyDescent="0.25">
      <c r="M123">
        <f>'quick game'!B74</f>
        <v>1710</v>
      </c>
      <c r="N123">
        <f ca="1">IF(N$64=$N$5,+'quick game'!E74,-100000)</f>
        <v>2.2021081870624907E-45</v>
      </c>
      <c r="O123">
        <f>IF(O$64=$N$5,+'quick game'!F74,-100000)</f>
        <v>-100000</v>
      </c>
      <c r="P123">
        <f>IF(P$64=$N$5,+'quick game'!G74,-100000)</f>
        <v>-100000</v>
      </c>
      <c r="Q123">
        <f>IF(Q$64=$N$5,+'quick game'!H74,-100000)</f>
        <v>-100000</v>
      </c>
      <c r="R123">
        <f>IF(R$64=$N$5,+'quick game'!I74,-100000)</f>
        <v>-100000</v>
      </c>
      <c r="S123">
        <f>IF(S$64=$N$5,+'quick game'!J74,-100000)</f>
        <v>-100000</v>
      </c>
      <c r="T123">
        <f>IF(T$64=$N$5,+'quick game'!K74,-100000)</f>
        <v>-100000</v>
      </c>
      <c r="U123">
        <f>IF(U$64=$N$5,+'quick game'!L74,-100000)</f>
        <v>-100000</v>
      </c>
      <c r="V123">
        <f>IF(V$64=$N$5,+'quick game'!M74,-100000)</f>
        <v>-100000</v>
      </c>
      <c r="W123">
        <f>IF(W$64=$N$5,+'quick game'!N74,-100000)</f>
        <v>-100000</v>
      </c>
      <c r="Z123">
        <f>'quick game'!B74</f>
        <v>1710</v>
      </c>
      <c r="AA123">
        <f ca="1">IF('quick game'!Q74&gt;=$Y$51,1,0)</f>
        <v>0</v>
      </c>
      <c r="AB123">
        <f ca="1">IF('quick game'!R74&gt;=$Y$51,1,0)</f>
        <v>0</v>
      </c>
      <c r="AC123">
        <f ca="1">IF('quick game'!S74&gt;=$Y$51,1,0)</f>
        <v>0</v>
      </c>
      <c r="AD123">
        <f ca="1">IF('quick game'!T74&gt;=$Y$51,1,0)</f>
        <v>0</v>
      </c>
      <c r="AE123">
        <f ca="1">IF('quick game'!U74&gt;=$Y$51,1,0)</f>
        <v>0</v>
      </c>
      <c r="AF123">
        <f ca="1">IF('quick game'!V74&gt;=$Y$51,1,0)</f>
        <v>0</v>
      </c>
      <c r="AG123">
        <f ca="1">IF('quick game'!W74&gt;=$Y$51,1,0)</f>
        <v>1</v>
      </c>
      <c r="AH123">
        <f ca="1">IF('quick game'!X74&gt;=$Y$51,1,0)</f>
        <v>0</v>
      </c>
      <c r="AI123">
        <f ca="1">IF('quick game'!Y74&gt;=$Y$51,1,0)</f>
        <v>0</v>
      </c>
      <c r="AJ123">
        <f ca="1">IF('quick game'!Z74&gt;=$Y$51,1,0)</f>
        <v>1</v>
      </c>
      <c r="AM123">
        <f>'quick game'!O74</f>
        <v>0</v>
      </c>
      <c r="AN123">
        <f ca="1">IF('quick game'!Q74&gt;=$Y$51+$Y$52,1,0)</f>
        <v>0</v>
      </c>
      <c r="AO123">
        <f ca="1">IF('quick game'!R74&gt;=$Y$51+$Y$52,1,0)</f>
        <v>0</v>
      </c>
      <c r="AP123">
        <f ca="1">IF('quick game'!S74&gt;=$Y$51+$Y$52,1,0)</f>
        <v>0</v>
      </c>
      <c r="AQ123">
        <f ca="1">IF('quick game'!T74&gt;=$Y$51+$Y$52,1,0)</f>
        <v>0</v>
      </c>
      <c r="AR123">
        <f ca="1">IF('quick game'!U74&gt;=$Y$51+$Y$52,1,0)</f>
        <v>0</v>
      </c>
      <c r="AS123">
        <f ca="1">IF('quick game'!V74&gt;=$Y$51+$Y$52,1,0)</f>
        <v>0</v>
      </c>
      <c r="AT123">
        <f ca="1">IF('quick game'!W74&gt;=$Y$51+$Y$52,1,0)</f>
        <v>1</v>
      </c>
      <c r="AU123">
        <f ca="1">IF('quick game'!X74&gt;=$Y$51+$Y$52,1,0)</f>
        <v>0</v>
      </c>
      <c r="AV123">
        <f ca="1">IF('quick game'!Y74&gt;=$Y$51+$Y$52,1,0)</f>
        <v>0</v>
      </c>
      <c r="AW123">
        <f ca="1">IF('quick game'!Z74&gt;=$Y$51+$Y$52,1,0)</f>
        <v>1</v>
      </c>
    </row>
    <row r="124" spans="13:49" x14ac:dyDescent="0.25">
      <c r="M124">
        <f>'quick game'!B75</f>
        <v>1740</v>
      </c>
      <c r="N124">
        <f ca="1">IF(N$64=$N$5,+'quick game'!E75,-100000)</f>
        <v>3.3227613583880207E-46</v>
      </c>
      <c r="O124">
        <f>IF(O$64=$N$5,+'quick game'!F75,-100000)</f>
        <v>-100000</v>
      </c>
      <c r="P124">
        <f>IF(P$64=$N$5,+'quick game'!G75,-100000)</f>
        <v>-100000</v>
      </c>
      <c r="Q124">
        <f>IF(Q$64=$N$5,+'quick game'!H75,-100000)</f>
        <v>-100000</v>
      </c>
      <c r="R124">
        <f>IF(R$64=$N$5,+'quick game'!I75,-100000)</f>
        <v>-100000</v>
      </c>
      <c r="S124">
        <f>IF(S$64=$N$5,+'quick game'!J75,-100000)</f>
        <v>-100000</v>
      </c>
      <c r="T124">
        <f>IF(T$64=$N$5,+'quick game'!K75,-100000)</f>
        <v>-100000</v>
      </c>
      <c r="U124">
        <f>IF(U$64=$N$5,+'quick game'!L75,-100000)</f>
        <v>-100000</v>
      </c>
      <c r="V124">
        <f>IF(V$64=$N$5,+'quick game'!M75,-100000)</f>
        <v>-100000</v>
      </c>
      <c r="W124">
        <f>IF(W$64=$N$5,+'quick game'!N75,-100000)</f>
        <v>-100000</v>
      </c>
      <c r="Z124">
        <f>'quick game'!B75</f>
        <v>1740</v>
      </c>
      <c r="AA124">
        <f ca="1">IF('quick game'!Q75&gt;=$Y$51,1,0)</f>
        <v>0</v>
      </c>
      <c r="AB124">
        <f ca="1">IF('quick game'!R75&gt;=$Y$51,1,0)</f>
        <v>0</v>
      </c>
      <c r="AC124">
        <f ca="1">IF('quick game'!S75&gt;=$Y$51,1,0)</f>
        <v>0</v>
      </c>
      <c r="AD124">
        <f ca="1">IF('quick game'!T75&gt;=$Y$51,1,0)</f>
        <v>0</v>
      </c>
      <c r="AE124">
        <f ca="1">IF('quick game'!U75&gt;=$Y$51,1,0)</f>
        <v>0</v>
      </c>
      <c r="AF124">
        <f ca="1">IF('quick game'!V75&gt;=$Y$51,1,0)</f>
        <v>0</v>
      </c>
      <c r="AG124">
        <f ca="1">IF('quick game'!W75&gt;=$Y$51,1,0)</f>
        <v>1</v>
      </c>
      <c r="AH124">
        <f ca="1">IF('quick game'!X75&gt;=$Y$51,1,0)</f>
        <v>0</v>
      </c>
      <c r="AI124">
        <f ca="1">IF('quick game'!Y75&gt;=$Y$51,1,0)</f>
        <v>0</v>
      </c>
      <c r="AJ124">
        <f ca="1">IF('quick game'!Z75&gt;=$Y$51,1,0)</f>
        <v>1</v>
      </c>
      <c r="AM124">
        <f>'quick game'!O75</f>
        <v>0</v>
      </c>
      <c r="AN124">
        <f ca="1">IF('quick game'!Q75&gt;=$Y$51+$Y$52,1,0)</f>
        <v>0</v>
      </c>
      <c r="AO124">
        <f ca="1">IF('quick game'!R75&gt;=$Y$51+$Y$52,1,0)</f>
        <v>0</v>
      </c>
      <c r="AP124">
        <f ca="1">IF('quick game'!S75&gt;=$Y$51+$Y$52,1,0)</f>
        <v>0</v>
      </c>
      <c r="AQ124">
        <f ca="1">IF('quick game'!T75&gt;=$Y$51+$Y$52,1,0)</f>
        <v>0</v>
      </c>
      <c r="AR124">
        <f ca="1">IF('quick game'!U75&gt;=$Y$51+$Y$52,1,0)</f>
        <v>0</v>
      </c>
      <c r="AS124">
        <f ca="1">IF('quick game'!V75&gt;=$Y$51+$Y$52,1,0)</f>
        <v>0</v>
      </c>
      <c r="AT124">
        <f ca="1">IF('quick game'!W75&gt;=$Y$51+$Y$52,1,0)</f>
        <v>1</v>
      </c>
      <c r="AU124">
        <f ca="1">IF('quick game'!X75&gt;=$Y$51+$Y$52,1,0)</f>
        <v>0</v>
      </c>
      <c r="AV124">
        <f ca="1">IF('quick game'!Y75&gt;=$Y$51+$Y$52,1,0)</f>
        <v>0</v>
      </c>
      <c r="AW124">
        <f ca="1">IF('quick game'!Z75&gt;=$Y$51+$Y$52,1,0)</f>
        <v>1</v>
      </c>
    </row>
    <row r="125" spans="13:49" x14ac:dyDescent="0.25">
      <c r="M125">
        <f>'quick game'!B76</f>
        <v>1770</v>
      </c>
      <c r="N125">
        <f ca="1">IF(N$64=$N$5,+'quick game'!E76,-100000)</f>
        <v>3.1196145625910845E-47</v>
      </c>
      <c r="O125">
        <f>IF(O$64=$N$5,+'quick game'!F76,-100000)</f>
        <v>-100000</v>
      </c>
      <c r="P125">
        <f>IF(P$64=$N$5,+'quick game'!G76,-100000)</f>
        <v>-100000</v>
      </c>
      <c r="Q125">
        <f>IF(Q$64=$N$5,+'quick game'!H76,-100000)</f>
        <v>-100000</v>
      </c>
      <c r="R125">
        <f>IF(R$64=$N$5,+'quick game'!I76,-100000)</f>
        <v>-100000</v>
      </c>
      <c r="S125">
        <f>IF(S$64=$N$5,+'quick game'!J76,-100000)</f>
        <v>-100000</v>
      </c>
      <c r="T125">
        <f>IF(T$64=$N$5,+'quick game'!K76,-100000)</f>
        <v>-100000</v>
      </c>
      <c r="U125">
        <f>IF(U$64=$N$5,+'quick game'!L76,-100000)</f>
        <v>-100000</v>
      </c>
      <c r="V125">
        <f>IF(V$64=$N$5,+'quick game'!M76,-100000)</f>
        <v>-100000</v>
      </c>
      <c r="W125">
        <f>IF(W$64=$N$5,+'quick game'!N76,-100000)</f>
        <v>-100000</v>
      </c>
      <c r="Z125">
        <f>'quick game'!B76</f>
        <v>1770</v>
      </c>
      <c r="AA125">
        <f ca="1">IF('quick game'!Q76&gt;=$Y$51,1,0)</f>
        <v>0</v>
      </c>
      <c r="AB125">
        <f ca="1">IF('quick game'!R76&gt;=$Y$51,1,0)</f>
        <v>0</v>
      </c>
      <c r="AC125">
        <f ca="1">IF('quick game'!S76&gt;=$Y$51,1,0)</f>
        <v>0</v>
      </c>
      <c r="AD125">
        <f ca="1">IF('quick game'!T76&gt;=$Y$51,1,0)</f>
        <v>0</v>
      </c>
      <c r="AE125">
        <f ca="1">IF('quick game'!U76&gt;=$Y$51,1,0)</f>
        <v>0</v>
      </c>
      <c r="AF125">
        <f ca="1">IF('quick game'!V76&gt;=$Y$51,1,0)</f>
        <v>0</v>
      </c>
      <c r="AG125">
        <f ca="1">IF('quick game'!W76&gt;=$Y$51,1,0)</f>
        <v>1</v>
      </c>
      <c r="AH125">
        <f ca="1">IF('quick game'!X76&gt;=$Y$51,1,0)</f>
        <v>0</v>
      </c>
      <c r="AI125">
        <f ca="1">IF('quick game'!Y76&gt;=$Y$51,1,0)</f>
        <v>0</v>
      </c>
      <c r="AJ125">
        <f ca="1">IF('quick game'!Z76&gt;=$Y$51,1,0)</f>
        <v>1</v>
      </c>
      <c r="AM125">
        <f>'quick game'!O76</f>
        <v>0</v>
      </c>
      <c r="AN125">
        <f ca="1">IF('quick game'!Q76&gt;=$Y$51+$Y$52,1,0)</f>
        <v>0</v>
      </c>
      <c r="AO125">
        <f ca="1">IF('quick game'!R76&gt;=$Y$51+$Y$52,1,0)</f>
        <v>0</v>
      </c>
      <c r="AP125">
        <f ca="1">IF('quick game'!S76&gt;=$Y$51+$Y$52,1,0)</f>
        <v>0</v>
      </c>
      <c r="AQ125">
        <f ca="1">IF('quick game'!T76&gt;=$Y$51+$Y$52,1,0)</f>
        <v>0</v>
      </c>
      <c r="AR125">
        <f ca="1">IF('quick game'!U76&gt;=$Y$51+$Y$52,1,0)</f>
        <v>0</v>
      </c>
      <c r="AS125">
        <f ca="1">IF('quick game'!V76&gt;=$Y$51+$Y$52,1,0)</f>
        <v>0</v>
      </c>
      <c r="AT125">
        <f ca="1">IF('quick game'!W76&gt;=$Y$51+$Y$52,1,0)</f>
        <v>1</v>
      </c>
      <c r="AU125">
        <f ca="1">IF('quick game'!X76&gt;=$Y$51+$Y$52,1,0)</f>
        <v>0</v>
      </c>
      <c r="AV125">
        <f ca="1">IF('quick game'!Y76&gt;=$Y$51+$Y$52,1,0)</f>
        <v>0</v>
      </c>
      <c r="AW125">
        <f ca="1">IF('quick game'!Z76&gt;=$Y$51+$Y$52,1,0)</f>
        <v>1</v>
      </c>
    </row>
    <row r="126" spans="13:49" x14ac:dyDescent="0.25">
      <c r="M126">
        <f>'quick game'!B77</f>
        <v>1800</v>
      </c>
      <c r="N126">
        <f ca="1">IF(N$64=$N$5,+'quick game'!E77,-100000)</f>
        <v>5.6371297017230429E-48</v>
      </c>
      <c r="O126">
        <f>IF(O$64=$N$5,+'quick game'!F77,-100000)</f>
        <v>-100000</v>
      </c>
      <c r="P126">
        <f>IF(P$64=$N$5,+'quick game'!G77,-100000)</f>
        <v>-100000</v>
      </c>
      <c r="Q126">
        <f>IF(Q$64=$N$5,+'quick game'!H77,-100000)</f>
        <v>-100000</v>
      </c>
      <c r="R126">
        <f>IF(R$64=$N$5,+'quick game'!I77,-100000)</f>
        <v>-100000</v>
      </c>
      <c r="S126">
        <f>IF(S$64=$N$5,+'quick game'!J77,-100000)</f>
        <v>-100000</v>
      </c>
      <c r="T126">
        <f>IF(T$64=$N$5,+'quick game'!K77,-100000)</f>
        <v>-100000</v>
      </c>
      <c r="U126">
        <f>IF(U$64=$N$5,+'quick game'!L77,-100000)</f>
        <v>-100000</v>
      </c>
      <c r="V126">
        <f>IF(V$64=$N$5,+'quick game'!M77,-100000)</f>
        <v>-100000</v>
      </c>
      <c r="W126">
        <f>IF(W$64=$N$5,+'quick game'!N77,-100000)</f>
        <v>-100000</v>
      </c>
      <c r="Z126">
        <f>'quick game'!B77</f>
        <v>1800</v>
      </c>
      <c r="AA126">
        <f ca="1">IF('quick game'!Q77&gt;=$Y$51,1,0)</f>
        <v>0</v>
      </c>
      <c r="AB126">
        <f ca="1">IF('quick game'!R77&gt;=$Y$51,1,0)</f>
        <v>0</v>
      </c>
      <c r="AC126">
        <f ca="1">IF('quick game'!S77&gt;=$Y$51,1,0)</f>
        <v>0</v>
      </c>
      <c r="AD126">
        <f ca="1">IF('quick game'!T77&gt;=$Y$51,1,0)</f>
        <v>0</v>
      </c>
      <c r="AE126">
        <f ca="1">IF('quick game'!U77&gt;=$Y$51,1,0)</f>
        <v>0</v>
      </c>
      <c r="AF126">
        <f ca="1">IF('quick game'!V77&gt;=$Y$51,1,0)</f>
        <v>0</v>
      </c>
      <c r="AG126">
        <f ca="1">IF('quick game'!W77&gt;=$Y$51,1,0)</f>
        <v>1</v>
      </c>
      <c r="AH126">
        <f ca="1">IF('quick game'!X77&gt;=$Y$51,1,0)</f>
        <v>0</v>
      </c>
      <c r="AI126">
        <f ca="1">IF('quick game'!Y77&gt;=$Y$51,1,0)</f>
        <v>0</v>
      </c>
      <c r="AJ126">
        <f ca="1">IF('quick game'!Z77&gt;=$Y$51,1,0)</f>
        <v>1</v>
      </c>
      <c r="AM126">
        <f>'quick game'!O77</f>
        <v>0</v>
      </c>
      <c r="AN126">
        <f ca="1">IF('quick game'!Q77&gt;=$Y$51+$Y$52,1,0)</f>
        <v>0</v>
      </c>
      <c r="AO126">
        <f ca="1">IF('quick game'!R77&gt;=$Y$51+$Y$52,1,0)</f>
        <v>0</v>
      </c>
      <c r="AP126">
        <f ca="1">IF('quick game'!S77&gt;=$Y$51+$Y$52,1,0)</f>
        <v>0</v>
      </c>
      <c r="AQ126">
        <f ca="1">IF('quick game'!T77&gt;=$Y$51+$Y$52,1,0)</f>
        <v>0</v>
      </c>
      <c r="AR126">
        <f ca="1">IF('quick game'!U77&gt;=$Y$51+$Y$52,1,0)</f>
        <v>0</v>
      </c>
      <c r="AS126">
        <f ca="1">IF('quick game'!V77&gt;=$Y$51+$Y$52,1,0)</f>
        <v>0</v>
      </c>
      <c r="AT126">
        <f ca="1">IF('quick game'!W77&gt;=$Y$51+$Y$52,1,0)</f>
        <v>1</v>
      </c>
      <c r="AU126">
        <f ca="1">IF('quick game'!X77&gt;=$Y$51+$Y$52,1,0)</f>
        <v>0</v>
      </c>
      <c r="AV126">
        <f ca="1">IF('quick game'!Y77&gt;=$Y$51+$Y$52,1,0)</f>
        <v>0</v>
      </c>
      <c r="AW126">
        <f ca="1">IF('quick game'!Z77&gt;=$Y$51+$Y$52,1,0)</f>
        <v>1</v>
      </c>
    </row>
    <row r="127" spans="13:49" x14ac:dyDescent="0.25">
      <c r="M127">
        <f>'quick game'!B78</f>
        <v>1830</v>
      </c>
      <c r="N127">
        <f ca="1">IF(N$64=$N$5,+'quick game'!E78,-100000)</f>
        <v>6.2861939097820592E-49</v>
      </c>
      <c r="O127">
        <f>IF(O$64=$N$5,+'quick game'!F78,-100000)</f>
        <v>-100000</v>
      </c>
      <c r="P127">
        <f>IF(P$64=$N$5,+'quick game'!G78,-100000)</f>
        <v>-100000</v>
      </c>
      <c r="Q127">
        <f>IF(Q$64=$N$5,+'quick game'!H78,-100000)</f>
        <v>-100000</v>
      </c>
      <c r="R127">
        <f>IF(R$64=$N$5,+'quick game'!I78,-100000)</f>
        <v>-100000</v>
      </c>
      <c r="S127">
        <f>IF(S$64=$N$5,+'quick game'!J78,-100000)</f>
        <v>-100000</v>
      </c>
      <c r="T127">
        <f>IF(T$64=$N$5,+'quick game'!K78,-100000)</f>
        <v>-100000</v>
      </c>
      <c r="U127">
        <f>IF(U$64=$N$5,+'quick game'!L78,-100000)</f>
        <v>-100000</v>
      </c>
      <c r="V127">
        <f>IF(V$64=$N$5,+'quick game'!M78,-100000)</f>
        <v>-100000</v>
      </c>
      <c r="W127">
        <f>IF(W$64=$N$5,+'quick game'!N78,-100000)</f>
        <v>-100000</v>
      </c>
      <c r="Z127">
        <f>'quick game'!B78</f>
        <v>1830</v>
      </c>
      <c r="AA127">
        <f ca="1">IF('quick game'!Q78&gt;=$Y$51,1,0)</f>
        <v>0</v>
      </c>
      <c r="AB127">
        <f ca="1">IF('quick game'!R78&gt;=$Y$51,1,0)</f>
        <v>0</v>
      </c>
      <c r="AC127">
        <f ca="1">IF('quick game'!S78&gt;=$Y$51,1,0)</f>
        <v>0</v>
      </c>
      <c r="AD127">
        <f ca="1">IF('quick game'!T78&gt;=$Y$51,1,0)</f>
        <v>0</v>
      </c>
      <c r="AE127">
        <f ca="1">IF('quick game'!U78&gt;=$Y$51,1,0)</f>
        <v>0</v>
      </c>
      <c r="AF127">
        <f ca="1">IF('quick game'!V78&gt;=$Y$51,1,0)</f>
        <v>0</v>
      </c>
      <c r="AG127">
        <f ca="1">IF('quick game'!W78&gt;=$Y$51,1,0)</f>
        <v>1</v>
      </c>
      <c r="AH127">
        <f ca="1">IF('quick game'!X78&gt;=$Y$51,1,0)</f>
        <v>0</v>
      </c>
      <c r="AI127">
        <f ca="1">IF('quick game'!Y78&gt;=$Y$51,1,0)</f>
        <v>0</v>
      </c>
      <c r="AJ127">
        <f ca="1">IF('quick game'!Z78&gt;=$Y$51,1,0)</f>
        <v>1</v>
      </c>
      <c r="AM127">
        <f>'quick game'!O78</f>
        <v>0</v>
      </c>
      <c r="AN127">
        <f ca="1">IF('quick game'!Q78&gt;=$Y$51+$Y$52,1,0)</f>
        <v>0</v>
      </c>
      <c r="AO127">
        <f ca="1">IF('quick game'!R78&gt;=$Y$51+$Y$52,1,0)</f>
        <v>0</v>
      </c>
      <c r="AP127">
        <f ca="1">IF('quick game'!S78&gt;=$Y$51+$Y$52,1,0)</f>
        <v>0</v>
      </c>
      <c r="AQ127">
        <f ca="1">IF('quick game'!T78&gt;=$Y$51+$Y$52,1,0)</f>
        <v>0</v>
      </c>
      <c r="AR127">
        <f ca="1">IF('quick game'!U78&gt;=$Y$51+$Y$52,1,0)</f>
        <v>0</v>
      </c>
      <c r="AS127">
        <f ca="1">IF('quick game'!V78&gt;=$Y$51+$Y$52,1,0)</f>
        <v>0</v>
      </c>
      <c r="AT127">
        <f ca="1">IF('quick game'!W78&gt;=$Y$51+$Y$52,1,0)</f>
        <v>1</v>
      </c>
      <c r="AU127">
        <f ca="1">IF('quick game'!X78&gt;=$Y$51+$Y$52,1,0)</f>
        <v>0</v>
      </c>
      <c r="AV127">
        <f ca="1">IF('quick game'!Y78&gt;=$Y$51+$Y$52,1,0)</f>
        <v>0</v>
      </c>
      <c r="AW127">
        <f ca="1">IF('quick game'!Z78&gt;=$Y$51+$Y$52,1,0)</f>
        <v>1</v>
      </c>
    </row>
    <row r="128" spans="13:49" x14ac:dyDescent="0.25">
      <c r="M128">
        <f>'quick game'!B79</f>
        <v>1860</v>
      </c>
      <c r="N128">
        <f ca="1">IF(N$64=$N$5,+'quick game'!E79,-100000)</f>
        <v>6.8237293219678539E-50</v>
      </c>
      <c r="O128">
        <f>IF(O$64=$N$5,+'quick game'!F79,-100000)</f>
        <v>-100000</v>
      </c>
      <c r="P128">
        <f>IF(P$64=$N$5,+'quick game'!G79,-100000)</f>
        <v>-100000</v>
      </c>
      <c r="Q128">
        <f>IF(Q$64=$N$5,+'quick game'!H79,-100000)</f>
        <v>-100000</v>
      </c>
      <c r="R128">
        <f>IF(R$64=$N$5,+'quick game'!I79,-100000)</f>
        <v>-100000</v>
      </c>
      <c r="S128">
        <f>IF(S$64=$N$5,+'quick game'!J79,-100000)</f>
        <v>-100000</v>
      </c>
      <c r="T128">
        <f>IF(T$64=$N$5,+'quick game'!K79,-100000)</f>
        <v>-100000</v>
      </c>
      <c r="U128">
        <f>IF(U$64=$N$5,+'quick game'!L79,-100000)</f>
        <v>-100000</v>
      </c>
      <c r="V128">
        <f>IF(V$64=$N$5,+'quick game'!M79,-100000)</f>
        <v>-100000</v>
      </c>
      <c r="W128">
        <f>IF(W$64=$N$5,+'quick game'!N79,-100000)</f>
        <v>-100000</v>
      </c>
      <c r="Z128">
        <f>'quick game'!B79</f>
        <v>1860</v>
      </c>
      <c r="AA128">
        <f ca="1">IF('quick game'!Q79&gt;=$Y$51,1,0)</f>
        <v>0</v>
      </c>
      <c r="AB128">
        <f ca="1">IF('quick game'!R79&gt;=$Y$51,1,0)</f>
        <v>0</v>
      </c>
      <c r="AC128">
        <f ca="1">IF('quick game'!S79&gt;=$Y$51,1,0)</f>
        <v>0</v>
      </c>
      <c r="AD128">
        <f ca="1">IF('quick game'!T79&gt;=$Y$51,1,0)</f>
        <v>0</v>
      </c>
      <c r="AE128">
        <f ca="1">IF('quick game'!U79&gt;=$Y$51,1,0)</f>
        <v>0</v>
      </c>
      <c r="AF128">
        <f ca="1">IF('quick game'!V79&gt;=$Y$51,1,0)</f>
        <v>0</v>
      </c>
      <c r="AG128">
        <f ca="1">IF('quick game'!W79&gt;=$Y$51,1,0)</f>
        <v>1</v>
      </c>
      <c r="AH128">
        <f ca="1">IF('quick game'!X79&gt;=$Y$51,1,0)</f>
        <v>0</v>
      </c>
      <c r="AI128">
        <f ca="1">IF('quick game'!Y79&gt;=$Y$51,1,0)</f>
        <v>0</v>
      </c>
      <c r="AJ128">
        <f ca="1">IF('quick game'!Z79&gt;=$Y$51,1,0)</f>
        <v>1</v>
      </c>
      <c r="AM128">
        <f>'quick game'!O79</f>
        <v>0</v>
      </c>
      <c r="AN128">
        <f ca="1">IF('quick game'!Q79&gt;=$Y$51+$Y$52,1,0)</f>
        <v>0</v>
      </c>
      <c r="AO128">
        <f ca="1">IF('quick game'!R79&gt;=$Y$51+$Y$52,1,0)</f>
        <v>0</v>
      </c>
      <c r="AP128">
        <f ca="1">IF('quick game'!S79&gt;=$Y$51+$Y$52,1,0)</f>
        <v>0</v>
      </c>
      <c r="AQ128">
        <f ca="1">IF('quick game'!T79&gt;=$Y$51+$Y$52,1,0)</f>
        <v>0</v>
      </c>
      <c r="AR128">
        <f ca="1">IF('quick game'!U79&gt;=$Y$51+$Y$52,1,0)</f>
        <v>0</v>
      </c>
      <c r="AS128">
        <f ca="1">IF('quick game'!V79&gt;=$Y$51+$Y$52,1,0)</f>
        <v>0</v>
      </c>
      <c r="AT128">
        <f ca="1">IF('quick game'!W79&gt;=$Y$51+$Y$52,1,0)</f>
        <v>1</v>
      </c>
      <c r="AU128">
        <f ca="1">IF('quick game'!X79&gt;=$Y$51+$Y$52,1,0)</f>
        <v>0</v>
      </c>
      <c r="AV128">
        <f ca="1">IF('quick game'!Y79&gt;=$Y$51+$Y$52,1,0)</f>
        <v>0</v>
      </c>
      <c r="AW128">
        <f ca="1">IF('quick game'!Z79&gt;=$Y$51+$Y$52,1,0)</f>
        <v>1</v>
      </c>
    </row>
    <row r="129" spans="13:49" x14ac:dyDescent="0.25">
      <c r="M129">
        <f>'quick game'!B80</f>
        <v>1890</v>
      </c>
      <c r="N129">
        <f ca="1">IF(N$64=$N$5,+'quick game'!E80,-100000)</f>
        <v>1.2604276642861221E-50</v>
      </c>
      <c r="O129">
        <f>IF(O$64=$N$5,+'quick game'!F80,-100000)</f>
        <v>-100000</v>
      </c>
      <c r="P129">
        <f>IF(P$64=$N$5,+'quick game'!G80,-100000)</f>
        <v>-100000</v>
      </c>
      <c r="Q129">
        <f>IF(Q$64=$N$5,+'quick game'!H80,-100000)</f>
        <v>-100000</v>
      </c>
      <c r="R129">
        <f>IF(R$64=$N$5,+'quick game'!I80,-100000)</f>
        <v>-100000</v>
      </c>
      <c r="S129">
        <f>IF(S$64=$N$5,+'quick game'!J80,-100000)</f>
        <v>-100000</v>
      </c>
      <c r="T129">
        <f>IF(T$64=$N$5,+'quick game'!K80,-100000)</f>
        <v>-100000</v>
      </c>
      <c r="U129">
        <f>IF(U$64=$N$5,+'quick game'!L80,-100000)</f>
        <v>-100000</v>
      </c>
      <c r="V129">
        <f>IF(V$64=$N$5,+'quick game'!M80,-100000)</f>
        <v>-100000</v>
      </c>
      <c r="W129">
        <f>IF(W$64=$N$5,+'quick game'!N80,-100000)</f>
        <v>-100000</v>
      </c>
      <c r="Z129">
        <f>'quick game'!B80</f>
        <v>1890</v>
      </c>
      <c r="AA129">
        <f ca="1">IF('quick game'!Q80&gt;=$Y$51,1,0)</f>
        <v>0</v>
      </c>
      <c r="AB129">
        <f ca="1">IF('quick game'!R80&gt;=$Y$51,1,0)</f>
        <v>0</v>
      </c>
      <c r="AC129">
        <f ca="1">IF('quick game'!S80&gt;=$Y$51,1,0)</f>
        <v>0</v>
      </c>
      <c r="AD129">
        <f ca="1">IF('quick game'!T80&gt;=$Y$51,1,0)</f>
        <v>0</v>
      </c>
      <c r="AE129">
        <f ca="1">IF('quick game'!U80&gt;=$Y$51,1,0)</f>
        <v>0</v>
      </c>
      <c r="AF129">
        <f ca="1">IF('quick game'!V80&gt;=$Y$51,1,0)</f>
        <v>0</v>
      </c>
      <c r="AG129">
        <f ca="1">IF('quick game'!W80&gt;=$Y$51,1,0)</f>
        <v>1</v>
      </c>
      <c r="AH129">
        <f ca="1">IF('quick game'!X80&gt;=$Y$51,1,0)</f>
        <v>0</v>
      </c>
      <c r="AI129">
        <f ca="1">IF('quick game'!Y80&gt;=$Y$51,1,0)</f>
        <v>0</v>
      </c>
      <c r="AJ129">
        <f ca="1">IF('quick game'!Z80&gt;=$Y$51,1,0)</f>
        <v>1</v>
      </c>
      <c r="AM129">
        <f>'quick game'!O80</f>
        <v>0</v>
      </c>
      <c r="AN129">
        <f ca="1">IF('quick game'!Q80&gt;=$Y$51+$Y$52,1,0)</f>
        <v>0</v>
      </c>
      <c r="AO129">
        <f ca="1">IF('quick game'!R80&gt;=$Y$51+$Y$52,1,0)</f>
        <v>0</v>
      </c>
      <c r="AP129">
        <f ca="1">IF('quick game'!S80&gt;=$Y$51+$Y$52,1,0)</f>
        <v>0</v>
      </c>
      <c r="AQ129">
        <f ca="1">IF('quick game'!T80&gt;=$Y$51+$Y$52,1,0)</f>
        <v>0</v>
      </c>
      <c r="AR129">
        <f ca="1">IF('quick game'!U80&gt;=$Y$51+$Y$52,1,0)</f>
        <v>0</v>
      </c>
      <c r="AS129">
        <f ca="1">IF('quick game'!V80&gt;=$Y$51+$Y$52,1,0)</f>
        <v>0</v>
      </c>
      <c r="AT129">
        <f ca="1">IF('quick game'!W80&gt;=$Y$51+$Y$52,1,0)</f>
        <v>1</v>
      </c>
      <c r="AU129">
        <f ca="1">IF('quick game'!X80&gt;=$Y$51+$Y$52,1,0)</f>
        <v>0</v>
      </c>
      <c r="AV129">
        <f ca="1">IF('quick game'!Y80&gt;=$Y$51+$Y$52,1,0)</f>
        <v>0</v>
      </c>
      <c r="AW129">
        <f ca="1">IF('quick game'!Z80&gt;=$Y$51+$Y$52,1,0)</f>
        <v>1</v>
      </c>
    </row>
    <row r="130" spans="13:49" x14ac:dyDescent="0.25">
      <c r="M130">
        <f>'quick game'!B81</f>
        <v>1920</v>
      </c>
      <c r="N130">
        <f ca="1">IF(N$64=$N$5,+'quick game'!E81,-100000)</f>
        <v>1.4801533777350773E-51</v>
      </c>
      <c r="O130">
        <f>IF(O$64=$N$5,+'quick game'!F81,-100000)</f>
        <v>-100000</v>
      </c>
      <c r="P130">
        <f>IF(P$64=$N$5,+'quick game'!G81,-100000)</f>
        <v>-100000</v>
      </c>
      <c r="Q130">
        <f>IF(Q$64=$N$5,+'quick game'!H81,-100000)</f>
        <v>-100000</v>
      </c>
      <c r="R130">
        <f>IF(R$64=$N$5,+'quick game'!I81,-100000)</f>
        <v>-100000</v>
      </c>
      <c r="S130">
        <f>IF(S$64=$N$5,+'quick game'!J81,-100000)</f>
        <v>-100000</v>
      </c>
      <c r="T130">
        <f>IF(T$64=$N$5,+'quick game'!K81,-100000)</f>
        <v>-100000</v>
      </c>
      <c r="U130">
        <f>IF(U$64=$N$5,+'quick game'!L81,-100000)</f>
        <v>-100000</v>
      </c>
      <c r="V130">
        <f>IF(V$64=$N$5,+'quick game'!M81,-100000)</f>
        <v>-100000</v>
      </c>
      <c r="W130">
        <f>IF(W$64=$N$5,+'quick game'!N81,-100000)</f>
        <v>-100000</v>
      </c>
      <c r="Z130">
        <f>'quick game'!B81</f>
        <v>1920</v>
      </c>
      <c r="AA130">
        <f ca="1">IF('quick game'!Q81&gt;=$Y$51,1,0)</f>
        <v>0</v>
      </c>
      <c r="AB130">
        <f ca="1">IF('quick game'!R81&gt;=$Y$51,1,0)</f>
        <v>0</v>
      </c>
      <c r="AC130">
        <f ca="1">IF('quick game'!S81&gt;=$Y$51,1,0)</f>
        <v>0</v>
      </c>
      <c r="AD130">
        <f ca="1">IF('quick game'!T81&gt;=$Y$51,1,0)</f>
        <v>0</v>
      </c>
      <c r="AE130">
        <f ca="1">IF('quick game'!U81&gt;=$Y$51,1,0)</f>
        <v>0</v>
      </c>
      <c r="AF130">
        <f ca="1">IF('quick game'!V81&gt;=$Y$51,1,0)</f>
        <v>0</v>
      </c>
      <c r="AG130">
        <f ca="1">IF('quick game'!W81&gt;=$Y$51,1,0)</f>
        <v>1</v>
      </c>
      <c r="AH130">
        <f ca="1">IF('quick game'!X81&gt;=$Y$51,1,0)</f>
        <v>0</v>
      </c>
      <c r="AI130">
        <f ca="1">IF('quick game'!Y81&gt;=$Y$51,1,0)</f>
        <v>0</v>
      </c>
      <c r="AJ130">
        <f ca="1">IF('quick game'!Z81&gt;=$Y$51,1,0)</f>
        <v>1</v>
      </c>
      <c r="AM130">
        <f>'quick game'!O81</f>
        <v>0</v>
      </c>
      <c r="AN130">
        <f ca="1">IF('quick game'!Q81&gt;=$Y$51+$Y$52,1,0)</f>
        <v>0</v>
      </c>
      <c r="AO130">
        <f ca="1">IF('quick game'!R81&gt;=$Y$51+$Y$52,1,0)</f>
        <v>0</v>
      </c>
      <c r="AP130">
        <f ca="1">IF('quick game'!S81&gt;=$Y$51+$Y$52,1,0)</f>
        <v>0</v>
      </c>
      <c r="AQ130">
        <f ca="1">IF('quick game'!T81&gt;=$Y$51+$Y$52,1,0)</f>
        <v>0</v>
      </c>
      <c r="AR130">
        <f ca="1">IF('quick game'!U81&gt;=$Y$51+$Y$52,1,0)</f>
        <v>0</v>
      </c>
      <c r="AS130">
        <f ca="1">IF('quick game'!V81&gt;=$Y$51+$Y$52,1,0)</f>
        <v>0</v>
      </c>
      <c r="AT130">
        <f ca="1">IF('quick game'!W81&gt;=$Y$51+$Y$52,1,0)</f>
        <v>1</v>
      </c>
      <c r="AU130">
        <f ca="1">IF('quick game'!X81&gt;=$Y$51+$Y$52,1,0)</f>
        <v>0</v>
      </c>
      <c r="AV130">
        <f ca="1">IF('quick game'!Y81&gt;=$Y$51+$Y$52,1,0)</f>
        <v>0</v>
      </c>
      <c r="AW130">
        <f ca="1">IF('quick game'!Z81&gt;=$Y$51+$Y$52,1,0)</f>
        <v>1</v>
      </c>
    </row>
    <row r="131" spans="13:49" x14ac:dyDescent="0.25">
      <c r="M131">
        <f>'quick game'!B82</f>
        <v>1950</v>
      </c>
      <c r="N131">
        <f ca="1">IF(N$64=$N$5,+'quick game'!E82,-100000)</f>
        <v>1.911175181398651E-52</v>
      </c>
      <c r="O131">
        <f>IF(O$64=$N$5,+'quick game'!F82,-100000)</f>
        <v>-100000</v>
      </c>
      <c r="P131">
        <f>IF(P$64=$N$5,+'quick game'!G82,-100000)</f>
        <v>-100000</v>
      </c>
      <c r="Q131">
        <f>IF(Q$64=$N$5,+'quick game'!H82,-100000)</f>
        <v>-100000</v>
      </c>
      <c r="R131">
        <f>IF(R$64=$N$5,+'quick game'!I82,-100000)</f>
        <v>-100000</v>
      </c>
      <c r="S131">
        <f>IF(S$64=$N$5,+'quick game'!J82,-100000)</f>
        <v>-100000</v>
      </c>
      <c r="T131">
        <f>IF(T$64=$N$5,+'quick game'!K82,-100000)</f>
        <v>-100000</v>
      </c>
      <c r="U131">
        <f>IF(U$64=$N$5,+'quick game'!L82,-100000)</f>
        <v>-100000</v>
      </c>
      <c r="V131">
        <f>IF(V$64=$N$5,+'quick game'!M82,-100000)</f>
        <v>-100000</v>
      </c>
      <c r="W131">
        <f>IF(W$64=$N$5,+'quick game'!N82,-100000)</f>
        <v>-100000</v>
      </c>
      <c r="Z131">
        <f>'quick game'!B82</f>
        <v>1950</v>
      </c>
      <c r="AA131">
        <f ca="1">IF('quick game'!Q82&gt;=$Y$51,1,0)</f>
        <v>0</v>
      </c>
      <c r="AB131">
        <f ca="1">IF('quick game'!R82&gt;=$Y$51,1,0)</f>
        <v>0</v>
      </c>
      <c r="AC131">
        <f ca="1">IF('quick game'!S82&gt;=$Y$51,1,0)</f>
        <v>0</v>
      </c>
      <c r="AD131">
        <f ca="1">IF('quick game'!T82&gt;=$Y$51,1,0)</f>
        <v>0</v>
      </c>
      <c r="AE131">
        <f ca="1">IF('quick game'!U82&gt;=$Y$51,1,0)</f>
        <v>0</v>
      </c>
      <c r="AF131">
        <f ca="1">IF('quick game'!V82&gt;=$Y$51,1,0)</f>
        <v>0</v>
      </c>
      <c r="AG131">
        <f ca="1">IF('quick game'!W82&gt;=$Y$51,1,0)</f>
        <v>1</v>
      </c>
      <c r="AH131">
        <f ca="1">IF('quick game'!X82&gt;=$Y$51,1,0)</f>
        <v>0</v>
      </c>
      <c r="AI131">
        <f ca="1">IF('quick game'!Y82&gt;=$Y$51,1,0)</f>
        <v>0</v>
      </c>
      <c r="AJ131">
        <f ca="1">IF('quick game'!Z82&gt;=$Y$51,1,0)</f>
        <v>1</v>
      </c>
      <c r="AM131">
        <f>'quick game'!O82</f>
        <v>0</v>
      </c>
      <c r="AN131">
        <f ca="1">IF('quick game'!Q82&gt;=$Y$51+$Y$52,1,0)</f>
        <v>0</v>
      </c>
      <c r="AO131">
        <f ca="1">IF('quick game'!R82&gt;=$Y$51+$Y$52,1,0)</f>
        <v>0</v>
      </c>
      <c r="AP131">
        <f ca="1">IF('quick game'!S82&gt;=$Y$51+$Y$52,1,0)</f>
        <v>0</v>
      </c>
      <c r="AQ131">
        <f ca="1">IF('quick game'!T82&gt;=$Y$51+$Y$52,1,0)</f>
        <v>0</v>
      </c>
      <c r="AR131">
        <f ca="1">IF('quick game'!U82&gt;=$Y$51+$Y$52,1,0)</f>
        <v>0</v>
      </c>
      <c r="AS131">
        <f ca="1">IF('quick game'!V82&gt;=$Y$51+$Y$52,1,0)</f>
        <v>0</v>
      </c>
      <c r="AT131">
        <f ca="1">IF('quick game'!W82&gt;=$Y$51+$Y$52,1,0)</f>
        <v>0</v>
      </c>
      <c r="AU131">
        <f ca="1">IF('quick game'!X82&gt;=$Y$51+$Y$52,1,0)</f>
        <v>0</v>
      </c>
      <c r="AV131">
        <f ca="1">IF('quick game'!Y82&gt;=$Y$51+$Y$52,1,0)</f>
        <v>0</v>
      </c>
      <c r="AW131">
        <f ca="1">IF('quick game'!Z82&gt;=$Y$51+$Y$52,1,0)</f>
        <v>1</v>
      </c>
    </row>
    <row r="132" spans="13:49" x14ac:dyDescent="0.25">
      <c r="M132">
        <f>'quick game'!B83</f>
        <v>1980</v>
      </c>
      <c r="N132">
        <f ca="1">IF(N$64=$N$5,+'quick game'!E83,-100000)</f>
        <v>2.4921862698586539E-53</v>
      </c>
      <c r="O132">
        <f>IF(O$64=$N$5,+'quick game'!F83,-100000)</f>
        <v>-100000</v>
      </c>
      <c r="P132">
        <f>IF(P$64=$N$5,+'quick game'!G83,-100000)</f>
        <v>-100000</v>
      </c>
      <c r="Q132">
        <f>IF(Q$64=$N$5,+'quick game'!H83,-100000)</f>
        <v>-100000</v>
      </c>
      <c r="R132">
        <f>IF(R$64=$N$5,+'quick game'!I83,-100000)</f>
        <v>-100000</v>
      </c>
      <c r="S132">
        <f>IF(S$64=$N$5,+'quick game'!J83,-100000)</f>
        <v>-100000</v>
      </c>
      <c r="T132">
        <f>IF(T$64=$N$5,+'quick game'!K83,-100000)</f>
        <v>-100000</v>
      </c>
      <c r="U132">
        <f>IF(U$64=$N$5,+'quick game'!L83,-100000)</f>
        <v>-100000</v>
      </c>
      <c r="V132">
        <f>IF(V$64=$N$5,+'quick game'!M83,-100000)</f>
        <v>-100000</v>
      </c>
      <c r="W132">
        <f>IF(W$64=$N$5,+'quick game'!N83,-100000)</f>
        <v>-100000</v>
      </c>
      <c r="Z132">
        <f>'quick game'!B83</f>
        <v>1980</v>
      </c>
      <c r="AA132">
        <f ca="1">IF('quick game'!Q83&gt;=$Y$51,1,0)</f>
        <v>0</v>
      </c>
      <c r="AB132">
        <f ca="1">IF('quick game'!R83&gt;=$Y$51,1,0)</f>
        <v>0</v>
      </c>
      <c r="AC132">
        <f ca="1">IF('quick game'!S83&gt;=$Y$51,1,0)</f>
        <v>0</v>
      </c>
      <c r="AD132">
        <f ca="1">IF('quick game'!T83&gt;=$Y$51,1,0)</f>
        <v>0</v>
      </c>
      <c r="AE132">
        <f ca="1">IF('quick game'!U83&gt;=$Y$51,1,0)</f>
        <v>0</v>
      </c>
      <c r="AF132">
        <f ca="1">IF('quick game'!V83&gt;=$Y$51,1,0)</f>
        <v>0</v>
      </c>
      <c r="AG132">
        <f ca="1">IF('quick game'!W83&gt;=$Y$51,1,0)</f>
        <v>1</v>
      </c>
      <c r="AH132">
        <f ca="1">IF('quick game'!X83&gt;=$Y$51,1,0)</f>
        <v>0</v>
      </c>
      <c r="AI132">
        <f ca="1">IF('quick game'!Y83&gt;=$Y$51,1,0)</f>
        <v>0</v>
      </c>
      <c r="AJ132">
        <f ca="1">IF('quick game'!Z83&gt;=$Y$51,1,0)</f>
        <v>1</v>
      </c>
      <c r="AM132">
        <f>'quick game'!O83</f>
        <v>0</v>
      </c>
      <c r="AN132">
        <f ca="1">IF('quick game'!Q83&gt;=$Y$51+$Y$52,1,0)</f>
        <v>0</v>
      </c>
      <c r="AO132">
        <f ca="1">IF('quick game'!R83&gt;=$Y$51+$Y$52,1,0)</f>
        <v>0</v>
      </c>
      <c r="AP132">
        <f ca="1">IF('quick game'!S83&gt;=$Y$51+$Y$52,1,0)</f>
        <v>0</v>
      </c>
      <c r="AQ132">
        <f ca="1">IF('quick game'!T83&gt;=$Y$51+$Y$52,1,0)</f>
        <v>0</v>
      </c>
      <c r="AR132">
        <f ca="1">IF('quick game'!U83&gt;=$Y$51+$Y$52,1,0)</f>
        <v>0</v>
      </c>
      <c r="AS132">
        <f ca="1">IF('quick game'!V83&gt;=$Y$51+$Y$52,1,0)</f>
        <v>0</v>
      </c>
      <c r="AT132">
        <f ca="1">IF('quick game'!W83&gt;=$Y$51+$Y$52,1,0)</f>
        <v>0</v>
      </c>
      <c r="AU132">
        <f ca="1">IF('quick game'!X83&gt;=$Y$51+$Y$52,1,0)</f>
        <v>0</v>
      </c>
      <c r="AV132">
        <f ca="1">IF('quick game'!Y83&gt;=$Y$51+$Y$52,1,0)</f>
        <v>0</v>
      </c>
      <c r="AW132">
        <f ca="1">IF('quick game'!Z83&gt;=$Y$51+$Y$52,1,0)</f>
        <v>0</v>
      </c>
    </row>
    <row r="133" spans="13:49" x14ac:dyDescent="0.25">
      <c r="M133">
        <f>'quick game'!B84</f>
        <v>2010</v>
      </c>
      <c r="N133">
        <f ca="1">IF(N$64=$N$5,+'quick game'!E84,-100000)</f>
        <v>2.7741001201648666E-54</v>
      </c>
      <c r="O133">
        <f>IF(O$64=$N$5,+'quick game'!F84,-100000)</f>
        <v>-100000</v>
      </c>
      <c r="P133">
        <f>IF(P$64=$N$5,+'quick game'!G84,-100000)</f>
        <v>-100000</v>
      </c>
      <c r="Q133">
        <f>IF(Q$64=$N$5,+'quick game'!H84,-100000)</f>
        <v>-100000</v>
      </c>
      <c r="R133">
        <f>IF(R$64=$N$5,+'quick game'!I84,-100000)</f>
        <v>-100000</v>
      </c>
      <c r="S133">
        <f>IF(S$64=$N$5,+'quick game'!J84,-100000)</f>
        <v>-100000</v>
      </c>
      <c r="T133">
        <f>IF(T$64=$N$5,+'quick game'!K84,-100000)</f>
        <v>-100000</v>
      </c>
      <c r="U133">
        <f>IF(U$64=$N$5,+'quick game'!L84,-100000)</f>
        <v>-100000</v>
      </c>
      <c r="V133">
        <f>IF(V$64=$N$5,+'quick game'!M84,-100000)</f>
        <v>-100000</v>
      </c>
      <c r="W133">
        <f>IF(W$64=$N$5,+'quick game'!N84,-100000)</f>
        <v>-100000</v>
      </c>
      <c r="Z133">
        <f>'quick game'!B84</f>
        <v>2010</v>
      </c>
      <c r="AA133">
        <f ca="1">IF('quick game'!Q84&gt;=$Y$51,1,0)</f>
        <v>0</v>
      </c>
      <c r="AB133">
        <f ca="1">IF('quick game'!R84&gt;=$Y$51,1,0)</f>
        <v>0</v>
      </c>
      <c r="AC133">
        <f ca="1">IF('quick game'!S84&gt;=$Y$51,1,0)</f>
        <v>0</v>
      </c>
      <c r="AD133">
        <f ca="1">IF('quick game'!T84&gt;=$Y$51,1,0)</f>
        <v>0</v>
      </c>
      <c r="AE133">
        <f ca="1">IF('quick game'!U84&gt;=$Y$51,1,0)</f>
        <v>0</v>
      </c>
      <c r="AF133">
        <f ca="1">IF('quick game'!V84&gt;=$Y$51,1,0)</f>
        <v>0</v>
      </c>
      <c r="AG133">
        <f ca="1">IF('quick game'!W84&gt;=$Y$51,1,0)</f>
        <v>1</v>
      </c>
      <c r="AH133">
        <f ca="1">IF('quick game'!X84&gt;=$Y$51,1,0)</f>
        <v>0</v>
      </c>
      <c r="AI133">
        <f ca="1">IF('quick game'!Y84&gt;=$Y$51,1,0)</f>
        <v>0</v>
      </c>
      <c r="AJ133">
        <f ca="1">IF('quick game'!Z84&gt;=$Y$51,1,0)</f>
        <v>1</v>
      </c>
      <c r="AM133">
        <f>'quick game'!O84</f>
        <v>0</v>
      </c>
      <c r="AN133">
        <f ca="1">IF('quick game'!Q84&gt;=$Y$51+$Y$52,1,0)</f>
        <v>0</v>
      </c>
      <c r="AO133">
        <f ca="1">IF('quick game'!R84&gt;=$Y$51+$Y$52,1,0)</f>
        <v>0</v>
      </c>
      <c r="AP133">
        <f ca="1">IF('quick game'!S84&gt;=$Y$51+$Y$52,1,0)</f>
        <v>0</v>
      </c>
      <c r="AQ133">
        <f ca="1">IF('quick game'!T84&gt;=$Y$51+$Y$52,1,0)</f>
        <v>0</v>
      </c>
      <c r="AR133">
        <f ca="1">IF('quick game'!U84&gt;=$Y$51+$Y$52,1,0)</f>
        <v>0</v>
      </c>
      <c r="AS133">
        <f ca="1">IF('quick game'!V84&gt;=$Y$51+$Y$52,1,0)</f>
        <v>0</v>
      </c>
      <c r="AT133">
        <f ca="1">IF('quick game'!W84&gt;=$Y$51+$Y$52,1,0)</f>
        <v>0</v>
      </c>
      <c r="AU133">
        <f ca="1">IF('quick game'!X84&gt;=$Y$51+$Y$52,1,0)</f>
        <v>0</v>
      </c>
      <c r="AV133">
        <f ca="1">IF('quick game'!Y84&gt;=$Y$51+$Y$52,1,0)</f>
        <v>0</v>
      </c>
      <c r="AW133">
        <f ca="1">IF('quick game'!Z84&gt;=$Y$51+$Y$52,1,0)</f>
        <v>0</v>
      </c>
    </row>
    <row r="134" spans="13:49" x14ac:dyDescent="0.25">
      <c r="M134">
        <f>'quick game'!B85</f>
        <v>2040</v>
      </c>
      <c r="N134">
        <f ca="1">IF(N$64=$N$5,+'quick game'!E85,-100000)</f>
        <v>2.8431491807103402E-55</v>
      </c>
      <c r="O134">
        <f>IF(O$64=$N$5,+'quick game'!F85,-100000)</f>
        <v>-100000</v>
      </c>
      <c r="P134">
        <f>IF(P$64=$N$5,+'quick game'!G85,-100000)</f>
        <v>-100000</v>
      </c>
      <c r="Q134">
        <f>IF(Q$64=$N$5,+'quick game'!H85,-100000)</f>
        <v>-100000</v>
      </c>
      <c r="R134">
        <f>IF(R$64=$N$5,+'quick game'!I85,-100000)</f>
        <v>-100000</v>
      </c>
      <c r="S134">
        <f>IF(S$64=$N$5,+'quick game'!J85,-100000)</f>
        <v>-100000</v>
      </c>
      <c r="T134">
        <f>IF(T$64=$N$5,+'quick game'!K85,-100000)</f>
        <v>-100000</v>
      </c>
      <c r="U134">
        <f>IF(U$64=$N$5,+'quick game'!L85,-100000)</f>
        <v>-100000</v>
      </c>
      <c r="V134">
        <f>IF(V$64=$N$5,+'quick game'!M85,-100000)</f>
        <v>-100000</v>
      </c>
      <c r="W134">
        <f>IF(W$64=$N$5,+'quick game'!N85,-100000)</f>
        <v>-100000</v>
      </c>
      <c r="Z134">
        <f>'quick game'!B85</f>
        <v>2040</v>
      </c>
      <c r="AA134">
        <f ca="1">IF('quick game'!Q85&gt;=$Y$51,1,0)</f>
        <v>0</v>
      </c>
      <c r="AB134">
        <f ca="1">IF('quick game'!R85&gt;=$Y$51,1,0)</f>
        <v>0</v>
      </c>
      <c r="AC134">
        <f ca="1">IF('quick game'!S85&gt;=$Y$51,1,0)</f>
        <v>0</v>
      </c>
      <c r="AD134">
        <f ca="1">IF('quick game'!T85&gt;=$Y$51,1,0)</f>
        <v>0</v>
      </c>
      <c r="AE134">
        <f ca="1">IF('quick game'!U85&gt;=$Y$51,1,0)</f>
        <v>0</v>
      </c>
      <c r="AF134">
        <f ca="1">IF('quick game'!V85&gt;=$Y$51,1,0)</f>
        <v>0</v>
      </c>
      <c r="AG134">
        <f ca="1">IF('quick game'!W85&gt;=$Y$51,1,0)</f>
        <v>1</v>
      </c>
      <c r="AH134">
        <f ca="1">IF('quick game'!X85&gt;=$Y$51,1,0)</f>
        <v>0</v>
      </c>
      <c r="AI134">
        <f ca="1">IF('quick game'!Y85&gt;=$Y$51,1,0)</f>
        <v>0</v>
      </c>
      <c r="AJ134">
        <f ca="1">IF('quick game'!Z85&gt;=$Y$51,1,0)</f>
        <v>1</v>
      </c>
      <c r="AM134">
        <f>'quick game'!O85</f>
        <v>0</v>
      </c>
      <c r="AN134">
        <f ca="1">IF('quick game'!Q85&gt;=$Y$51+$Y$52,1,0)</f>
        <v>0</v>
      </c>
      <c r="AO134">
        <f ca="1">IF('quick game'!R85&gt;=$Y$51+$Y$52,1,0)</f>
        <v>0</v>
      </c>
      <c r="AP134">
        <f ca="1">IF('quick game'!S85&gt;=$Y$51+$Y$52,1,0)</f>
        <v>0</v>
      </c>
      <c r="AQ134">
        <f ca="1">IF('quick game'!T85&gt;=$Y$51+$Y$52,1,0)</f>
        <v>0</v>
      </c>
      <c r="AR134">
        <f ca="1">IF('quick game'!U85&gt;=$Y$51+$Y$52,1,0)</f>
        <v>0</v>
      </c>
      <c r="AS134">
        <f ca="1">IF('quick game'!V85&gt;=$Y$51+$Y$52,1,0)</f>
        <v>0</v>
      </c>
      <c r="AT134">
        <f ca="1">IF('quick game'!W85&gt;=$Y$51+$Y$52,1,0)</f>
        <v>0</v>
      </c>
      <c r="AU134">
        <f ca="1">IF('quick game'!X85&gt;=$Y$51+$Y$52,1,0)</f>
        <v>0</v>
      </c>
      <c r="AV134">
        <f ca="1">IF('quick game'!Y85&gt;=$Y$51+$Y$52,1,0)</f>
        <v>0</v>
      </c>
      <c r="AW134">
        <f ca="1">IF('quick game'!Z85&gt;=$Y$51+$Y$52,1,0)</f>
        <v>0</v>
      </c>
    </row>
    <row r="135" spans="13:49" x14ac:dyDescent="0.25">
      <c r="M135">
        <f>'quick game'!B86</f>
        <v>2070</v>
      </c>
      <c r="N135">
        <f ca="1">IF(N$64=$N$5,+'quick game'!E86,-100000)</f>
        <v>5.3911815099787222E-56</v>
      </c>
      <c r="O135">
        <f>IF(O$64=$N$5,+'quick game'!F86,-100000)</f>
        <v>-100000</v>
      </c>
      <c r="P135">
        <f>IF(P$64=$N$5,+'quick game'!G86,-100000)</f>
        <v>-100000</v>
      </c>
      <c r="Q135">
        <f>IF(Q$64=$N$5,+'quick game'!H86,-100000)</f>
        <v>-100000</v>
      </c>
      <c r="R135">
        <f>IF(R$64=$N$5,+'quick game'!I86,-100000)</f>
        <v>-100000</v>
      </c>
      <c r="S135">
        <f>IF(S$64=$N$5,+'quick game'!J86,-100000)</f>
        <v>-100000</v>
      </c>
      <c r="T135">
        <f>IF(T$64=$N$5,+'quick game'!K86,-100000)</f>
        <v>-100000</v>
      </c>
      <c r="U135">
        <f>IF(U$64=$N$5,+'quick game'!L86,-100000)</f>
        <v>-100000</v>
      </c>
      <c r="V135">
        <f>IF(V$64=$N$5,+'quick game'!M86,-100000)</f>
        <v>-100000</v>
      </c>
      <c r="W135">
        <f>IF(W$64=$N$5,+'quick game'!N86,-100000)</f>
        <v>-100000</v>
      </c>
      <c r="Z135">
        <f>'quick game'!B86</f>
        <v>2070</v>
      </c>
      <c r="AA135">
        <f ca="1">IF('quick game'!Q86&gt;=$Y$51,1,0)</f>
        <v>0</v>
      </c>
      <c r="AB135">
        <f ca="1">IF('quick game'!R86&gt;=$Y$51,1,0)</f>
        <v>0</v>
      </c>
      <c r="AC135">
        <f ca="1">IF('quick game'!S86&gt;=$Y$51,1,0)</f>
        <v>0</v>
      </c>
      <c r="AD135">
        <f ca="1">IF('quick game'!T86&gt;=$Y$51,1,0)</f>
        <v>0</v>
      </c>
      <c r="AE135">
        <f ca="1">IF('quick game'!U86&gt;=$Y$51,1,0)</f>
        <v>0</v>
      </c>
      <c r="AF135">
        <f ca="1">IF('quick game'!V86&gt;=$Y$51,1,0)</f>
        <v>0</v>
      </c>
      <c r="AG135">
        <f ca="1">IF('quick game'!W86&gt;=$Y$51,1,0)</f>
        <v>1</v>
      </c>
      <c r="AH135">
        <f ca="1">IF('quick game'!X86&gt;=$Y$51,1,0)</f>
        <v>0</v>
      </c>
      <c r="AI135">
        <f ca="1">IF('quick game'!Y86&gt;=$Y$51,1,0)</f>
        <v>0</v>
      </c>
      <c r="AJ135">
        <f ca="1">IF('quick game'!Z86&gt;=$Y$51,1,0)</f>
        <v>1</v>
      </c>
      <c r="AM135">
        <f>'quick game'!O86</f>
        <v>0</v>
      </c>
      <c r="AN135">
        <f ca="1">IF('quick game'!Q86&gt;=$Y$51+$Y$52,1,0)</f>
        <v>0</v>
      </c>
      <c r="AO135">
        <f ca="1">IF('quick game'!R86&gt;=$Y$51+$Y$52,1,0)</f>
        <v>0</v>
      </c>
      <c r="AP135">
        <f ca="1">IF('quick game'!S86&gt;=$Y$51+$Y$52,1,0)</f>
        <v>0</v>
      </c>
      <c r="AQ135">
        <f ca="1">IF('quick game'!T86&gt;=$Y$51+$Y$52,1,0)</f>
        <v>0</v>
      </c>
      <c r="AR135">
        <f ca="1">IF('quick game'!U86&gt;=$Y$51+$Y$52,1,0)</f>
        <v>0</v>
      </c>
      <c r="AS135">
        <f ca="1">IF('quick game'!V86&gt;=$Y$51+$Y$52,1,0)</f>
        <v>0</v>
      </c>
      <c r="AT135">
        <f ca="1">IF('quick game'!W86&gt;=$Y$51+$Y$52,1,0)</f>
        <v>0</v>
      </c>
      <c r="AU135">
        <f ca="1">IF('quick game'!X86&gt;=$Y$51+$Y$52,1,0)</f>
        <v>0</v>
      </c>
      <c r="AV135">
        <f ca="1">IF('quick game'!Y86&gt;=$Y$51+$Y$52,1,0)</f>
        <v>0</v>
      </c>
      <c r="AW135">
        <f ca="1">IF('quick game'!Z86&gt;=$Y$51+$Y$52,1,0)</f>
        <v>0</v>
      </c>
    </row>
    <row r="136" spans="13:49" x14ac:dyDescent="0.25">
      <c r="M136">
        <f>'quick game'!B87</f>
        <v>2100</v>
      </c>
      <c r="N136">
        <f ca="1">IF(N$64=$N$5,+'quick game'!E87,-100000)</f>
        <v>6.5199590871616436E-57</v>
      </c>
      <c r="O136">
        <f>IF(O$64=$N$5,+'quick game'!F87,-100000)</f>
        <v>-100000</v>
      </c>
      <c r="P136">
        <f>IF(P$64=$N$5,+'quick game'!G87,-100000)</f>
        <v>-100000</v>
      </c>
      <c r="Q136">
        <f>IF(Q$64=$N$5,+'quick game'!H87,-100000)</f>
        <v>-100000</v>
      </c>
      <c r="R136">
        <f>IF(R$64=$N$5,+'quick game'!I87,-100000)</f>
        <v>-100000</v>
      </c>
      <c r="S136">
        <f>IF(S$64=$N$5,+'quick game'!J87,-100000)</f>
        <v>-100000</v>
      </c>
      <c r="T136">
        <f>IF(T$64=$N$5,+'quick game'!K87,-100000)</f>
        <v>-100000</v>
      </c>
      <c r="U136">
        <f>IF(U$64=$N$5,+'quick game'!L87,-100000)</f>
        <v>-100000</v>
      </c>
      <c r="V136">
        <f>IF(V$64=$N$5,+'quick game'!M87,-100000)</f>
        <v>-100000</v>
      </c>
      <c r="W136">
        <f>IF(W$64=$N$5,+'quick game'!N87,-100000)</f>
        <v>-100000</v>
      </c>
      <c r="Z136">
        <f>'quick game'!B87</f>
        <v>2100</v>
      </c>
      <c r="AA136">
        <f ca="1">IF('quick game'!Q87&gt;=$Y$51,1,0)</f>
        <v>0</v>
      </c>
      <c r="AB136">
        <f ca="1">IF('quick game'!R87&gt;=$Y$51,1,0)</f>
        <v>0</v>
      </c>
      <c r="AC136">
        <f ca="1">IF('quick game'!S87&gt;=$Y$51,1,0)</f>
        <v>0</v>
      </c>
      <c r="AD136">
        <f ca="1">IF('quick game'!T87&gt;=$Y$51,1,0)</f>
        <v>0</v>
      </c>
      <c r="AE136">
        <f ca="1">IF('quick game'!U87&gt;=$Y$51,1,0)</f>
        <v>0</v>
      </c>
      <c r="AF136">
        <f ca="1">IF('quick game'!V87&gt;=$Y$51,1,0)</f>
        <v>0</v>
      </c>
      <c r="AG136">
        <f ca="1">IF('quick game'!W87&gt;=$Y$51,1,0)</f>
        <v>1</v>
      </c>
      <c r="AH136">
        <f ca="1">IF('quick game'!X87&gt;=$Y$51,1,0)</f>
        <v>0</v>
      </c>
      <c r="AI136">
        <f ca="1">IF('quick game'!Y87&gt;=$Y$51,1,0)</f>
        <v>0</v>
      </c>
      <c r="AJ136">
        <f ca="1">IF('quick game'!Z87&gt;=$Y$51,1,0)</f>
        <v>1</v>
      </c>
      <c r="AM136">
        <f>'quick game'!O87</f>
        <v>0</v>
      </c>
      <c r="AN136">
        <f ca="1">IF('quick game'!Q87&gt;=$Y$51+$Y$52,1,0)</f>
        <v>0</v>
      </c>
      <c r="AO136">
        <f ca="1">IF('quick game'!R87&gt;=$Y$51+$Y$52,1,0)</f>
        <v>0</v>
      </c>
      <c r="AP136">
        <f ca="1">IF('quick game'!S87&gt;=$Y$51+$Y$52,1,0)</f>
        <v>0</v>
      </c>
      <c r="AQ136">
        <f ca="1">IF('quick game'!T87&gt;=$Y$51+$Y$52,1,0)</f>
        <v>0</v>
      </c>
      <c r="AR136">
        <f ca="1">IF('quick game'!U87&gt;=$Y$51+$Y$52,1,0)</f>
        <v>0</v>
      </c>
      <c r="AS136">
        <f ca="1">IF('quick game'!V87&gt;=$Y$51+$Y$52,1,0)</f>
        <v>0</v>
      </c>
      <c r="AT136">
        <f ca="1">IF('quick game'!W87&gt;=$Y$51+$Y$52,1,0)</f>
        <v>0</v>
      </c>
      <c r="AU136">
        <f ca="1">IF('quick game'!X87&gt;=$Y$51+$Y$52,1,0)</f>
        <v>0</v>
      </c>
      <c r="AV136">
        <f ca="1">IF('quick game'!Y87&gt;=$Y$51+$Y$52,1,0)</f>
        <v>0</v>
      </c>
      <c r="AW136">
        <f ca="1">IF('quick game'!Z87&gt;=$Y$51+$Y$52,1,0)</f>
        <v>0</v>
      </c>
    </row>
    <row r="137" spans="13:49" x14ac:dyDescent="0.25">
      <c r="M137">
        <f>'quick game'!B88</f>
        <v>2130</v>
      </c>
      <c r="N137">
        <f ca="1">IF(N$64=$N$5,+'quick game'!E88,-100000)</f>
        <v>5.6966163061742094E-58</v>
      </c>
      <c r="O137">
        <f>IF(O$64=$N$5,+'quick game'!F88,-100000)</f>
        <v>-100000</v>
      </c>
      <c r="P137">
        <f>IF(P$64=$N$5,+'quick game'!G88,-100000)</f>
        <v>-100000</v>
      </c>
      <c r="Q137">
        <f>IF(Q$64=$N$5,+'quick game'!H88,-100000)</f>
        <v>-100000</v>
      </c>
      <c r="R137">
        <f>IF(R$64=$N$5,+'quick game'!I88,-100000)</f>
        <v>-100000</v>
      </c>
      <c r="S137">
        <f>IF(S$64=$N$5,+'quick game'!J88,-100000)</f>
        <v>-100000</v>
      </c>
      <c r="T137">
        <f>IF(T$64=$N$5,+'quick game'!K88,-100000)</f>
        <v>-100000</v>
      </c>
      <c r="U137">
        <f>IF(U$64=$N$5,+'quick game'!L88,-100000)</f>
        <v>-100000</v>
      </c>
      <c r="V137">
        <f>IF(V$64=$N$5,+'quick game'!M88,-100000)</f>
        <v>-100000</v>
      </c>
      <c r="W137">
        <f>IF(W$64=$N$5,+'quick game'!N88,-100000)</f>
        <v>-100000</v>
      </c>
      <c r="Z137">
        <f>'quick game'!B88</f>
        <v>2130</v>
      </c>
      <c r="AA137">
        <f ca="1">IF('quick game'!Q88&gt;=$Y$51,1,0)</f>
        <v>0</v>
      </c>
      <c r="AB137">
        <f ca="1">IF('quick game'!R88&gt;=$Y$51,1,0)</f>
        <v>0</v>
      </c>
      <c r="AC137">
        <f ca="1">IF('quick game'!S88&gt;=$Y$51,1,0)</f>
        <v>0</v>
      </c>
      <c r="AD137">
        <f ca="1">IF('quick game'!T88&gt;=$Y$51,1,0)</f>
        <v>0</v>
      </c>
      <c r="AE137">
        <f ca="1">IF('quick game'!U88&gt;=$Y$51,1,0)</f>
        <v>0</v>
      </c>
      <c r="AF137">
        <f ca="1">IF('quick game'!V88&gt;=$Y$51,1,0)</f>
        <v>0</v>
      </c>
      <c r="AG137">
        <f ca="1">IF('quick game'!W88&gt;=$Y$51,1,0)</f>
        <v>1</v>
      </c>
      <c r="AH137">
        <f ca="1">IF('quick game'!X88&gt;=$Y$51,1,0)</f>
        <v>0</v>
      </c>
      <c r="AI137">
        <f ca="1">IF('quick game'!Y88&gt;=$Y$51,1,0)</f>
        <v>0</v>
      </c>
      <c r="AJ137">
        <f ca="1">IF('quick game'!Z88&gt;=$Y$51,1,0)</f>
        <v>1</v>
      </c>
      <c r="AM137">
        <f>'quick game'!O88</f>
        <v>0</v>
      </c>
      <c r="AN137">
        <f ca="1">IF('quick game'!Q88&gt;=$Y$51+$Y$52,1,0)</f>
        <v>0</v>
      </c>
      <c r="AO137">
        <f ca="1">IF('quick game'!R88&gt;=$Y$51+$Y$52,1,0)</f>
        <v>0</v>
      </c>
      <c r="AP137">
        <f ca="1">IF('quick game'!S88&gt;=$Y$51+$Y$52,1,0)</f>
        <v>0</v>
      </c>
      <c r="AQ137">
        <f ca="1">IF('quick game'!T88&gt;=$Y$51+$Y$52,1,0)</f>
        <v>0</v>
      </c>
      <c r="AR137">
        <f ca="1">IF('quick game'!U88&gt;=$Y$51+$Y$52,1,0)</f>
        <v>0</v>
      </c>
      <c r="AS137">
        <f ca="1">IF('quick game'!V88&gt;=$Y$51+$Y$52,1,0)</f>
        <v>0</v>
      </c>
      <c r="AT137">
        <f ca="1">IF('quick game'!W88&gt;=$Y$51+$Y$52,1,0)</f>
        <v>0</v>
      </c>
      <c r="AU137">
        <f ca="1">IF('quick game'!X88&gt;=$Y$51+$Y$52,1,0)</f>
        <v>0</v>
      </c>
      <c r="AV137">
        <f ca="1">IF('quick game'!Y88&gt;=$Y$51+$Y$52,1,0)</f>
        <v>0</v>
      </c>
      <c r="AW137">
        <f ca="1">IF('quick game'!Z88&gt;=$Y$51+$Y$52,1,0)</f>
        <v>0</v>
      </c>
    </row>
    <row r="138" spans="13:49" x14ac:dyDescent="0.25">
      <c r="M138">
        <f>'quick game'!B89</f>
        <v>2160</v>
      </c>
      <c r="N138">
        <f ca="1">IF(N$64=$N$5,+'quick game'!E89,-100000)</f>
        <v>7.3764562970792149E-59</v>
      </c>
      <c r="O138">
        <f>IF(O$64=$N$5,+'quick game'!F89,-100000)</f>
        <v>-100000</v>
      </c>
      <c r="P138">
        <f>IF(P$64=$N$5,+'quick game'!G89,-100000)</f>
        <v>-100000</v>
      </c>
      <c r="Q138">
        <f>IF(Q$64=$N$5,+'quick game'!H89,-100000)</f>
        <v>-100000</v>
      </c>
      <c r="R138">
        <f>IF(R$64=$N$5,+'quick game'!I89,-100000)</f>
        <v>-100000</v>
      </c>
      <c r="S138">
        <f>IF(S$64=$N$5,+'quick game'!J89,-100000)</f>
        <v>-100000</v>
      </c>
      <c r="T138">
        <f>IF(T$64=$N$5,+'quick game'!K89,-100000)</f>
        <v>-100000</v>
      </c>
      <c r="U138">
        <f>IF(U$64=$N$5,+'quick game'!L89,-100000)</f>
        <v>-100000</v>
      </c>
      <c r="V138">
        <f>IF(V$64=$N$5,+'quick game'!M89,-100000)</f>
        <v>-100000</v>
      </c>
      <c r="W138">
        <f>IF(W$64=$N$5,+'quick game'!N89,-100000)</f>
        <v>-100000</v>
      </c>
      <c r="Z138">
        <f>'quick game'!B89</f>
        <v>2160</v>
      </c>
      <c r="AA138">
        <f ca="1">IF('quick game'!Q89&gt;=$Y$51,1,0)</f>
        <v>0</v>
      </c>
      <c r="AB138">
        <f ca="1">IF('quick game'!R89&gt;=$Y$51,1,0)</f>
        <v>0</v>
      </c>
      <c r="AC138">
        <f ca="1">IF('quick game'!S89&gt;=$Y$51,1,0)</f>
        <v>0</v>
      </c>
      <c r="AD138">
        <f ca="1">IF('quick game'!T89&gt;=$Y$51,1,0)</f>
        <v>0</v>
      </c>
      <c r="AE138">
        <f ca="1">IF('quick game'!U89&gt;=$Y$51,1,0)</f>
        <v>0</v>
      </c>
      <c r="AF138">
        <f ca="1">IF('quick game'!V89&gt;=$Y$51,1,0)</f>
        <v>0</v>
      </c>
      <c r="AG138">
        <f ca="1">IF('quick game'!W89&gt;=$Y$51,1,0)</f>
        <v>1</v>
      </c>
      <c r="AH138">
        <f ca="1">IF('quick game'!X89&gt;=$Y$51,1,0)</f>
        <v>0</v>
      </c>
      <c r="AI138">
        <f ca="1">IF('quick game'!Y89&gt;=$Y$51,1,0)</f>
        <v>0</v>
      </c>
      <c r="AJ138">
        <f ca="1">IF('quick game'!Z89&gt;=$Y$51,1,0)</f>
        <v>0</v>
      </c>
      <c r="AM138">
        <f>'quick game'!O89</f>
        <v>0</v>
      </c>
      <c r="AN138">
        <f ca="1">IF('quick game'!Q89&gt;=$Y$51+$Y$52,1,0)</f>
        <v>0</v>
      </c>
      <c r="AO138">
        <f ca="1">IF('quick game'!R89&gt;=$Y$51+$Y$52,1,0)</f>
        <v>0</v>
      </c>
      <c r="AP138">
        <f ca="1">IF('quick game'!S89&gt;=$Y$51+$Y$52,1,0)</f>
        <v>0</v>
      </c>
      <c r="AQ138">
        <f ca="1">IF('quick game'!T89&gt;=$Y$51+$Y$52,1,0)</f>
        <v>0</v>
      </c>
      <c r="AR138">
        <f ca="1">IF('quick game'!U89&gt;=$Y$51+$Y$52,1,0)</f>
        <v>0</v>
      </c>
      <c r="AS138">
        <f ca="1">IF('quick game'!V89&gt;=$Y$51+$Y$52,1,0)</f>
        <v>0</v>
      </c>
      <c r="AT138">
        <f ca="1">IF('quick game'!W89&gt;=$Y$51+$Y$52,1,0)</f>
        <v>0</v>
      </c>
      <c r="AU138">
        <f ca="1">IF('quick game'!X89&gt;=$Y$51+$Y$52,1,0)</f>
        <v>0</v>
      </c>
      <c r="AV138">
        <f ca="1">IF('quick game'!Y89&gt;=$Y$51+$Y$52,1,0)</f>
        <v>0</v>
      </c>
      <c r="AW138">
        <f ca="1">IF('quick game'!Z89&gt;=$Y$51+$Y$52,1,0)</f>
        <v>0</v>
      </c>
    </row>
    <row r="139" spans="13:49" x14ac:dyDescent="0.25">
      <c r="M139">
        <f>'quick game'!B90</f>
        <v>2190</v>
      </c>
      <c r="N139">
        <f ca="1">IF(N$64=$N$5,+'quick game'!E90,-100000)</f>
        <v>9.2757249446277135E-60</v>
      </c>
      <c r="O139">
        <f>IF(O$64=$N$5,+'quick game'!F90,-100000)</f>
        <v>-100000</v>
      </c>
      <c r="P139">
        <f>IF(P$64=$N$5,+'quick game'!G90,-100000)</f>
        <v>-100000</v>
      </c>
      <c r="Q139">
        <f>IF(Q$64=$N$5,+'quick game'!H90,-100000)</f>
        <v>-100000</v>
      </c>
      <c r="R139">
        <f>IF(R$64=$N$5,+'quick game'!I90,-100000)</f>
        <v>-100000</v>
      </c>
      <c r="S139">
        <f>IF(S$64=$N$5,+'quick game'!J90,-100000)</f>
        <v>-100000</v>
      </c>
      <c r="T139">
        <f>IF(T$64=$N$5,+'quick game'!K90,-100000)</f>
        <v>-100000</v>
      </c>
      <c r="U139">
        <f>IF(U$64=$N$5,+'quick game'!L90,-100000)</f>
        <v>-100000</v>
      </c>
      <c r="V139">
        <f>IF(V$64=$N$5,+'quick game'!M90,-100000)</f>
        <v>-100000</v>
      </c>
      <c r="W139">
        <f>IF(W$64=$N$5,+'quick game'!N90,-100000)</f>
        <v>-100000</v>
      </c>
      <c r="Z139">
        <f>'quick game'!B90</f>
        <v>2190</v>
      </c>
      <c r="AA139">
        <f ca="1">IF('quick game'!Q90&gt;=$Y$51,1,0)</f>
        <v>0</v>
      </c>
      <c r="AB139">
        <f ca="1">IF('quick game'!R90&gt;=$Y$51,1,0)</f>
        <v>0</v>
      </c>
      <c r="AC139">
        <f ca="1">IF('quick game'!S90&gt;=$Y$51,1,0)</f>
        <v>0</v>
      </c>
      <c r="AD139">
        <f ca="1">IF('quick game'!T90&gt;=$Y$51,1,0)</f>
        <v>0</v>
      </c>
      <c r="AE139">
        <f ca="1">IF('quick game'!U90&gt;=$Y$51,1,0)</f>
        <v>0</v>
      </c>
      <c r="AF139">
        <f ca="1">IF('quick game'!V90&gt;=$Y$51,1,0)</f>
        <v>0</v>
      </c>
      <c r="AG139">
        <f ca="1">IF('quick game'!W90&gt;=$Y$51,1,0)</f>
        <v>1</v>
      </c>
      <c r="AH139">
        <f ca="1">IF('quick game'!X90&gt;=$Y$51,1,0)</f>
        <v>0</v>
      </c>
      <c r="AI139">
        <f ca="1">IF('quick game'!Y90&gt;=$Y$51,1,0)</f>
        <v>0</v>
      </c>
      <c r="AJ139">
        <f ca="1">IF('quick game'!Z90&gt;=$Y$51,1,0)</f>
        <v>0</v>
      </c>
      <c r="AM139">
        <f>'quick game'!O90</f>
        <v>0</v>
      </c>
      <c r="AN139">
        <f ca="1">IF('quick game'!Q90&gt;=$Y$51+$Y$52,1,0)</f>
        <v>0</v>
      </c>
      <c r="AO139">
        <f ca="1">IF('quick game'!R90&gt;=$Y$51+$Y$52,1,0)</f>
        <v>0</v>
      </c>
      <c r="AP139">
        <f ca="1">IF('quick game'!S90&gt;=$Y$51+$Y$52,1,0)</f>
        <v>0</v>
      </c>
      <c r="AQ139">
        <f ca="1">IF('quick game'!T90&gt;=$Y$51+$Y$52,1,0)</f>
        <v>0</v>
      </c>
      <c r="AR139">
        <f ca="1">IF('quick game'!U90&gt;=$Y$51+$Y$52,1,0)</f>
        <v>0</v>
      </c>
      <c r="AS139">
        <f ca="1">IF('quick game'!V90&gt;=$Y$51+$Y$52,1,0)</f>
        <v>0</v>
      </c>
      <c r="AT139">
        <f ca="1">IF('quick game'!W90&gt;=$Y$51+$Y$52,1,0)</f>
        <v>0</v>
      </c>
      <c r="AU139">
        <f ca="1">IF('quick game'!X90&gt;=$Y$51+$Y$52,1,0)</f>
        <v>0</v>
      </c>
      <c r="AV139">
        <f ca="1">IF('quick game'!Y90&gt;=$Y$51+$Y$52,1,0)</f>
        <v>0</v>
      </c>
      <c r="AW139">
        <f ca="1">IF('quick game'!Z90&gt;=$Y$51+$Y$52,1,0)</f>
        <v>0</v>
      </c>
    </row>
    <row r="140" spans="13:49" x14ac:dyDescent="0.25">
      <c r="M140">
        <f>'quick game'!B91</f>
        <v>2220</v>
      </c>
      <c r="N140">
        <f ca="1">IF(N$64=$N$5,+'quick game'!E91,-100000)</f>
        <v>1.7538288761523027E-60</v>
      </c>
      <c r="O140">
        <f>IF(O$64=$N$5,+'quick game'!F91,-100000)</f>
        <v>-100000</v>
      </c>
      <c r="P140">
        <f>IF(P$64=$N$5,+'quick game'!G91,-100000)</f>
        <v>-100000</v>
      </c>
      <c r="Q140">
        <f>IF(Q$64=$N$5,+'quick game'!H91,-100000)</f>
        <v>-100000</v>
      </c>
      <c r="R140">
        <f>IF(R$64=$N$5,+'quick game'!I91,-100000)</f>
        <v>-100000</v>
      </c>
      <c r="S140">
        <f>IF(S$64=$N$5,+'quick game'!J91,-100000)</f>
        <v>-100000</v>
      </c>
      <c r="T140">
        <f>IF(T$64=$N$5,+'quick game'!K91,-100000)</f>
        <v>-100000</v>
      </c>
      <c r="U140">
        <f>IF(U$64=$N$5,+'quick game'!L91,-100000)</f>
        <v>-100000</v>
      </c>
      <c r="V140">
        <f>IF(V$64=$N$5,+'quick game'!M91,-100000)</f>
        <v>-100000</v>
      </c>
      <c r="W140">
        <f>IF(W$64=$N$5,+'quick game'!N91,-100000)</f>
        <v>-100000</v>
      </c>
      <c r="Z140">
        <f>'quick game'!B91</f>
        <v>2220</v>
      </c>
      <c r="AA140">
        <f ca="1">IF('quick game'!Q91&gt;=$Y$51,1,0)</f>
        <v>0</v>
      </c>
      <c r="AB140">
        <f ca="1">IF('quick game'!R91&gt;=$Y$51,1,0)</f>
        <v>0</v>
      </c>
      <c r="AC140">
        <f ca="1">IF('quick game'!S91&gt;=$Y$51,1,0)</f>
        <v>0</v>
      </c>
      <c r="AD140">
        <f ca="1">IF('quick game'!T91&gt;=$Y$51,1,0)</f>
        <v>0</v>
      </c>
      <c r="AE140">
        <f ca="1">IF('quick game'!U91&gt;=$Y$51,1,0)</f>
        <v>0</v>
      </c>
      <c r="AF140">
        <f ca="1">IF('quick game'!V91&gt;=$Y$51,1,0)</f>
        <v>0</v>
      </c>
      <c r="AG140">
        <f ca="1">IF('quick game'!W91&gt;=$Y$51,1,0)</f>
        <v>0</v>
      </c>
      <c r="AH140">
        <f ca="1">IF('quick game'!X91&gt;=$Y$51,1,0)</f>
        <v>0</v>
      </c>
      <c r="AI140">
        <f ca="1">IF('quick game'!Y91&gt;=$Y$51,1,0)</f>
        <v>0</v>
      </c>
      <c r="AJ140">
        <f ca="1">IF('quick game'!Z91&gt;=$Y$51,1,0)</f>
        <v>0</v>
      </c>
      <c r="AM140">
        <f>'quick game'!O91</f>
        <v>0</v>
      </c>
      <c r="AN140">
        <f ca="1">IF('quick game'!Q91&gt;=$Y$51+$Y$52,1,0)</f>
        <v>0</v>
      </c>
      <c r="AO140">
        <f ca="1">IF('quick game'!R91&gt;=$Y$51+$Y$52,1,0)</f>
        <v>0</v>
      </c>
      <c r="AP140">
        <f ca="1">IF('quick game'!S91&gt;=$Y$51+$Y$52,1,0)</f>
        <v>0</v>
      </c>
      <c r="AQ140">
        <f ca="1">IF('quick game'!T91&gt;=$Y$51+$Y$52,1,0)</f>
        <v>0</v>
      </c>
      <c r="AR140">
        <f ca="1">IF('quick game'!U91&gt;=$Y$51+$Y$52,1,0)</f>
        <v>0</v>
      </c>
      <c r="AS140">
        <f ca="1">IF('quick game'!V91&gt;=$Y$51+$Y$52,1,0)</f>
        <v>0</v>
      </c>
      <c r="AT140">
        <f ca="1">IF('quick game'!W91&gt;=$Y$51+$Y$52,1,0)</f>
        <v>0</v>
      </c>
      <c r="AU140">
        <f ca="1">IF('quick game'!X91&gt;=$Y$51+$Y$52,1,0)</f>
        <v>0</v>
      </c>
      <c r="AV140">
        <f ca="1">IF('quick game'!Y91&gt;=$Y$51+$Y$52,1,0)</f>
        <v>0</v>
      </c>
      <c r="AW140">
        <f ca="1">IF('quick game'!Z91&gt;=$Y$51+$Y$52,1,0)</f>
        <v>0</v>
      </c>
    </row>
    <row r="141" spans="13:49" x14ac:dyDescent="0.25">
      <c r="M141">
        <f>'quick game'!B92</f>
        <v>2250</v>
      </c>
      <c r="N141">
        <f ca="1">IF(N$64=$N$5,+'quick game'!E92,-100000)</f>
        <v>1.636418166383799E-61</v>
      </c>
      <c r="O141">
        <f>IF(O$64=$N$5,+'quick game'!F92,-100000)</f>
        <v>-100000</v>
      </c>
      <c r="P141">
        <f>IF(P$64=$N$5,+'quick game'!G92,-100000)</f>
        <v>-100000</v>
      </c>
      <c r="Q141">
        <f>IF(Q$64=$N$5,+'quick game'!H92,-100000)</f>
        <v>-100000</v>
      </c>
      <c r="R141">
        <f>IF(R$64=$N$5,+'quick game'!I92,-100000)</f>
        <v>-100000</v>
      </c>
      <c r="S141">
        <f>IF(S$64=$N$5,+'quick game'!J92,-100000)</f>
        <v>-100000</v>
      </c>
      <c r="T141">
        <f>IF(T$64=$N$5,+'quick game'!K92,-100000)</f>
        <v>-100000</v>
      </c>
      <c r="U141">
        <f>IF(U$64=$N$5,+'quick game'!L92,-100000)</f>
        <v>-100000</v>
      </c>
      <c r="V141">
        <f>IF(V$64=$N$5,+'quick game'!M92,-100000)</f>
        <v>-100000</v>
      </c>
      <c r="W141">
        <f>IF(W$64=$N$5,+'quick game'!N92,-100000)</f>
        <v>-100000</v>
      </c>
      <c r="Z141">
        <f>'quick game'!B92</f>
        <v>2250</v>
      </c>
      <c r="AA141">
        <f ca="1">IF('quick game'!Q92&gt;=$Y$51,1,0)</f>
        <v>0</v>
      </c>
      <c r="AB141">
        <f ca="1">IF('quick game'!R92&gt;=$Y$51,1,0)</f>
        <v>0</v>
      </c>
      <c r="AC141">
        <f ca="1">IF('quick game'!S92&gt;=$Y$51,1,0)</f>
        <v>0</v>
      </c>
      <c r="AD141">
        <f ca="1">IF('quick game'!T92&gt;=$Y$51,1,0)</f>
        <v>0</v>
      </c>
      <c r="AE141">
        <f ca="1">IF('quick game'!U92&gt;=$Y$51,1,0)</f>
        <v>0</v>
      </c>
      <c r="AF141">
        <f ca="1">IF('quick game'!V92&gt;=$Y$51,1,0)</f>
        <v>0</v>
      </c>
      <c r="AG141">
        <f ca="1">IF('quick game'!W92&gt;=$Y$51,1,0)</f>
        <v>0</v>
      </c>
      <c r="AH141">
        <f ca="1">IF('quick game'!X92&gt;=$Y$51,1,0)</f>
        <v>0</v>
      </c>
      <c r="AI141">
        <f ca="1">IF('quick game'!Y92&gt;=$Y$51,1,0)</f>
        <v>0</v>
      </c>
      <c r="AJ141">
        <f ca="1">IF('quick game'!Z92&gt;=$Y$51,1,0)</f>
        <v>0</v>
      </c>
      <c r="AM141">
        <f>'quick game'!O92</f>
        <v>0</v>
      </c>
      <c r="AN141">
        <f ca="1">IF('quick game'!Q92&gt;=$Y$51+$Y$52,1,0)</f>
        <v>0</v>
      </c>
      <c r="AO141">
        <f ca="1">IF('quick game'!R92&gt;=$Y$51+$Y$52,1,0)</f>
        <v>0</v>
      </c>
      <c r="AP141">
        <f ca="1">IF('quick game'!S92&gt;=$Y$51+$Y$52,1,0)</f>
        <v>0</v>
      </c>
      <c r="AQ141">
        <f ca="1">IF('quick game'!T92&gt;=$Y$51+$Y$52,1,0)</f>
        <v>0</v>
      </c>
      <c r="AR141">
        <f ca="1">IF('quick game'!U92&gt;=$Y$51+$Y$52,1,0)</f>
        <v>0</v>
      </c>
      <c r="AS141">
        <f ca="1">IF('quick game'!V92&gt;=$Y$51+$Y$52,1,0)</f>
        <v>0</v>
      </c>
      <c r="AT141">
        <f ca="1">IF('quick game'!W92&gt;=$Y$51+$Y$52,1,0)</f>
        <v>0</v>
      </c>
      <c r="AU141">
        <f ca="1">IF('quick game'!X92&gt;=$Y$51+$Y$52,1,0)</f>
        <v>0</v>
      </c>
      <c r="AV141">
        <f ca="1">IF('quick game'!Y92&gt;=$Y$51+$Y$52,1,0)</f>
        <v>0</v>
      </c>
      <c r="AW141">
        <f ca="1">IF('quick game'!Z92&gt;=$Y$51+$Y$52,1,0)</f>
        <v>0</v>
      </c>
    </row>
    <row r="142" spans="13:49" x14ac:dyDescent="0.25">
      <c r="M142">
        <f>'quick game'!B93</f>
        <v>2280</v>
      </c>
      <c r="N142">
        <f ca="1">IF(N$64=$N$5,+'quick game'!E93,-100000)</f>
        <v>2.77255285637296E-62</v>
      </c>
      <c r="O142">
        <f>IF(O$64=$N$5,+'quick game'!F93,-100000)</f>
        <v>-100000</v>
      </c>
      <c r="P142">
        <f>IF(P$64=$N$5,+'quick game'!G93,-100000)</f>
        <v>-100000</v>
      </c>
      <c r="Q142">
        <f>IF(Q$64=$N$5,+'quick game'!H93,-100000)</f>
        <v>-100000</v>
      </c>
      <c r="R142">
        <f>IF(R$64=$N$5,+'quick game'!I93,-100000)</f>
        <v>-100000</v>
      </c>
      <c r="S142">
        <f>IF(S$64=$N$5,+'quick game'!J93,-100000)</f>
        <v>-100000</v>
      </c>
      <c r="T142">
        <f>IF(T$64=$N$5,+'quick game'!K93,-100000)</f>
        <v>-100000</v>
      </c>
      <c r="U142">
        <f>IF(U$64=$N$5,+'quick game'!L93,-100000)</f>
        <v>-100000</v>
      </c>
      <c r="V142">
        <f>IF(V$64=$N$5,+'quick game'!M93,-100000)</f>
        <v>-100000</v>
      </c>
      <c r="W142">
        <f>IF(W$64=$N$5,+'quick game'!N93,-100000)</f>
        <v>-100000</v>
      </c>
      <c r="Z142">
        <f>'quick game'!B93</f>
        <v>2280</v>
      </c>
      <c r="AA142">
        <f ca="1">IF('quick game'!Q93&gt;=$Y$51,1,0)</f>
        <v>0</v>
      </c>
      <c r="AB142">
        <f ca="1">IF('quick game'!R93&gt;=$Y$51,1,0)</f>
        <v>0</v>
      </c>
      <c r="AC142">
        <f ca="1">IF('quick game'!S93&gt;=$Y$51,1,0)</f>
        <v>0</v>
      </c>
      <c r="AD142">
        <f ca="1">IF('quick game'!T93&gt;=$Y$51,1,0)</f>
        <v>0</v>
      </c>
      <c r="AE142">
        <f ca="1">IF('quick game'!U93&gt;=$Y$51,1,0)</f>
        <v>0</v>
      </c>
      <c r="AF142">
        <f ca="1">IF('quick game'!V93&gt;=$Y$51,1,0)</f>
        <v>0</v>
      </c>
      <c r="AG142">
        <f ca="1">IF('quick game'!W93&gt;=$Y$51,1,0)</f>
        <v>0</v>
      </c>
      <c r="AH142">
        <f ca="1">IF('quick game'!X93&gt;=$Y$51,1,0)</f>
        <v>0</v>
      </c>
      <c r="AI142">
        <f ca="1">IF('quick game'!Y93&gt;=$Y$51,1,0)</f>
        <v>0</v>
      </c>
      <c r="AJ142">
        <f ca="1">IF('quick game'!Z93&gt;=$Y$51,1,0)</f>
        <v>0</v>
      </c>
      <c r="AM142">
        <f>'quick game'!O93</f>
        <v>0</v>
      </c>
      <c r="AN142">
        <f ca="1">IF('quick game'!Q93&gt;=$Y$51+$Y$52,1,0)</f>
        <v>0</v>
      </c>
      <c r="AO142">
        <f ca="1">IF('quick game'!R93&gt;=$Y$51+$Y$52,1,0)</f>
        <v>0</v>
      </c>
      <c r="AP142">
        <f ca="1">IF('quick game'!S93&gt;=$Y$51+$Y$52,1,0)</f>
        <v>0</v>
      </c>
      <c r="AQ142">
        <f ca="1">IF('quick game'!T93&gt;=$Y$51+$Y$52,1,0)</f>
        <v>0</v>
      </c>
      <c r="AR142">
        <f ca="1">IF('quick game'!U93&gt;=$Y$51+$Y$52,1,0)</f>
        <v>0</v>
      </c>
      <c r="AS142">
        <f ca="1">IF('quick game'!V93&gt;=$Y$51+$Y$52,1,0)</f>
        <v>0</v>
      </c>
      <c r="AT142">
        <f ca="1">IF('quick game'!W93&gt;=$Y$51+$Y$52,1,0)</f>
        <v>0</v>
      </c>
      <c r="AU142">
        <f ca="1">IF('quick game'!X93&gt;=$Y$51+$Y$52,1,0)</f>
        <v>0</v>
      </c>
      <c r="AV142">
        <f ca="1">IF('quick game'!Y93&gt;=$Y$51+$Y$52,1,0)</f>
        <v>0</v>
      </c>
      <c r="AW142">
        <f ca="1">IF('quick game'!Z93&gt;=$Y$51+$Y$52,1,0)</f>
        <v>0</v>
      </c>
    </row>
    <row r="143" spans="13:49" x14ac:dyDescent="0.25">
      <c r="M143">
        <f>'quick game'!B94</f>
        <v>2310</v>
      </c>
      <c r="N143">
        <f ca="1">IF(N$64=$N$5,+'quick game'!E94,-100000)</f>
        <v>3.3767364480784737E-63</v>
      </c>
      <c r="O143">
        <f>IF(O$64=$N$5,+'quick game'!F94,-100000)</f>
        <v>-100000</v>
      </c>
      <c r="P143">
        <f>IF(P$64=$N$5,+'quick game'!G94,-100000)</f>
        <v>-100000</v>
      </c>
      <c r="Q143">
        <f>IF(Q$64=$N$5,+'quick game'!H94,-100000)</f>
        <v>-100000</v>
      </c>
      <c r="R143">
        <f>IF(R$64=$N$5,+'quick game'!I94,-100000)</f>
        <v>-100000</v>
      </c>
      <c r="S143">
        <f>IF(S$64=$N$5,+'quick game'!J94,-100000)</f>
        <v>-100000</v>
      </c>
      <c r="T143">
        <f>IF(T$64=$N$5,+'quick game'!K94,-100000)</f>
        <v>-100000</v>
      </c>
      <c r="U143">
        <f>IF(U$64=$N$5,+'quick game'!L94,-100000)</f>
        <v>-100000</v>
      </c>
      <c r="V143">
        <f>IF(V$64=$N$5,+'quick game'!M94,-100000)</f>
        <v>-100000</v>
      </c>
      <c r="W143">
        <f>IF(W$64=$N$5,+'quick game'!N94,-100000)</f>
        <v>-100000</v>
      </c>
      <c r="Z143">
        <f>'quick game'!B94</f>
        <v>2310</v>
      </c>
      <c r="AA143">
        <f ca="1">IF('quick game'!Q94&gt;=$Y$51,1,0)</f>
        <v>0</v>
      </c>
      <c r="AB143">
        <f ca="1">IF('quick game'!R94&gt;=$Y$51,1,0)</f>
        <v>0</v>
      </c>
      <c r="AC143">
        <f ca="1">IF('quick game'!S94&gt;=$Y$51,1,0)</f>
        <v>0</v>
      </c>
      <c r="AD143">
        <f ca="1">IF('quick game'!T94&gt;=$Y$51,1,0)</f>
        <v>0</v>
      </c>
      <c r="AE143">
        <f ca="1">IF('quick game'!U94&gt;=$Y$51,1,0)</f>
        <v>0</v>
      </c>
      <c r="AF143">
        <f ca="1">IF('quick game'!V94&gt;=$Y$51,1,0)</f>
        <v>0</v>
      </c>
      <c r="AG143">
        <f ca="1">IF('quick game'!W94&gt;=$Y$51,1,0)</f>
        <v>0</v>
      </c>
      <c r="AH143">
        <f ca="1">IF('quick game'!X94&gt;=$Y$51,1,0)</f>
        <v>0</v>
      </c>
      <c r="AI143">
        <f ca="1">IF('quick game'!Y94&gt;=$Y$51,1,0)</f>
        <v>0</v>
      </c>
      <c r="AJ143">
        <f ca="1">IF('quick game'!Z94&gt;=$Y$51,1,0)</f>
        <v>0</v>
      </c>
      <c r="AM143">
        <f>'quick game'!O94</f>
        <v>0</v>
      </c>
      <c r="AN143">
        <f ca="1">IF('quick game'!Q94&gt;=$Y$51+$Y$52,1,0)</f>
        <v>0</v>
      </c>
      <c r="AO143">
        <f ca="1">IF('quick game'!R94&gt;=$Y$51+$Y$52,1,0)</f>
        <v>0</v>
      </c>
      <c r="AP143">
        <f ca="1">IF('quick game'!S94&gt;=$Y$51+$Y$52,1,0)</f>
        <v>0</v>
      </c>
      <c r="AQ143">
        <f ca="1">IF('quick game'!T94&gt;=$Y$51+$Y$52,1,0)</f>
        <v>0</v>
      </c>
      <c r="AR143">
        <f ca="1">IF('quick game'!U94&gt;=$Y$51+$Y$52,1,0)</f>
        <v>0</v>
      </c>
      <c r="AS143">
        <f ca="1">IF('quick game'!V94&gt;=$Y$51+$Y$52,1,0)</f>
        <v>0</v>
      </c>
      <c r="AT143">
        <f ca="1">IF('quick game'!W94&gt;=$Y$51+$Y$52,1,0)</f>
        <v>0</v>
      </c>
      <c r="AU143">
        <f ca="1">IF('quick game'!X94&gt;=$Y$51+$Y$52,1,0)</f>
        <v>0</v>
      </c>
      <c r="AV143">
        <f ca="1">IF('quick game'!Y94&gt;=$Y$51+$Y$52,1,0)</f>
        <v>0</v>
      </c>
      <c r="AW143">
        <f ca="1">IF('quick game'!Z94&gt;=$Y$51+$Y$52,1,0)</f>
        <v>0</v>
      </c>
    </row>
    <row r="144" spans="13:49" x14ac:dyDescent="0.25">
      <c r="M144">
        <f>'quick game'!B95</f>
        <v>2340</v>
      </c>
      <c r="N144">
        <f ca="1">IF(N$64=$N$5,+'quick game'!E95,-100000)</f>
        <v>3.3009434715824146E-64</v>
      </c>
      <c r="O144">
        <f>IF(O$64=$N$5,+'quick game'!F95,-100000)</f>
        <v>-100000</v>
      </c>
      <c r="P144">
        <f>IF(P$64=$N$5,+'quick game'!G95,-100000)</f>
        <v>-100000</v>
      </c>
      <c r="Q144">
        <f>IF(Q$64=$N$5,+'quick game'!H95,-100000)</f>
        <v>-100000</v>
      </c>
      <c r="R144">
        <f>IF(R$64=$N$5,+'quick game'!I95,-100000)</f>
        <v>-100000</v>
      </c>
      <c r="S144">
        <f>IF(S$64=$N$5,+'quick game'!J95,-100000)</f>
        <v>-100000</v>
      </c>
      <c r="T144">
        <f>IF(T$64=$N$5,+'quick game'!K95,-100000)</f>
        <v>-100000</v>
      </c>
      <c r="U144">
        <f>IF(U$64=$N$5,+'quick game'!L95,-100000)</f>
        <v>-100000</v>
      </c>
      <c r="V144">
        <f>IF(V$64=$N$5,+'quick game'!M95,-100000)</f>
        <v>-100000</v>
      </c>
      <c r="W144">
        <f>IF(W$64=$N$5,+'quick game'!N95,-100000)</f>
        <v>-100000</v>
      </c>
      <c r="Z144">
        <f>'quick game'!B95</f>
        <v>2340</v>
      </c>
      <c r="AA144">
        <f ca="1">IF('quick game'!Q95&gt;=$Y$51,1,0)</f>
        <v>0</v>
      </c>
      <c r="AB144">
        <f ca="1">IF('quick game'!R95&gt;=$Y$51,1,0)</f>
        <v>0</v>
      </c>
      <c r="AC144">
        <f ca="1">IF('quick game'!S95&gt;=$Y$51,1,0)</f>
        <v>0</v>
      </c>
      <c r="AD144">
        <f ca="1">IF('quick game'!T95&gt;=$Y$51,1,0)</f>
        <v>0</v>
      </c>
      <c r="AE144">
        <f ca="1">IF('quick game'!U95&gt;=$Y$51,1,0)</f>
        <v>0</v>
      </c>
      <c r="AF144">
        <f ca="1">IF('quick game'!V95&gt;=$Y$51,1,0)</f>
        <v>0</v>
      </c>
      <c r="AG144">
        <f ca="1">IF('quick game'!W95&gt;=$Y$51,1,0)</f>
        <v>0</v>
      </c>
      <c r="AH144">
        <f ca="1">IF('quick game'!X95&gt;=$Y$51,1,0)</f>
        <v>0</v>
      </c>
      <c r="AI144">
        <f ca="1">IF('quick game'!Y95&gt;=$Y$51,1,0)</f>
        <v>0</v>
      </c>
      <c r="AJ144">
        <f ca="1">IF('quick game'!Z95&gt;=$Y$51,1,0)</f>
        <v>0</v>
      </c>
      <c r="AM144">
        <f>'quick game'!O95</f>
        <v>0</v>
      </c>
      <c r="AN144">
        <f ca="1">IF('quick game'!Q95&gt;=$Y$51+$Y$52,1,0)</f>
        <v>0</v>
      </c>
      <c r="AO144">
        <f ca="1">IF('quick game'!R95&gt;=$Y$51+$Y$52,1,0)</f>
        <v>0</v>
      </c>
      <c r="AP144">
        <f ca="1">IF('quick game'!S95&gt;=$Y$51+$Y$52,1,0)</f>
        <v>0</v>
      </c>
      <c r="AQ144">
        <f ca="1">IF('quick game'!T95&gt;=$Y$51+$Y$52,1,0)</f>
        <v>0</v>
      </c>
      <c r="AR144">
        <f ca="1">IF('quick game'!U95&gt;=$Y$51+$Y$52,1,0)</f>
        <v>0</v>
      </c>
      <c r="AS144">
        <f ca="1">IF('quick game'!V95&gt;=$Y$51+$Y$52,1,0)</f>
        <v>0</v>
      </c>
      <c r="AT144">
        <f ca="1">IF('quick game'!W95&gt;=$Y$51+$Y$52,1,0)</f>
        <v>0</v>
      </c>
      <c r="AU144">
        <f ca="1">IF('quick game'!X95&gt;=$Y$51+$Y$52,1,0)</f>
        <v>0</v>
      </c>
      <c r="AV144">
        <f ca="1">IF('quick game'!Y95&gt;=$Y$51+$Y$52,1,0)</f>
        <v>0</v>
      </c>
      <c r="AW144">
        <f ca="1">IF('quick game'!Z95&gt;=$Y$51+$Y$52,1,0)</f>
        <v>0</v>
      </c>
    </row>
    <row r="145" spans="13:49" x14ac:dyDescent="0.25">
      <c r="M145">
        <f>'quick game'!B96</f>
        <v>2370</v>
      </c>
      <c r="N145">
        <f ca="1">IF(N$64=$N$5,+'quick game'!E96,-100000)</f>
        <v>5.4123374215069419E-65</v>
      </c>
      <c r="O145">
        <f>IF(O$64=$N$5,+'quick game'!F96,-100000)</f>
        <v>-100000</v>
      </c>
      <c r="P145">
        <f>IF(P$64=$N$5,+'quick game'!G96,-100000)</f>
        <v>-100000</v>
      </c>
      <c r="Q145">
        <f>IF(Q$64=$N$5,+'quick game'!H96,-100000)</f>
        <v>-100000</v>
      </c>
      <c r="R145">
        <f>IF(R$64=$N$5,+'quick game'!I96,-100000)</f>
        <v>-100000</v>
      </c>
      <c r="S145">
        <f>IF(S$64=$N$5,+'quick game'!J96,-100000)</f>
        <v>-100000</v>
      </c>
      <c r="T145">
        <f>IF(T$64=$N$5,+'quick game'!K96,-100000)</f>
        <v>-100000</v>
      </c>
      <c r="U145">
        <f>IF(U$64=$N$5,+'quick game'!L96,-100000)</f>
        <v>-100000</v>
      </c>
      <c r="V145">
        <f>IF(V$64=$N$5,+'quick game'!M96,-100000)</f>
        <v>-100000</v>
      </c>
      <c r="W145">
        <f>IF(W$64=$N$5,+'quick game'!N96,-100000)</f>
        <v>-100000</v>
      </c>
      <c r="Z145">
        <f>'quick game'!B96</f>
        <v>2370</v>
      </c>
      <c r="AA145">
        <f ca="1">IF('quick game'!Q96&gt;=$Y$51,1,0)</f>
        <v>0</v>
      </c>
      <c r="AB145">
        <f ca="1">IF('quick game'!R96&gt;=$Y$51,1,0)</f>
        <v>0</v>
      </c>
      <c r="AC145">
        <f ca="1">IF('quick game'!S96&gt;=$Y$51,1,0)</f>
        <v>0</v>
      </c>
      <c r="AD145">
        <f ca="1">IF('quick game'!T96&gt;=$Y$51,1,0)</f>
        <v>0</v>
      </c>
      <c r="AE145">
        <f ca="1">IF('quick game'!U96&gt;=$Y$51,1,0)</f>
        <v>0</v>
      </c>
      <c r="AF145">
        <f ca="1">IF('quick game'!V96&gt;=$Y$51,1,0)</f>
        <v>0</v>
      </c>
      <c r="AG145">
        <f ca="1">IF('quick game'!W96&gt;=$Y$51,1,0)</f>
        <v>0</v>
      </c>
      <c r="AH145">
        <f ca="1">IF('quick game'!X96&gt;=$Y$51,1,0)</f>
        <v>0</v>
      </c>
      <c r="AI145">
        <f ca="1">IF('quick game'!Y96&gt;=$Y$51,1,0)</f>
        <v>0</v>
      </c>
      <c r="AJ145">
        <f ca="1">IF('quick game'!Z96&gt;=$Y$51,1,0)</f>
        <v>0</v>
      </c>
      <c r="AM145">
        <f>'quick game'!O96</f>
        <v>0</v>
      </c>
      <c r="AN145">
        <f ca="1">IF('quick game'!Q96&gt;=$Y$51+$Y$52,1,0)</f>
        <v>0</v>
      </c>
      <c r="AO145">
        <f ca="1">IF('quick game'!R96&gt;=$Y$51+$Y$52,1,0)</f>
        <v>0</v>
      </c>
      <c r="AP145">
        <f ca="1">IF('quick game'!S96&gt;=$Y$51+$Y$52,1,0)</f>
        <v>0</v>
      </c>
      <c r="AQ145">
        <f ca="1">IF('quick game'!T96&gt;=$Y$51+$Y$52,1,0)</f>
        <v>0</v>
      </c>
      <c r="AR145">
        <f ca="1">IF('quick game'!U96&gt;=$Y$51+$Y$52,1,0)</f>
        <v>0</v>
      </c>
      <c r="AS145">
        <f ca="1">IF('quick game'!V96&gt;=$Y$51+$Y$52,1,0)</f>
        <v>0</v>
      </c>
      <c r="AT145">
        <f ca="1">IF('quick game'!W96&gt;=$Y$51+$Y$52,1,0)</f>
        <v>0</v>
      </c>
      <c r="AU145">
        <f ca="1">IF('quick game'!X96&gt;=$Y$51+$Y$52,1,0)</f>
        <v>0</v>
      </c>
      <c r="AV145">
        <f ca="1">IF('quick game'!Y96&gt;=$Y$51+$Y$52,1,0)</f>
        <v>0</v>
      </c>
      <c r="AW145">
        <f ca="1">IF('quick game'!Z96&gt;=$Y$51+$Y$52,1,0)</f>
        <v>0</v>
      </c>
    </row>
    <row r="146" spans="13:49" x14ac:dyDescent="0.25">
      <c r="M146">
        <f>'quick game'!B97</f>
        <v>2400</v>
      </c>
      <c r="N146">
        <f ca="1">IF(N$64=$N$5,+'quick game'!E97,-100000)</f>
        <v>5.4956485057272774E-66</v>
      </c>
      <c r="O146">
        <f>IF(O$64=$N$5,+'quick game'!F97,-100000)</f>
        <v>-100000</v>
      </c>
      <c r="P146">
        <f>IF(P$64=$N$5,+'quick game'!G97,-100000)</f>
        <v>-100000</v>
      </c>
      <c r="Q146">
        <f>IF(Q$64=$N$5,+'quick game'!H97,-100000)</f>
        <v>-100000</v>
      </c>
      <c r="R146">
        <f>IF(R$64=$N$5,+'quick game'!I97,-100000)</f>
        <v>-100000</v>
      </c>
      <c r="S146">
        <f>IF(S$64=$N$5,+'quick game'!J97,-100000)</f>
        <v>-100000</v>
      </c>
      <c r="T146">
        <f>IF(T$64=$N$5,+'quick game'!K97,-100000)</f>
        <v>-100000</v>
      </c>
      <c r="U146">
        <f>IF(U$64=$N$5,+'quick game'!L97,-100000)</f>
        <v>-100000</v>
      </c>
      <c r="V146">
        <f>IF(V$64=$N$5,+'quick game'!M97,-100000)</f>
        <v>-100000</v>
      </c>
      <c r="W146">
        <f>IF(W$64=$N$5,+'quick game'!N97,-100000)</f>
        <v>-100000</v>
      </c>
      <c r="Z146">
        <f>'quick game'!B97</f>
        <v>2400</v>
      </c>
      <c r="AA146">
        <f ca="1">IF('quick game'!Q97&gt;=$Y$51,1,0)</f>
        <v>0</v>
      </c>
      <c r="AB146">
        <f ca="1">IF('quick game'!R97&gt;=$Y$51,1,0)</f>
        <v>0</v>
      </c>
      <c r="AC146">
        <f ca="1">IF('quick game'!S97&gt;=$Y$51,1,0)</f>
        <v>0</v>
      </c>
      <c r="AD146">
        <f ca="1">IF('quick game'!T97&gt;=$Y$51,1,0)</f>
        <v>0</v>
      </c>
      <c r="AE146">
        <f ca="1">IF('quick game'!U97&gt;=$Y$51,1,0)</f>
        <v>0</v>
      </c>
      <c r="AF146">
        <f ca="1">IF('quick game'!V97&gt;=$Y$51,1,0)</f>
        <v>0</v>
      </c>
      <c r="AG146">
        <f ca="1">IF('quick game'!W97&gt;=$Y$51,1,0)</f>
        <v>0</v>
      </c>
      <c r="AH146">
        <f ca="1">IF('quick game'!X97&gt;=$Y$51,1,0)</f>
        <v>0</v>
      </c>
      <c r="AI146">
        <f ca="1">IF('quick game'!Y97&gt;=$Y$51,1,0)</f>
        <v>0</v>
      </c>
      <c r="AJ146">
        <f ca="1">IF('quick game'!Z97&gt;=$Y$51,1,0)</f>
        <v>0</v>
      </c>
      <c r="AM146">
        <f>'quick game'!O97</f>
        <v>0</v>
      </c>
      <c r="AN146">
        <f ca="1">IF('quick game'!Q97&gt;=$Y$51+$Y$52,1,0)</f>
        <v>0</v>
      </c>
      <c r="AO146">
        <f ca="1">IF('quick game'!R97&gt;=$Y$51+$Y$52,1,0)</f>
        <v>0</v>
      </c>
      <c r="AP146">
        <f ca="1">IF('quick game'!S97&gt;=$Y$51+$Y$52,1,0)</f>
        <v>0</v>
      </c>
      <c r="AQ146">
        <f ca="1">IF('quick game'!T97&gt;=$Y$51+$Y$52,1,0)</f>
        <v>0</v>
      </c>
      <c r="AR146">
        <f ca="1">IF('quick game'!U97&gt;=$Y$51+$Y$52,1,0)</f>
        <v>0</v>
      </c>
      <c r="AS146">
        <f ca="1">IF('quick game'!V97&gt;=$Y$51+$Y$52,1,0)</f>
        <v>0</v>
      </c>
      <c r="AT146">
        <f ca="1">IF('quick game'!W97&gt;=$Y$51+$Y$52,1,0)</f>
        <v>0</v>
      </c>
      <c r="AU146">
        <f ca="1">IF('quick game'!X97&gt;=$Y$51+$Y$52,1,0)</f>
        <v>0</v>
      </c>
      <c r="AV146">
        <f ca="1">IF('quick game'!Y97&gt;=$Y$51+$Y$52,1,0)</f>
        <v>0</v>
      </c>
      <c r="AW146">
        <f ca="1">IF('quick game'!Z97&gt;=$Y$51+$Y$52,1,0)</f>
        <v>0</v>
      </c>
    </row>
    <row r="147" spans="13:49" x14ac:dyDescent="0.25">
      <c r="M147">
        <f>'quick game'!B98</f>
        <v>2430</v>
      </c>
      <c r="N147">
        <f ca="1">IF(N$64=$N$5,+'quick game'!E98,-100000)</f>
        <v>9.8382236244781559E-67</v>
      </c>
      <c r="O147">
        <f>IF(O$64=$N$5,+'quick game'!F98,-100000)</f>
        <v>-100000</v>
      </c>
      <c r="P147">
        <f>IF(P$64=$N$5,+'quick game'!G98,-100000)</f>
        <v>-100000</v>
      </c>
      <c r="Q147">
        <f>IF(Q$64=$N$5,+'quick game'!H98,-100000)</f>
        <v>-100000</v>
      </c>
      <c r="R147">
        <f>IF(R$64=$N$5,+'quick game'!I98,-100000)</f>
        <v>-100000</v>
      </c>
      <c r="S147">
        <f>IF(S$64=$N$5,+'quick game'!J98,-100000)</f>
        <v>-100000</v>
      </c>
      <c r="T147">
        <f>IF(T$64=$N$5,+'quick game'!K98,-100000)</f>
        <v>-100000</v>
      </c>
      <c r="U147">
        <f>IF(U$64=$N$5,+'quick game'!L98,-100000)</f>
        <v>-100000</v>
      </c>
      <c r="V147">
        <f>IF(V$64=$N$5,+'quick game'!M98,-100000)</f>
        <v>-100000</v>
      </c>
      <c r="W147">
        <f>IF(W$64=$N$5,+'quick game'!N98,-100000)</f>
        <v>-100000</v>
      </c>
      <c r="Z147">
        <f>'quick game'!B98</f>
        <v>2430</v>
      </c>
      <c r="AA147">
        <f ca="1">IF('quick game'!Q98&gt;=$Y$51,1,0)</f>
        <v>0</v>
      </c>
      <c r="AB147">
        <f ca="1">IF('quick game'!R98&gt;=$Y$51,1,0)</f>
        <v>0</v>
      </c>
      <c r="AC147">
        <f ca="1">IF('quick game'!S98&gt;=$Y$51,1,0)</f>
        <v>0</v>
      </c>
      <c r="AD147">
        <f ca="1">IF('quick game'!T98&gt;=$Y$51,1,0)</f>
        <v>0</v>
      </c>
      <c r="AE147">
        <f ca="1">IF('quick game'!U98&gt;=$Y$51,1,0)</f>
        <v>0</v>
      </c>
      <c r="AF147">
        <f ca="1">IF('quick game'!V98&gt;=$Y$51,1,0)</f>
        <v>0</v>
      </c>
      <c r="AG147">
        <f ca="1">IF('quick game'!W98&gt;=$Y$51,1,0)</f>
        <v>0</v>
      </c>
      <c r="AH147">
        <f ca="1">IF('quick game'!X98&gt;=$Y$51,1,0)</f>
        <v>0</v>
      </c>
      <c r="AI147">
        <f ca="1">IF('quick game'!Y98&gt;=$Y$51,1,0)</f>
        <v>0</v>
      </c>
      <c r="AJ147">
        <f ca="1">IF('quick game'!Z98&gt;=$Y$51,1,0)</f>
        <v>0</v>
      </c>
      <c r="AM147">
        <f>'quick game'!O98</f>
        <v>0</v>
      </c>
      <c r="AN147">
        <f ca="1">IF('quick game'!Q98&gt;=$Y$51+$Y$52,1,0)</f>
        <v>0</v>
      </c>
      <c r="AO147">
        <f ca="1">IF('quick game'!R98&gt;=$Y$51+$Y$52,1,0)</f>
        <v>0</v>
      </c>
      <c r="AP147">
        <f ca="1">IF('quick game'!S98&gt;=$Y$51+$Y$52,1,0)</f>
        <v>0</v>
      </c>
      <c r="AQ147">
        <f ca="1">IF('quick game'!T98&gt;=$Y$51+$Y$52,1,0)</f>
        <v>0</v>
      </c>
      <c r="AR147">
        <f ca="1">IF('quick game'!U98&gt;=$Y$51+$Y$52,1,0)</f>
        <v>0</v>
      </c>
      <c r="AS147">
        <f ca="1">IF('quick game'!V98&gt;=$Y$51+$Y$52,1,0)</f>
        <v>0</v>
      </c>
      <c r="AT147">
        <f ca="1">IF('quick game'!W98&gt;=$Y$51+$Y$52,1,0)</f>
        <v>0</v>
      </c>
      <c r="AU147">
        <f ca="1">IF('quick game'!X98&gt;=$Y$51+$Y$52,1,0)</f>
        <v>0</v>
      </c>
      <c r="AV147">
        <f ca="1">IF('quick game'!Y98&gt;=$Y$51+$Y$52,1,0)</f>
        <v>0</v>
      </c>
      <c r="AW147">
        <f ca="1">IF('quick game'!Z98&gt;=$Y$51+$Y$52,1,0)</f>
        <v>0</v>
      </c>
    </row>
    <row r="148" spans="13:49" x14ac:dyDescent="0.25">
      <c r="M148">
        <f>'quick game'!B99</f>
        <v>2460</v>
      </c>
      <c r="N148">
        <f ca="1">IF(N$64=$N$5,+'quick game'!E99,-100000)</f>
        <v>9.2815595503275636E-68</v>
      </c>
      <c r="O148">
        <f>IF(O$64=$N$5,+'quick game'!F99,-100000)</f>
        <v>-100000</v>
      </c>
      <c r="P148">
        <f>IF(P$64=$N$5,+'quick game'!G99,-100000)</f>
        <v>-100000</v>
      </c>
      <c r="Q148">
        <f>IF(Q$64=$N$5,+'quick game'!H99,-100000)</f>
        <v>-100000</v>
      </c>
      <c r="R148">
        <f>IF(R$64=$N$5,+'quick game'!I99,-100000)</f>
        <v>-100000</v>
      </c>
      <c r="S148">
        <f>IF(S$64=$N$5,+'quick game'!J99,-100000)</f>
        <v>-100000</v>
      </c>
      <c r="T148">
        <f>IF(T$64=$N$5,+'quick game'!K99,-100000)</f>
        <v>-100000</v>
      </c>
      <c r="U148">
        <f>IF(U$64=$N$5,+'quick game'!L99,-100000)</f>
        <v>-100000</v>
      </c>
      <c r="V148">
        <f>IF(V$64=$N$5,+'quick game'!M99,-100000)</f>
        <v>-100000</v>
      </c>
      <c r="W148">
        <f>IF(W$64=$N$5,+'quick game'!N99,-100000)</f>
        <v>-100000</v>
      </c>
      <c r="Z148">
        <f>'quick game'!B99</f>
        <v>2460</v>
      </c>
      <c r="AA148">
        <f ca="1">IF('quick game'!Q99&gt;=$Y$51,1,0)</f>
        <v>0</v>
      </c>
      <c r="AB148">
        <f ca="1">IF('quick game'!R99&gt;=$Y$51,1,0)</f>
        <v>0</v>
      </c>
      <c r="AC148">
        <f ca="1">IF('quick game'!S99&gt;=$Y$51,1,0)</f>
        <v>0</v>
      </c>
      <c r="AD148">
        <f ca="1">IF('quick game'!T99&gt;=$Y$51,1,0)</f>
        <v>0</v>
      </c>
      <c r="AE148">
        <f ca="1">IF('quick game'!U99&gt;=$Y$51,1,0)</f>
        <v>0</v>
      </c>
      <c r="AF148">
        <f ca="1">IF('quick game'!V99&gt;=$Y$51,1,0)</f>
        <v>0</v>
      </c>
      <c r="AG148">
        <f ca="1">IF('quick game'!W99&gt;=$Y$51,1,0)</f>
        <v>0</v>
      </c>
      <c r="AH148">
        <f ca="1">IF('quick game'!X99&gt;=$Y$51,1,0)</f>
        <v>0</v>
      </c>
      <c r="AI148">
        <f ca="1">IF('quick game'!Y99&gt;=$Y$51,1,0)</f>
        <v>0</v>
      </c>
      <c r="AJ148">
        <f ca="1">IF('quick game'!Z99&gt;=$Y$51,1,0)</f>
        <v>0</v>
      </c>
      <c r="AM148">
        <f>'quick game'!O99</f>
        <v>0</v>
      </c>
      <c r="AN148">
        <f ca="1">IF('quick game'!Q99&gt;=$Y$51+$Y$52,1,0)</f>
        <v>0</v>
      </c>
      <c r="AO148">
        <f ca="1">IF('quick game'!R99&gt;=$Y$51+$Y$52,1,0)</f>
        <v>0</v>
      </c>
      <c r="AP148">
        <f ca="1">IF('quick game'!S99&gt;=$Y$51+$Y$52,1,0)</f>
        <v>0</v>
      </c>
      <c r="AQ148">
        <f ca="1">IF('quick game'!T99&gt;=$Y$51+$Y$52,1,0)</f>
        <v>0</v>
      </c>
      <c r="AR148">
        <f ca="1">IF('quick game'!U99&gt;=$Y$51+$Y$52,1,0)</f>
        <v>0</v>
      </c>
      <c r="AS148">
        <f ca="1">IF('quick game'!V99&gt;=$Y$51+$Y$52,1,0)</f>
        <v>0</v>
      </c>
      <c r="AT148">
        <f ca="1">IF('quick game'!W99&gt;=$Y$51+$Y$52,1,0)</f>
        <v>0</v>
      </c>
      <c r="AU148">
        <f ca="1">IF('quick game'!X99&gt;=$Y$51+$Y$52,1,0)</f>
        <v>0</v>
      </c>
      <c r="AV148">
        <f ca="1">IF('quick game'!Y99&gt;=$Y$51+$Y$52,1,0)</f>
        <v>0</v>
      </c>
      <c r="AW148">
        <f ca="1">IF('quick game'!Z99&gt;=$Y$51+$Y$52,1,0)</f>
        <v>0</v>
      </c>
    </row>
    <row r="149" spans="13:49" x14ac:dyDescent="0.25">
      <c r="M149">
        <f>'quick game'!B100</f>
        <v>2490</v>
      </c>
      <c r="N149">
        <f ca="1">IF(N$64=$N$5,+'quick game'!E100,-100000)</f>
        <v>1.2733309862117929E-68</v>
      </c>
      <c r="O149">
        <f>IF(O$64=$N$5,+'quick game'!F100,-100000)</f>
        <v>-100000</v>
      </c>
      <c r="P149">
        <f>IF(P$64=$N$5,+'quick game'!G100,-100000)</f>
        <v>-100000</v>
      </c>
      <c r="Q149">
        <f>IF(Q$64=$N$5,+'quick game'!H100,-100000)</f>
        <v>-100000</v>
      </c>
      <c r="R149">
        <f>IF(R$64=$N$5,+'quick game'!I100,-100000)</f>
        <v>-100000</v>
      </c>
      <c r="S149">
        <f>IF(S$64=$N$5,+'quick game'!J100,-100000)</f>
        <v>-100000</v>
      </c>
      <c r="T149">
        <f>IF(T$64=$N$5,+'quick game'!K100,-100000)</f>
        <v>-100000</v>
      </c>
      <c r="U149">
        <f>IF(U$64=$N$5,+'quick game'!L100,-100000)</f>
        <v>-100000</v>
      </c>
      <c r="V149">
        <f>IF(V$64=$N$5,+'quick game'!M100,-100000)</f>
        <v>-100000</v>
      </c>
      <c r="W149">
        <f>IF(W$64=$N$5,+'quick game'!N100,-100000)</f>
        <v>-100000</v>
      </c>
      <c r="Z149">
        <f>'quick game'!B100</f>
        <v>2490</v>
      </c>
      <c r="AA149">
        <f ca="1">IF('quick game'!Q100&gt;=$Y$51,1,0)</f>
        <v>0</v>
      </c>
      <c r="AB149">
        <f ca="1">IF('quick game'!R100&gt;=$Y$51,1,0)</f>
        <v>0</v>
      </c>
      <c r="AC149">
        <f ca="1">IF('quick game'!S100&gt;=$Y$51,1,0)</f>
        <v>0</v>
      </c>
      <c r="AD149">
        <f ca="1">IF('quick game'!T100&gt;=$Y$51,1,0)</f>
        <v>0</v>
      </c>
      <c r="AE149">
        <f ca="1">IF('quick game'!U100&gt;=$Y$51,1,0)</f>
        <v>0</v>
      </c>
      <c r="AF149">
        <f ca="1">IF('quick game'!V100&gt;=$Y$51,1,0)</f>
        <v>0</v>
      </c>
      <c r="AG149">
        <f ca="1">IF('quick game'!W100&gt;=$Y$51,1,0)</f>
        <v>0</v>
      </c>
      <c r="AH149">
        <f ca="1">IF('quick game'!X100&gt;=$Y$51,1,0)</f>
        <v>0</v>
      </c>
      <c r="AI149">
        <f ca="1">IF('quick game'!Y100&gt;=$Y$51,1,0)</f>
        <v>0</v>
      </c>
      <c r="AJ149">
        <f ca="1">IF('quick game'!Z100&gt;=$Y$51,1,0)</f>
        <v>0</v>
      </c>
      <c r="AM149">
        <f>'quick game'!O100</f>
        <v>0</v>
      </c>
      <c r="AN149">
        <f ca="1">IF('quick game'!Q100&gt;=$Y$51+$Y$52,1,0)</f>
        <v>0</v>
      </c>
      <c r="AO149">
        <f ca="1">IF('quick game'!R100&gt;=$Y$51+$Y$52,1,0)</f>
        <v>0</v>
      </c>
      <c r="AP149">
        <f ca="1">IF('quick game'!S100&gt;=$Y$51+$Y$52,1,0)</f>
        <v>0</v>
      </c>
      <c r="AQ149">
        <f ca="1">IF('quick game'!T100&gt;=$Y$51+$Y$52,1,0)</f>
        <v>0</v>
      </c>
      <c r="AR149">
        <f ca="1">IF('quick game'!U100&gt;=$Y$51+$Y$52,1,0)</f>
        <v>0</v>
      </c>
      <c r="AS149">
        <f ca="1">IF('quick game'!V100&gt;=$Y$51+$Y$52,1,0)</f>
        <v>0</v>
      </c>
      <c r="AT149">
        <f ca="1">IF('quick game'!W100&gt;=$Y$51+$Y$52,1,0)</f>
        <v>0</v>
      </c>
      <c r="AU149">
        <f ca="1">IF('quick game'!X100&gt;=$Y$51+$Y$52,1,0)</f>
        <v>0</v>
      </c>
      <c r="AV149">
        <f ca="1">IF('quick game'!Y100&gt;=$Y$51+$Y$52,1,0)</f>
        <v>0</v>
      </c>
      <c r="AW149">
        <f ca="1">IF('quick game'!Z100&gt;=$Y$51+$Y$52,1,0)</f>
        <v>0</v>
      </c>
    </row>
    <row r="150" spans="13:49" x14ac:dyDescent="0.25">
      <c r="M150">
        <f>'quick game'!B101</f>
        <v>2520</v>
      </c>
      <c r="N150">
        <f ca="1">IF(N$64=$N$5,+'quick game'!E101,-100000)</f>
        <v>1.7687054821640575E-69</v>
      </c>
      <c r="O150">
        <f>IF(O$64=$N$5,+'quick game'!F101,-100000)</f>
        <v>-100000</v>
      </c>
      <c r="P150">
        <f>IF(P$64=$N$5,+'quick game'!G101,-100000)</f>
        <v>-100000</v>
      </c>
      <c r="Q150">
        <f>IF(Q$64=$N$5,+'quick game'!H101,-100000)</f>
        <v>-100000</v>
      </c>
      <c r="R150">
        <f>IF(R$64=$N$5,+'quick game'!I101,-100000)</f>
        <v>-100000</v>
      </c>
      <c r="S150">
        <f>IF(S$64=$N$5,+'quick game'!J101,-100000)</f>
        <v>-100000</v>
      </c>
      <c r="T150">
        <f>IF(T$64=$N$5,+'quick game'!K101,-100000)</f>
        <v>-100000</v>
      </c>
      <c r="U150">
        <f>IF(U$64=$N$5,+'quick game'!L101,-100000)</f>
        <v>-100000</v>
      </c>
      <c r="V150">
        <f>IF(V$64=$N$5,+'quick game'!M101,-100000)</f>
        <v>-100000</v>
      </c>
      <c r="W150">
        <f>IF(W$64=$N$5,+'quick game'!N101,-100000)</f>
        <v>-100000</v>
      </c>
      <c r="Z150">
        <f>'quick game'!B101</f>
        <v>2520</v>
      </c>
      <c r="AA150">
        <f ca="1">IF('quick game'!Q101&gt;=$Y$51,1,0)</f>
        <v>0</v>
      </c>
      <c r="AB150">
        <f ca="1">IF('quick game'!R101&gt;=$Y$51,1,0)</f>
        <v>0</v>
      </c>
      <c r="AC150">
        <f ca="1">IF('quick game'!S101&gt;=$Y$51,1,0)</f>
        <v>0</v>
      </c>
      <c r="AD150">
        <f ca="1">IF('quick game'!T101&gt;=$Y$51,1,0)</f>
        <v>0</v>
      </c>
      <c r="AE150">
        <f ca="1">IF('quick game'!U101&gt;=$Y$51,1,0)</f>
        <v>0</v>
      </c>
      <c r="AF150">
        <f ca="1">IF('quick game'!V101&gt;=$Y$51,1,0)</f>
        <v>0</v>
      </c>
      <c r="AG150">
        <f ca="1">IF('quick game'!W101&gt;=$Y$51,1,0)</f>
        <v>0</v>
      </c>
      <c r="AH150">
        <f ca="1">IF('quick game'!X101&gt;=$Y$51,1,0)</f>
        <v>0</v>
      </c>
      <c r="AI150">
        <f ca="1">IF('quick game'!Y101&gt;=$Y$51,1,0)</f>
        <v>0</v>
      </c>
      <c r="AJ150">
        <f ca="1">IF('quick game'!Z101&gt;=$Y$51,1,0)</f>
        <v>0</v>
      </c>
      <c r="AM150">
        <f>'quick game'!O101</f>
        <v>0</v>
      </c>
      <c r="AN150">
        <f ca="1">IF('quick game'!Q101&gt;=$Y$51+$Y$52,1,0)</f>
        <v>0</v>
      </c>
      <c r="AO150">
        <f ca="1">IF('quick game'!R101&gt;=$Y$51+$Y$52,1,0)</f>
        <v>0</v>
      </c>
      <c r="AP150">
        <f ca="1">IF('quick game'!S101&gt;=$Y$51+$Y$52,1,0)</f>
        <v>0</v>
      </c>
      <c r="AQ150">
        <f ca="1">IF('quick game'!T101&gt;=$Y$51+$Y$52,1,0)</f>
        <v>0</v>
      </c>
      <c r="AR150">
        <f ca="1">IF('quick game'!U101&gt;=$Y$51+$Y$52,1,0)</f>
        <v>0</v>
      </c>
      <c r="AS150">
        <f ca="1">IF('quick game'!V101&gt;=$Y$51+$Y$52,1,0)</f>
        <v>0</v>
      </c>
      <c r="AT150">
        <f ca="1">IF('quick game'!W101&gt;=$Y$51+$Y$52,1,0)</f>
        <v>0</v>
      </c>
      <c r="AU150">
        <f ca="1">IF('quick game'!X101&gt;=$Y$51+$Y$52,1,0)</f>
        <v>0</v>
      </c>
      <c r="AV150">
        <f ca="1">IF('quick game'!Y101&gt;=$Y$51+$Y$52,1,0)</f>
        <v>0</v>
      </c>
      <c r="AW150">
        <f ca="1">IF('quick game'!Z101&gt;=$Y$51+$Y$52,1,0)</f>
        <v>0</v>
      </c>
    </row>
    <row r="151" spans="13:49" x14ac:dyDescent="0.25">
      <c r="M151">
        <f>'quick game'!B102</f>
        <v>2550</v>
      </c>
      <c r="N151">
        <f ca="1">IF(N$64=$N$5,+'quick game'!E102,-100000)</f>
        <v>2.4067976900542054E-70</v>
      </c>
      <c r="O151">
        <f>IF(O$64=$N$5,+'quick game'!F102,-100000)</f>
        <v>-100000</v>
      </c>
      <c r="P151">
        <f>IF(P$64=$N$5,+'quick game'!G102,-100000)</f>
        <v>-100000</v>
      </c>
      <c r="Q151">
        <f>IF(Q$64=$N$5,+'quick game'!H102,-100000)</f>
        <v>-100000</v>
      </c>
      <c r="R151">
        <f>IF(R$64=$N$5,+'quick game'!I102,-100000)</f>
        <v>-100000</v>
      </c>
      <c r="S151">
        <f>IF(S$64=$N$5,+'quick game'!J102,-100000)</f>
        <v>-100000</v>
      </c>
      <c r="T151">
        <f>IF(T$64=$N$5,+'quick game'!K102,-100000)</f>
        <v>-100000</v>
      </c>
      <c r="U151">
        <f>IF(U$64=$N$5,+'quick game'!L102,-100000)</f>
        <v>-100000</v>
      </c>
      <c r="V151">
        <f>IF(V$64=$N$5,+'quick game'!M102,-100000)</f>
        <v>-100000</v>
      </c>
      <c r="W151">
        <f>IF(W$64=$N$5,+'quick game'!N102,-100000)</f>
        <v>-100000</v>
      </c>
      <c r="Z151">
        <f>'quick game'!B102</f>
        <v>2550</v>
      </c>
      <c r="AA151">
        <f ca="1">IF('quick game'!Q102&gt;=$Y$51,1,0)</f>
        <v>0</v>
      </c>
      <c r="AB151">
        <f ca="1">IF('quick game'!R102&gt;=$Y$51,1,0)</f>
        <v>0</v>
      </c>
      <c r="AC151">
        <f ca="1">IF('quick game'!S102&gt;=$Y$51,1,0)</f>
        <v>0</v>
      </c>
      <c r="AD151">
        <f ca="1">IF('quick game'!T102&gt;=$Y$51,1,0)</f>
        <v>0</v>
      </c>
      <c r="AE151">
        <f ca="1">IF('quick game'!U102&gt;=$Y$51,1,0)</f>
        <v>0</v>
      </c>
      <c r="AF151">
        <f ca="1">IF('quick game'!V102&gt;=$Y$51,1,0)</f>
        <v>0</v>
      </c>
      <c r="AG151">
        <f ca="1">IF('quick game'!W102&gt;=$Y$51,1,0)</f>
        <v>0</v>
      </c>
      <c r="AH151">
        <f ca="1">IF('quick game'!X102&gt;=$Y$51,1,0)</f>
        <v>0</v>
      </c>
      <c r="AI151">
        <f ca="1">IF('quick game'!Y102&gt;=$Y$51,1,0)</f>
        <v>0</v>
      </c>
      <c r="AJ151">
        <f ca="1">IF('quick game'!Z102&gt;=$Y$51,1,0)</f>
        <v>0</v>
      </c>
      <c r="AM151">
        <f>'quick game'!O102</f>
        <v>0</v>
      </c>
      <c r="AN151">
        <f ca="1">IF('quick game'!Q102&gt;=$Y$51+$Y$52,1,0)</f>
        <v>0</v>
      </c>
      <c r="AO151">
        <f ca="1">IF('quick game'!R102&gt;=$Y$51+$Y$52,1,0)</f>
        <v>0</v>
      </c>
      <c r="AP151">
        <f ca="1">IF('quick game'!S102&gt;=$Y$51+$Y$52,1,0)</f>
        <v>0</v>
      </c>
      <c r="AQ151">
        <f ca="1">IF('quick game'!T102&gt;=$Y$51+$Y$52,1,0)</f>
        <v>0</v>
      </c>
      <c r="AR151">
        <f ca="1">IF('quick game'!U102&gt;=$Y$51+$Y$52,1,0)</f>
        <v>0</v>
      </c>
      <c r="AS151">
        <f ca="1">IF('quick game'!V102&gt;=$Y$51+$Y$52,1,0)</f>
        <v>0</v>
      </c>
      <c r="AT151">
        <f ca="1">IF('quick game'!W102&gt;=$Y$51+$Y$52,1,0)</f>
        <v>0</v>
      </c>
      <c r="AU151">
        <f ca="1">IF('quick game'!X102&gt;=$Y$51+$Y$52,1,0)</f>
        <v>0</v>
      </c>
      <c r="AV151">
        <f ca="1">IF('quick game'!Y102&gt;=$Y$51+$Y$52,1,0)</f>
        <v>0</v>
      </c>
      <c r="AW151">
        <f ca="1">IF('quick game'!Z102&gt;=$Y$51+$Y$52,1,0)</f>
        <v>0</v>
      </c>
    </row>
    <row r="152" spans="13:49" x14ac:dyDescent="0.25">
      <c r="M152">
        <f>'quick game'!B103</f>
        <v>2580</v>
      </c>
      <c r="N152">
        <f ca="1">IF(N$64=$N$5,+'quick game'!E103,-100000)</f>
        <v>2.7356655901678802E-71</v>
      </c>
      <c r="O152">
        <f>IF(O$64=$N$5,+'quick game'!F103,-100000)</f>
        <v>-100000</v>
      </c>
      <c r="P152">
        <f>IF(P$64=$N$5,+'quick game'!G103,-100000)</f>
        <v>-100000</v>
      </c>
      <c r="Q152">
        <f>IF(Q$64=$N$5,+'quick game'!H103,-100000)</f>
        <v>-100000</v>
      </c>
      <c r="R152">
        <f>IF(R$64=$N$5,+'quick game'!I103,-100000)</f>
        <v>-100000</v>
      </c>
      <c r="S152">
        <f>IF(S$64=$N$5,+'quick game'!J103,-100000)</f>
        <v>-100000</v>
      </c>
      <c r="T152">
        <f>IF(T$64=$N$5,+'quick game'!K103,-100000)</f>
        <v>-100000</v>
      </c>
      <c r="U152">
        <f>IF(U$64=$N$5,+'quick game'!L103,-100000)</f>
        <v>-100000</v>
      </c>
      <c r="V152">
        <f>IF(V$64=$N$5,+'quick game'!M103,-100000)</f>
        <v>-100000</v>
      </c>
      <c r="W152">
        <f>IF(W$64=$N$5,+'quick game'!N103,-100000)</f>
        <v>-100000</v>
      </c>
      <c r="Z152">
        <f>'quick game'!B103</f>
        <v>2580</v>
      </c>
      <c r="AA152">
        <f ca="1">IF('quick game'!Q103&gt;=$Y$51,1,0)</f>
        <v>0</v>
      </c>
      <c r="AB152">
        <f ca="1">IF('quick game'!R103&gt;=$Y$51,1,0)</f>
        <v>0</v>
      </c>
      <c r="AC152">
        <f ca="1">IF('quick game'!S103&gt;=$Y$51,1,0)</f>
        <v>0</v>
      </c>
      <c r="AD152">
        <f ca="1">IF('quick game'!T103&gt;=$Y$51,1,0)</f>
        <v>0</v>
      </c>
      <c r="AE152">
        <f ca="1">IF('quick game'!U103&gt;=$Y$51,1,0)</f>
        <v>0</v>
      </c>
      <c r="AF152">
        <f ca="1">IF('quick game'!V103&gt;=$Y$51,1,0)</f>
        <v>0</v>
      </c>
      <c r="AG152">
        <f ca="1">IF('quick game'!W103&gt;=$Y$51,1,0)</f>
        <v>0</v>
      </c>
      <c r="AH152">
        <f ca="1">IF('quick game'!X103&gt;=$Y$51,1,0)</f>
        <v>0</v>
      </c>
      <c r="AI152">
        <f ca="1">IF('quick game'!Y103&gt;=$Y$51,1,0)</f>
        <v>0</v>
      </c>
      <c r="AJ152">
        <f ca="1">IF('quick game'!Z103&gt;=$Y$51,1,0)</f>
        <v>0</v>
      </c>
      <c r="AM152">
        <f>'quick game'!O103</f>
        <v>0</v>
      </c>
      <c r="AN152">
        <f ca="1">IF('quick game'!Q103&gt;=$Y$51+$Y$52,1,0)</f>
        <v>0</v>
      </c>
      <c r="AO152">
        <f ca="1">IF('quick game'!R103&gt;=$Y$51+$Y$52,1,0)</f>
        <v>0</v>
      </c>
      <c r="AP152">
        <f ca="1">IF('quick game'!S103&gt;=$Y$51+$Y$52,1,0)</f>
        <v>0</v>
      </c>
      <c r="AQ152">
        <f ca="1">IF('quick game'!T103&gt;=$Y$51+$Y$52,1,0)</f>
        <v>0</v>
      </c>
      <c r="AR152">
        <f ca="1">IF('quick game'!U103&gt;=$Y$51+$Y$52,1,0)</f>
        <v>0</v>
      </c>
      <c r="AS152">
        <f ca="1">IF('quick game'!V103&gt;=$Y$51+$Y$52,1,0)</f>
        <v>0</v>
      </c>
      <c r="AT152">
        <f ca="1">IF('quick game'!W103&gt;=$Y$51+$Y$52,1,0)</f>
        <v>0</v>
      </c>
      <c r="AU152">
        <f ca="1">IF('quick game'!X103&gt;=$Y$51+$Y$52,1,0)</f>
        <v>0</v>
      </c>
      <c r="AV152">
        <f ca="1">IF('quick game'!Y103&gt;=$Y$51+$Y$52,1,0)</f>
        <v>0</v>
      </c>
      <c r="AW152">
        <f ca="1">IF('quick game'!Z103&gt;=$Y$51+$Y$52,1,0)</f>
        <v>0</v>
      </c>
    </row>
    <row r="153" spans="13:49" x14ac:dyDescent="0.25">
      <c r="M153">
        <f>'quick game'!B104</f>
        <v>2610</v>
      </c>
      <c r="N153">
        <f ca="1">IF(N$64=$N$5,+'quick game'!E104,-100000)</f>
        <v>3.3713379458636641E-72</v>
      </c>
      <c r="O153">
        <f>IF(O$64=$N$5,+'quick game'!F104,-100000)</f>
        <v>-100000</v>
      </c>
      <c r="P153">
        <f>IF(P$64=$N$5,+'quick game'!G104,-100000)</f>
        <v>-100000</v>
      </c>
      <c r="Q153">
        <f>IF(Q$64=$N$5,+'quick game'!H104,-100000)</f>
        <v>-100000</v>
      </c>
      <c r="R153">
        <f>IF(R$64=$N$5,+'quick game'!I104,-100000)</f>
        <v>-100000</v>
      </c>
      <c r="S153">
        <f>IF(S$64=$N$5,+'quick game'!J104,-100000)</f>
        <v>-100000</v>
      </c>
      <c r="T153">
        <f>IF(T$64=$N$5,+'quick game'!K104,-100000)</f>
        <v>-100000</v>
      </c>
      <c r="U153">
        <f>IF(U$64=$N$5,+'quick game'!L104,-100000)</f>
        <v>-100000</v>
      </c>
      <c r="V153">
        <f>IF(V$64=$N$5,+'quick game'!M104,-100000)</f>
        <v>-100000</v>
      </c>
      <c r="W153">
        <f>IF(W$64=$N$5,+'quick game'!N104,-100000)</f>
        <v>-100000</v>
      </c>
      <c r="Z153">
        <f>'quick game'!B104</f>
        <v>2610</v>
      </c>
      <c r="AA153">
        <f ca="1">IF('quick game'!Q104&gt;=$Y$51,1,0)</f>
        <v>0</v>
      </c>
      <c r="AB153">
        <f ca="1">IF('quick game'!R104&gt;=$Y$51,1,0)</f>
        <v>0</v>
      </c>
      <c r="AC153">
        <f ca="1">IF('quick game'!S104&gt;=$Y$51,1,0)</f>
        <v>0</v>
      </c>
      <c r="AD153">
        <f ca="1">IF('quick game'!T104&gt;=$Y$51,1,0)</f>
        <v>0</v>
      </c>
      <c r="AE153">
        <f ca="1">IF('quick game'!U104&gt;=$Y$51,1,0)</f>
        <v>0</v>
      </c>
      <c r="AF153">
        <f ca="1">IF('quick game'!V104&gt;=$Y$51,1,0)</f>
        <v>0</v>
      </c>
      <c r="AG153">
        <f ca="1">IF('quick game'!W104&gt;=$Y$51,1,0)</f>
        <v>0</v>
      </c>
      <c r="AH153">
        <f ca="1">IF('quick game'!X104&gt;=$Y$51,1,0)</f>
        <v>0</v>
      </c>
      <c r="AI153">
        <f ca="1">IF('quick game'!Y104&gt;=$Y$51,1,0)</f>
        <v>0</v>
      </c>
      <c r="AJ153">
        <f ca="1">IF('quick game'!Z104&gt;=$Y$51,1,0)</f>
        <v>0</v>
      </c>
      <c r="AM153">
        <f>'quick game'!O104</f>
        <v>0</v>
      </c>
      <c r="AN153">
        <f ca="1">IF('quick game'!Q104&gt;=$Y$51+$Y$52,1,0)</f>
        <v>0</v>
      </c>
      <c r="AO153">
        <f ca="1">IF('quick game'!R104&gt;=$Y$51+$Y$52,1,0)</f>
        <v>0</v>
      </c>
      <c r="AP153">
        <f ca="1">IF('quick game'!S104&gt;=$Y$51+$Y$52,1,0)</f>
        <v>0</v>
      </c>
      <c r="AQ153">
        <f ca="1">IF('quick game'!T104&gt;=$Y$51+$Y$52,1,0)</f>
        <v>0</v>
      </c>
      <c r="AR153">
        <f ca="1">IF('quick game'!U104&gt;=$Y$51+$Y$52,1,0)</f>
        <v>0</v>
      </c>
      <c r="AS153">
        <f ca="1">IF('quick game'!V104&gt;=$Y$51+$Y$52,1,0)</f>
        <v>0</v>
      </c>
      <c r="AT153">
        <f ca="1">IF('quick game'!W104&gt;=$Y$51+$Y$52,1,0)</f>
        <v>0</v>
      </c>
      <c r="AU153">
        <f ca="1">IF('quick game'!X104&gt;=$Y$51+$Y$52,1,0)</f>
        <v>0</v>
      </c>
      <c r="AV153">
        <f ca="1">IF('quick game'!Y104&gt;=$Y$51+$Y$52,1,0)</f>
        <v>0</v>
      </c>
      <c r="AW153">
        <f ca="1">IF('quick game'!Z104&gt;=$Y$51+$Y$52,1,0)</f>
        <v>0</v>
      </c>
    </row>
    <row r="154" spans="13:49" x14ac:dyDescent="0.25">
      <c r="M154">
        <f>'quick game'!B105</f>
        <v>2640</v>
      </c>
      <c r="N154">
        <f ca="1">IF(N$64=$N$5,+'quick game'!E105,-100000)</f>
        <v>4.3337754876176412E-73</v>
      </c>
      <c r="O154">
        <f>IF(O$64=$N$5,+'quick game'!F105,-100000)</f>
        <v>-100000</v>
      </c>
      <c r="P154">
        <f>IF(P$64=$N$5,+'quick game'!G105,-100000)</f>
        <v>-100000</v>
      </c>
      <c r="Q154">
        <f>IF(Q$64=$N$5,+'quick game'!H105,-100000)</f>
        <v>-100000</v>
      </c>
      <c r="R154">
        <f>IF(R$64=$N$5,+'quick game'!I105,-100000)</f>
        <v>-100000</v>
      </c>
      <c r="S154">
        <f>IF(S$64=$N$5,+'quick game'!J105,-100000)</f>
        <v>-100000</v>
      </c>
      <c r="T154">
        <f>IF(T$64=$N$5,+'quick game'!K105,-100000)</f>
        <v>-100000</v>
      </c>
      <c r="U154">
        <f>IF(U$64=$N$5,+'quick game'!L105,-100000)</f>
        <v>-100000</v>
      </c>
      <c r="V154">
        <f>IF(V$64=$N$5,+'quick game'!M105,-100000)</f>
        <v>-100000</v>
      </c>
      <c r="W154">
        <f>IF(W$64=$N$5,+'quick game'!N105,-100000)</f>
        <v>-100000</v>
      </c>
      <c r="Z154">
        <f>'quick game'!B105</f>
        <v>2640</v>
      </c>
      <c r="AA154">
        <f ca="1">IF('quick game'!Q105&gt;=$Y$51,1,0)</f>
        <v>0</v>
      </c>
      <c r="AB154">
        <f ca="1">IF('quick game'!R105&gt;=$Y$51,1,0)</f>
        <v>0</v>
      </c>
      <c r="AC154">
        <f ca="1">IF('quick game'!S105&gt;=$Y$51,1,0)</f>
        <v>0</v>
      </c>
      <c r="AD154">
        <f ca="1">IF('quick game'!T105&gt;=$Y$51,1,0)</f>
        <v>0</v>
      </c>
      <c r="AE154">
        <f ca="1">IF('quick game'!U105&gt;=$Y$51,1,0)</f>
        <v>0</v>
      </c>
      <c r="AF154">
        <f ca="1">IF('quick game'!V105&gt;=$Y$51,1,0)</f>
        <v>0</v>
      </c>
      <c r="AG154">
        <f ca="1">IF('quick game'!W105&gt;=$Y$51,1,0)</f>
        <v>0</v>
      </c>
      <c r="AH154">
        <f ca="1">IF('quick game'!X105&gt;=$Y$51,1,0)</f>
        <v>0</v>
      </c>
      <c r="AI154">
        <f ca="1">IF('quick game'!Y105&gt;=$Y$51,1,0)</f>
        <v>0</v>
      </c>
      <c r="AJ154">
        <f ca="1">IF('quick game'!Z105&gt;=$Y$51,1,0)</f>
        <v>0</v>
      </c>
      <c r="AM154">
        <f>'quick game'!O105</f>
        <v>0</v>
      </c>
      <c r="AN154">
        <f ca="1">IF('quick game'!Q105&gt;=$Y$51+$Y$52,1,0)</f>
        <v>0</v>
      </c>
      <c r="AO154">
        <f ca="1">IF('quick game'!R105&gt;=$Y$51+$Y$52,1,0)</f>
        <v>0</v>
      </c>
      <c r="AP154">
        <f ca="1">IF('quick game'!S105&gt;=$Y$51+$Y$52,1,0)</f>
        <v>0</v>
      </c>
      <c r="AQ154">
        <f ca="1">IF('quick game'!T105&gt;=$Y$51+$Y$52,1,0)</f>
        <v>0</v>
      </c>
      <c r="AR154">
        <f ca="1">IF('quick game'!U105&gt;=$Y$51+$Y$52,1,0)</f>
        <v>0</v>
      </c>
      <c r="AS154">
        <f ca="1">IF('quick game'!V105&gt;=$Y$51+$Y$52,1,0)</f>
        <v>0</v>
      </c>
      <c r="AT154">
        <f ca="1">IF('quick game'!W105&gt;=$Y$51+$Y$52,1,0)</f>
        <v>0</v>
      </c>
      <c r="AU154">
        <f ca="1">IF('quick game'!X105&gt;=$Y$51+$Y$52,1,0)</f>
        <v>0</v>
      </c>
      <c r="AV154">
        <f ca="1">IF('quick game'!Y105&gt;=$Y$51+$Y$52,1,0)</f>
        <v>0</v>
      </c>
      <c r="AW154">
        <f ca="1">IF('quick game'!Z105&gt;=$Y$51+$Y$52,1,0)</f>
        <v>0</v>
      </c>
    </row>
    <row r="155" spans="13:49" x14ac:dyDescent="0.25">
      <c r="M155">
        <f>'quick game'!B106</f>
        <v>2670</v>
      </c>
      <c r="N155">
        <f ca="1">IF(N$64=$N$5,+'quick game'!E106,-100000)</f>
        <v>5.7154766191153399E-74</v>
      </c>
      <c r="O155">
        <f>IF(O$64=$N$5,+'quick game'!F106,-100000)</f>
        <v>-100000</v>
      </c>
      <c r="P155">
        <f>IF(P$64=$N$5,+'quick game'!G106,-100000)</f>
        <v>-100000</v>
      </c>
      <c r="Q155">
        <f>IF(Q$64=$N$5,+'quick game'!H106,-100000)</f>
        <v>-100000</v>
      </c>
      <c r="R155">
        <f>IF(R$64=$N$5,+'quick game'!I106,-100000)</f>
        <v>-100000</v>
      </c>
      <c r="S155">
        <f>IF(S$64=$N$5,+'quick game'!J106,-100000)</f>
        <v>-100000</v>
      </c>
      <c r="T155">
        <f>IF(T$64=$N$5,+'quick game'!K106,-100000)</f>
        <v>-100000</v>
      </c>
      <c r="U155">
        <f>IF(U$64=$N$5,+'quick game'!L106,-100000)</f>
        <v>-100000</v>
      </c>
      <c r="V155">
        <f>IF(V$64=$N$5,+'quick game'!M106,-100000)</f>
        <v>-100000</v>
      </c>
      <c r="W155">
        <f>IF(W$64=$N$5,+'quick game'!N106,-100000)</f>
        <v>-100000</v>
      </c>
      <c r="Z155">
        <f>'quick game'!B106</f>
        <v>2670</v>
      </c>
      <c r="AA155">
        <f ca="1">IF('quick game'!Q106&gt;=$Y$51,1,0)</f>
        <v>0</v>
      </c>
      <c r="AB155">
        <f ca="1">IF('quick game'!R106&gt;=$Y$51,1,0)</f>
        <v>0</v>
      </c>
      <c r="AC155">
        <f ca="1">IF('quick game'!S106&gt;=$Y$51,1,0)</f>
        <v>0</v>
      </c>
      <c r="AD155">
        <f ca="1">IF('quick game'!T106&gt;=$Y$51,1,0)</f>
        <v>0</v>
      </c>
      <c r="AE155">
        <f ca="1">IF('quick game'!U106&gt;=$Y$51,1,0)</f>
        <v>0</v>
      </c>
      <c r="AF155">
        <f ca="1">IF('quick game'!V106&gt;=$Y$51,1,0)</f>
        <v>0</v>
      </c>
      <c r="AG155">
        <f ca="1">IF('quick game'!W106&gt;=$Y$51,1,0)</f>
        <v>0</v>
      </c>
      <c r="AH155">
        <f ca="1">IF('quick game'!X106&gt;=$Y$51,1,0)</f>
        <v>0</v>
      </c>
      <c r="AI155">
        <f ca="1">IF('quick game'!Y106&gt;=$Y$51,1,0)</f>
        <v>0</v>
      </c>
      <c r="AJ155">
        <f ca="1">IF('quick game'!Z106&gt;=$Y$51,1,0)</f>
        <v>0</v>
      </c>
      <c r="AM155">
        <f>'quick game'!O106</f>
        <v>0</v>
      </c>
      <c r="AN155">
        <f ca="1">IF('quick game'!Q106&gt;=$Y$51+$Y$52,1,0)</f>
        <v>0</v>
      </c>
      <c r="AO155">
        <f ca="1">IF('quick game'!R106&gt;=$Y$51+$Y$52,1,0)</f>
        <v>0</v>
      </c>
      <c r="AP155">
        <f ca="1">IF('quick game'!S106&gt;=$Y$51+$Y$52,1,0)</f>
        <v>0</v>
      </c>
      <c r="AQ155">
        <f ca="1">IF('quick game'!T106&gt;=$Y$51+$Y$52,1,0)</f>
        <v>0</v>
      </c>
      <c r="AR155">
        <f ca="1">IF('quick game'!U106&gt;=$Y$51+$Y$52,1,0)</f>
        <v>0</v>
      </c>
      <c r="AS155">
        <f ca="1">IF('quick game'!V106&gt;=$Y$51+$Y$52,1,0)</f>
        <v>0</v>
      </c>
      <c r="AT155">
        <f ca="1">IF('quick game'!W106&gt;=$Y$51+$Y$52,1,0)</f>
        <v>0</v>
      </c>
      <c r="AU155">
        <f ca="1">IF('quick game'!X106&gt;=$Y$51+$Y$52,1,0)</f>
        <v>0</v>
      </c>
      <c r="AV155">
        <f ca="1">IF('quick game'!Y106&gt;=$Y$51+$Y$52,1,0)</f>
        <v>0</v>
      </c>
      <c r="AW155">
        <f ca="1">IF('quick game'!Z106&gt;=$Y$51+$Y$52,1,0)</f>
        <v>0</v>
      </c>
    </row>
    <row r="156" spans="13:49" x14ac:dyDescent="0.25">
      <c r="M156">
        <f>'quick game'!B107</f>
        <v>2700</v>
      </c>
      <c r="N156">
        <f ca="1">IF(N$64=$N$5,+'quick game'!E107,-100000)</f>
        <v>8.1618342810057047E-75</v>
      </c>
      <c r="O156">
        <f>IF(O$64=$N$5,+'quick game'!F107,-100000)</f>
        <v>-100000</v>
      </c>
      <c r="P156">
        <f>IF(P$64=$N$5,+'quick game'!G107,-100000)</f>
        <v>-100000</v>
      </c>
      <c r="Q156">
        <f>IF(Q$64=$N$5,+'quick game'!H107,-100000)</f>
        <v>-100000</v>
      </c>
      <c r="R156">
        <f>IF(R$64=$N$5,+'quick game'!I107,-100000)</f>
        <v>-100000</v>
      </c>
      <c r="S156">
        <f>IF(S$64=$N$5,+'quick game'!J107,-100000)</f>
        <v>-100000</v>
      </c>
      <c r="T156">
        <f>IF(T$64=$N$5,+'quick game'!K107,-100000)</f>
        <v>-100000</v>
      </c>
      <c r="U156">
        <f>IF(U$64=$N$5,+'quick game'!L107,-100000)</f>
        <v>-100000</v>
      </c>
      <c r="V156">
        <f>IF(V$64=$N$5,+'quick game'!M107,-100000)</f>
        <v>-100000</v>
      </c>
      <c r="W156">
        <f>IF(W$64=$N$5,+'quick game'!N107,-100000)</f>
        <v>-100000</v>
      </c>
      <c r="Z156">
        <f>'quick game'!B107</f>
        <v>2700</v>
      </c>
      <c r="AA156">
        <f ca="1">IF('quick game'!Q107&gt;=$Y$51,1,0)</f>
        <v>0</v>
      </c>
      <c r="AB156">
        <f ca="1">IF('quick game'!R107&gt;=$Y$51,1,0)</f>
        <v>0</v>
      </c>
      <c r="AC156">
        <f ca="1">IF('quick game'!S107&gt;=$Y$51,1,0)</f>
        <v>0</v>
      </c>
      <c r="AD156">
        <f ca="1">IF('quick game'!T107&gt;=$Y$51,1,0)</f>
        <v>0</v>
      </c>
      <c r="AE156">
        <f ca="1">IF('quick game'!U107&gt;=$Y$51,1,0)</f>
        <v>0</v>
      </c>
      <c r="AF156">
        <f ca="1">IF('quick game'!V107&gt;=$Y$51,1,0)</f>
        <v>0</v>
      </c>
      <c r="AG156">
        <f ca="1">IF('quick game'!W107&gt;=$Y$51,1,0)</f>
        <v>0</v>
      </c>
      <c r="AH156">
        <f ca="1">IF('quick game'!X107&gt;=$Y$51,1,0)</f>
        <v>0</v>
      </c>
      <c r="AI156">
        <f ca="1">IF('quick game'!Y107&gt;=$Y$51,1,0)</f>
        <v>0</v>
      </c>
      <c r="AJ156">
        <f ca="1">IF('quick game'!Z107&gt;=$Y$51,1,0)</f>
        <v>0</v>
      </c>
      <c r="AM156">
        <f>'quick game'!O107</f>
        <v>0</v>
      </c>
      <c r="AN156">
        <f ca="1">IF('quick game'!Q107&gt;=$Y$51+$Y$52,1,0)</f>
        <v>0</v>
      </c>
      <c r="AO156">
        <f ca="1">IF('quick game'!R107&gt;=$Y$51+$Y$52,1,0)</f>
        <v>0</v>
      </c>
      <c r="AP156">
        <f ca="1">IF('quick game'!S107&gt;=$Y$51+$Y$52,1,0)</f>
        <v>0</v>
      </c>
      <c r="AQ156">
        <f ca="1">IF('quick game'!T107&gt;=$Y$51+$Y$52,1,0)</f>
        <v>0</v>
      </c>
      <c r="AR156">
        <f ca="1">IF('quick game'!U107&gt;=$Y$51+$Y$52,1,0)</f>
        <v>0</v>
      </c>
      <c r="AS156">
        <f ca="1">IF('quick game'!V107&gt;=$Y$51+$Y$52,1,0)</f>
        <v>0</v>
      </c>
      <c r="AT156">
        <f ca="1">IF('quick game'!W107&gt;=$Y$51+$Y$52,1,0)</f>
        <v>0</v>
      </c>
      <c r="AU156">
        <f ca="1">IF('quick game'!X107&gt;=$Y$51+$Y$52,1,0)</f>
        <v>0</v>
      </c>
      <c r="AV156">
        <f ca="1">IF('quick game'!Y107&gt;=$Y$51+$Y$52,1,0)</f>
        <v>0</v>
      </c>
      <c r="AW156">
        <f ca="1">IF('quick game'!Z107&gt;=$Y$51+$Y$52,1,0)</f>
        <v>0</v>
      </c>
    </row>
    <row r="157" spans="13:49" x14ac:dyDescent="0.25">
      <c r="M157">
        <f>'quick game'!B108</f>
        <v>2730</v>
      </c>
      <c r="N157">
        <f ca="1">IF(N$64=$N$5,+'quick game'!E108,-100000)</f>
        <v>8.304691450829738E-76</v>
      </c>
      <c r="O157">
        <f>IF(O$64=$N$5,+'quick game'!F108,-100000)</f>
        <v>-100000</v>
      </c>
      <c r="P157">
        <f>IF(P$64=$N$5,+'quick game'!G108,-100000)</f>
        <v>-100000</v>
      </c>
      <c r="Q157">
        <f>IF(Q$64=$N$5,+'quick game'!H108,-100000)</f>
        <v>-100000</v>
      </c>
      <c r="R157">
        <f>IF(R$64=$N$5,+'quick game'!I108,-100000)</f>
        <v>-100000</v>
      </c>
      <c r="S157">
        <f>IF(S$64=$N$5,+'quick game'!J108,-100000)</f>
        <v>-100000</v>
      </c>
      <c r="T157">
        <f>IF(T$64=$N$5,+'quick game'!K108,-100000)</f>
        <v>-100000</v>
      </c>
      <c r="U157">
        <f>IF(U$64=$N$5,+'quick game'!L108,-100000)</f>
        <v>-100000</v>
      </c>
      <c r="V157">
        <f>IF(V$64=$N$5,+'quick game'!M108,-100000)</f>
        <v>-100000</v>
      </c>
      <c r="W157">
        <f>IF(W$64=$N$5,+'quick game'!N108,-100000)</f>
        <v>-100000</v>
      </c>
      <c r="Z157">
        <f>'quick game'!B108</f>
        <v>2730</v>
      </c>
      <c r="AA157">
        <f ca="1">IF('quick game'!Q108&gt;=$Y$51,1,0)</f>
        <v>0</v>
      </c>
      <c r="AB157">
        <f ca="1">IF('quick game'!R108&gt;=$Y$51,1,0)</f>
        <v>0</v>
      </c>
      <c r="AC157">
        <f ca="1">IF('quick game'!S108&gt;=$Y$51,1,0)</f>
        <v>0</v>
      </c>
      <c r="AD157">
        <f ca="1">IF('quick game'!T108&gt;=$Y$51,1,0)</f>
        <v>0</v>
      </c>
      <c r="AE157">
        <f ca="1">IF('quick game'!U108&gt;=$Y$51,1,0)</f>
        <v>0</v>
      </c>
      <c r="AF157">
        <f ca="1">IF('quick game'!V108&gt;=$Y$51,1,0)</f>
        <v>0</v>
      </c>
      <c r="AG157">
        <f ca="1">IF('quick game'!W108&gt;=$Y$51,1,0)</f>
        <v>0</v>
      </c>
      <c r="AH157">
        <f ca="1">IF('quick game'!X108&gt;=$Y$51,1,0)</f>
        <v>0</v>
      </c>
      <c r="AI157">
        <f ca="1">IF('quick game'!Y108&gt;=$Y$51,1,0)</f>
        <v>0</v>
      </c>
      <c r="AJ157">
        <f ca="1">IF('quick game'!Z108&gt;=$Y$51,1,0)</f>
        <v>0</v>
      </c>
      <c r="AM157">
        <f>'quick game'!O108</f>
        <v>0</v>
      </c>
      <c r="AN157">
        <f ca="1">IF('quick game'!Q108&gt;=$Y$51+$Y$52,1,0)</f>
        <v>0</v>
      </c>
      <c r="AO157">
        <f ca="1">IF('quick game'!R108&gt;=$Y$51+$Y$52,1,0)</f>
        <v>0</v>
      </c>
      <c r="AP157">
        <f ca="1">IF('quick game'!S108&gt;=$Y$51+$Y$52,1,0)</f>
        <v>0</v>
      </c>
      <c r="AQ157">
        <f ca="1">IF('quick game'!T108&gt;=$Y$51+$Y$52,1,0)</f>
        <v>0</v>
      </c>
      <c r="AR157">
        <f ca="1">IF('quick game'!U108&gt;=$Y$51+$Y$52,1,0)</f>
        <v>0</v>
      </c>
      <c r="AS157">
        <f ca="1">IF('quick game'!V108&gt;=$Y$51+$Y$52,1,0)</f>
        <v>0</v>
      </c>
      <c r="AT157">
        <f ca="1">IF('quick game'!W108&gt;=$Y$51+$Y$52,1,0)</f>
        <v>0</v>
      </c>
      <c r="AU157">
        <f ca="1">IF('quick game'!X108&gt;=$Y$51+$Y$52,1,0)</f>
        <v>0</v>
      </c>
      <c r="AV157">
        <f ca="1">IF('quick game'!Y108&gt;=$Y$51+$Y$52,1,0)</f>
        <v>0</v>
      </c>
      <c r="AW157">
        <f ca="1">IF('quick game'!Z108&gt;=$Y$51+$Y$52,1,0)</f>
        <v>0</v>
      </c>
    </row>
    <row r="158" spans="13:49" x14ac:dyDescent="0.25">
      <c r="M158">
        <f>'quick game'!B109</f>
        <v>2760</v>
      </c>
      <c r="N158">
        <f ca="1">IF(N$64=$N$5,+'quick game'!E109,-100000)</f>
        <v>1.3670871304969181E-76</v>
      </c>
      <c r="O158">
        <f>IF(O$64=$N$5,+'quick game'!F109,-100000)</f>
        <v>-100000</v>
      </c>
      <c r="P158">
        <f>IF(P$64=$N$5,+'quick game'!G109,-100000)</f>
        <v>-100000</v>
      </c>
      <c r="Q158">
        <f>IF(Q$64=$N$5,+'quick game'!H109,-100000)</f>
        <v>-100000</v>
      </c>
      <c r="R158">
        <f>IF(R$64=$N$5,+'quick game'!I109,-100000)</f>
        <v>-100000</v>
      </c>
      <c r="S158">
        <f>IF(S$64=$N$5,+'quick game'!J109,-100000)</f>
        <v>-100000</v>
      </c>
      <c r="T158">
        <f>IF(T$64=$N$5,+'quick game'!K109,-100000)</f>
        <v>-100000</v>
      </c>
      <c r="U158">
        <f>IF(U$64=$N$5,+'quick game'!L109,-100000)</f>
        <v>-100000</v>
      </c>
      <c r="V158">
        <f>IF(V$64=$N$5,+'quick game'!M109,-100000)</f>
        <v>-100000</v>
      </c>
      <c r="W158">
        <f>IF(W$64=$N$5,+'quick game'!N109,-100000)</f>
        <v>-100000</v>
      </c>
      <c r="Z158">
        <f>'quick game'!B109</f>
        <v>2760</v>
      </c>
      <c r="AA158">
        <f ca="1">IF('quick game'!Q109&gt;=$Y$51,1,0)</f>
        <v>0</v>
      </c>
      <c r="AB158">
        <f ca="1">IF('quick game'!R109&gt;=$Y$51,1,0)</f>
        <v>0</v>
      </c>
      <c r="AC158">
        <f ca="1">IF('quick game'!S109&gt;=$Y$51,1,0)</f>
        <v>0</v>
      </c>
      <c r="AD158">
        <f ca="1">IF('quick game'!T109&gt;=$Y$51,1,0)</f>
        <v>0</v>
      </c>
      <c r="AE158">
        <f ca="1">IF('quick game'!U109&gt;=$Y$51,1,0)</f>
        <v>0</v>
      </c>
      <c r="AF158">
        <f ca="1">IF('quick game'!V109&gt;=$Y$51,1,0)</f>
        <v>0</v>
      </c>
      <c r="AG158">
        <f ca="1">IF('quick game'!W109&gt;=$Y$51,1,0)</f>
        <v>0</v>
      </c>
      <c r="AH158">
        <f ca="1">IF('quick game'!X109&gt;=$Y$51,1,0)</f>
        <v>0</v>
      </c>
      <c r="AI158">
        <f ca="1">IF('quick game'!Y109&gt;=$Y$51,1,0)</f>
        <v>0</v>
      </c>
      <c r="AJ158">
        <f ca="1">IF('quick game'!Z109&gt;=$Y$51,1,0)</f>
        <v>0</v>
      </c>
      <c r="AM158">
        <f>'quick game'!O109</f>
        <v>0</v>
      </c>
      <c r="AN158">
        <f ca="1">IF('quick game'!Q109&gt;=$Y$51+$Y$52,1,0)</f>
        <v>0</v>
      </c>
      <c r="AO158">
        <f ca="1">IF('quick game'!R109&gt;=$Y$51+$Y$52,1,0)</f>
        <v>0</v>
      </c>
      <c r="AP158">
        <f ca="1">IF('quick game'!S109&gt;=$Y$51+$Y$52,1,0)</f>
        <v>0</v>
      </c>
      <c r="AQ158">
        <f ca="1">IF('quick game'!T109&gt;=$Y$51+$Y$52,1,0)</f>
        <v>0</v>
      </c>
      <c r="AR158">
        <f ca="1">IF('quick game'!U109&gt;=$Y$51+$Y$52,1,0)</f>
        <v>0</v>
      </c>
      <c r="AS158">
        <f ca="1">IF('quick game'!V109&gt;=$Y$51+$Y$52,1,0)</f>
        <v>0</v>
      </c>
      <c r="AT158">
        <f ca="1">IF('quick game'!W109&gt;=$Y$51+$Y$52,1,0)</f>
        <v>0</v>
      </c>
      <c r="AU158">
        <f ca="1">IF('quick game'!X109&gt;=$Y$51+$Y$52,1,0)</f>
        <v>0</v>
      </c>
      <c r="AV158">
        <f ca="1">IF('quick game'!Y109&gt;=$Y$51+$Y$52,1,0)</f>
        <v>0</v>
      </c>
      <c r="AW158">
        <f ca="1">IF('quick game'!Z109&gt;=$Y$51+$Y$52,1,0)</f>
        <v>0</v>
      </c>
    </row>
    <row r="159" spans="13:49" x14ac:dyDescent="0.25">
      <c r="M159">
        <f>'quick game'!B110</f>
        <v>2790</v>
      </c>
      <c r="N159">
        <f ca="1">IF(N$64=$N$5,+'quick game'!E110,-100000)</f>
        <v>1.7164901931663325E-77</v>
      </c>
      <c r="O159">
        <f>IF(O$64=$N$5,+'quick game'!F110,-100000)</f>
        <v>-100000</v>
      </c>
      <c r="P159">
        <f>IF(P$64=$N$5,+'quick game'!G110,-100000)</f>
        <v>-100000</v>
      </c>
      <c r="Q159">
        <f>IF(Q$64=$N$5,+'quick game'!H110,-100000)</f>
        <v>-100000</v>
      </c>
      <c r="R159">
        <f>IF(R$64=$N$5,+'quick game'!I110,-100000)</f>
        <v>-100000</v>
      </c>
      <c r="S159">
        <f>IF(S$64=$N$5,+'quick game'!J110,-100000)</f>
        <v>-100000</v>
      </c>
      <c r="T159">
        <f>IF(T$64=$N$5,+'quick game'!K110,-100000)</f>
        <v>-100000</v>
      </c>
      <c r="U159">
        <f>IF(U$64=$N$5,+'quick game'!L110,-100000)</f>
        <v>-100000</v>
      </c>
      <c r="V159">
        <f>IF(V$64=$N$5,+'quick game'!M110,-100000)</f>
        <v>-100000</v>
      </c>
      <c r="W159">
        <f>IF(W$64=$N$5,+'quick game'!N110,-100000)</f>
        <v>-100000</v>
      </c>
      <c r="Z159">
        <f>'quick game'!B110</f>
        <v>2790</v>
      </c>
      <c r="AA159">
        <f ca="1">IF('quick game'!Q110&gt;=$Y$51,1,0)</f>
        <v>0</v>
      </c>
      <c r="AB159">
        <f ca="1">IF('quick game'!R110&gt;=$Y$51,1,0)</f>
        <v>0</v>
      </c>
      <c r="AC159">
        <f ca="1">IF('quick game'!S110&gt;=$Y$51,1,0)</f>
        <v>0</v>
      </c>
      <c r="AD159">
        <f ca="1">IF('quick game'!T110&gt;=$Y$51,1,0)</f>
        <v>0</v>
      </c>
      <c r="AE159">
        <f ca="1">IF('quick game'!U110&gt;=$Y$51,1,0)</f>
        <v>0</v>
      </c>
      <c r="AF159">
        <f ca="1">IF('quick game'!V110&gt;=$Y$51,1,0)</f>
        <v>0</v>
      </c>
      <c r="AG159">
        <f ca="1">IF('quick game'!W110&gt;=$Y$51,1,0)</f>
        <v>0</v>
      </c>
      <c r="AH159">
        <f ca="1">IF('quick game'!X110&gt;=$Y$51,1,0)</f>
        <v>0</v>
      </c>
      <c r="AI159">
        <f ca="1">IF('quick game'!Y110&gt;=$Y$51,1,0)</f>
        <v>0</v>
      </c>
      <c r="AJ159">
        <f ca="1">IF('quick game'!Z110&gt;=$Y$51,1,0)</f>
        <v>0</v>
      </c>
      <c r="AM159">
        <f>'quick game'!O110</f>
        <v>0</v>
      </c>
      <c r="AN159">
        <f ca="1">IF('quick game'!Q110&gt;=$Y$51+$Y$52,1,0)</f>
        <v>0</v>
      </c>
      <c r="AO159">
        <f ca="1">IF('quick game'!R110&gt;=$Y$51+$Y$52,1,0)</f>
        <v>0</v>
      </c>
      <c r="AP159">
        <f ca="1">IF('quick game'!S110&gt;=$Y$51+$Y$52,1,0)</f>
        <v>0</v>
      </c>
      <c r="AQ159">
        <f ca="1">IF('quick game'!T110&gt;=$Y$51+$Y$52,1,0)</f>
        <v>0</v>
      </c>
      <c r="AR159">
        <f ca="1">IF('quick game'!U110&gt;=$Y$51+$Y$52,1,0)</f>
        <v>0</v>
      </c>
      <c r="AS159">
        <f ca="1">IF('quick game'!V110&gt;=$Y$51+$Y$52,1,0)</f>
        <v>0</v>
      </c>
      <c r="AT159">
        <f ca="1">IF('quick game'!W110&gt;=$Y$51+$Y$52,1,0)</f>
        <v>0</v>
      </c>
      <c r="AU159">
        <f ca="1">IF('quick game'!X110&gt;=$Y$51+$Y$52,1,0)</f>
        <v>0</v>
      </c>
      <c r="AV159">
        <f ca="1">IF('quick game'!Y110&gt;=$Y$51+$Y$52,1,0)</f>
        <v>0</v>
      </c>
      <c r="AW159">
        <f ca="1">IF('quick game'!Z110&gt;=$Y$51+$Y$52,1,0)</f>
        <v>0</v>
      </c>
    </row>
    <row r="160" spans="13:49" x14ac:dyDescent="0.25">
      <c r="M160">
        <f>'quick game'!B111</f>
        <v>2820</v>
      </c>
      <c r="N160">
        <f ca="1">IF(N$64=$N$5,+'quick game'!E111,-100000)</f>
        <v>2.0330103144328894E-78</v>
      </c>
      <c r="O160">
        <f>IF(O$64=$N$5,+'quick game'!F111,-100000)</f>
        <v>-100000</v>
      </c>
      <c r="P160">
        <f>IF(P$64=$N$5,+'quick game'!G111,-100000)</f>
        <v>-100000</v>
      </c>
      <c r="Q160">
        <f>IF(Q$64=$N$5,+'quick game'!H111,-100000)</f>
        <v>-100000</v>
      </c>
      <c r="R160">
        <f>IF(R$64=$N$5,+'quick game'!I111,-100000)</f>
        <v>-100000</v>
      </c>
      <c r="S160">
        <f>IF(S$64=$N$5,+'quick game'!J111,-100000)</f>
        <v>-100000</v>
      </c>
      <c r="T160">
        <f>IF(T$64=$N$5,+'quick game'!K111,-100000)</f>
        <v>-100000</v>
      </c>
      <c r="U160">
        <f>IF(U$64=$N$5,+'quick game'!L111,-100000)</f>
        <v>-100000</v>
      </c>
      <c r="V160">
        <f>IF(V$64=$N$5,+'quick game'!M111,-100000)</f>
        <v>-100000</v>
      </c>
      <c r="W160">
        <f>IF(W$64=$N$5,+'quick game'!N111,-100000)</f>
        <v>-100000</v>
      </c>
      <c r="Z160">
        <f>'quick game'!B111</f>
        <v>2820</v>
      </c>
      <c r="AA160">
        <f ca="1">IF('quick game'!Q111&gt;=$Y$51,1,0)</f>
        <v>0</v>
      </c>
      <c r="AB160">
        <f ca="1">IF('quick game'!R111&gt;=$Y$51,1,0)</f>
        <v>0</v>
      </c>
      <c r="AC160">
        <f ca="1">IF('quick game'!S111&gt;=$Y$51,1,0)</f>
        <v>0</v>
      </c>
      <c r="AD160">
        <f ca="1">IF('quick game'!T111&gt;=$Y$51,1,0)</f>
        <v>0</v>
      </c>
      <c r="AE160">
        <f ca="1">IF('quick game'!U111&gt;=$Y$51,1,0)</f>
        <v>0</v>
      </c>
      <c r="AF160">
        <f ca="1">IF('quick game'!V111&gt;=$Y$51,1,0)</f>
        <v>0</v>
      </c>
      <c r="AG160">
        <f ca="1">IF('quick game'!W111&gt;=$Y$51,1,0)</f>
        <v>0</v>
      </c>
      <c r="AH160">
        <f ca="1">IF('quick game'!X111&gt;=$Y$51,1,0)</f>
        <v>0</v>
      </c>
      <c r="AI160">
        <f ca="1">IF('quick game'!Y111&gt;=$Y$51,1,0)</f>
        <v>0</v>
      </c>
      <c r="AJ160">
        <f ca="1">IF('quick game'!Z111&gt;=$Y$51,1,0)</f>
        <v>0</v>
      </c>
      <c r="AM160">
        <f>'quick game'!O111</f>
        <v>0</v>
      </c>
      <c r="AN160">
        <f ca="1">IF('quick game'!Q111&gt;=$Y$51+$Y$52,1,0)</f>
        <v>0</v>
      </c>
      <c r="AO160">
        <f ca="1">IF('quick game'!R111&gt;=$Y$51+$Y$52,1,0)</f>
        <v>0</v>
      </c>
      <c r="AP160">
        <f ca="1">IF('quick game'!S111&gt;=$Y$51+$Y$52,1,0)</f>
        <v>0</v>
      </c>
      <c r="AQ160">
        <f ca="1">IF('quick game'!T111&gt;=$Y$51+$Y$52,1,0)</f>
        <v>0</v>
      </c>
      <c r="AR160">
        <f ca="1">IF('quick game'!U111&gt;=$Y$51+$Y$52,1,0)</f>
        <v>0</v>
      </c>
      <c r="AS160">
        <f ca="1">IF('quick game'!V111&gt;=$Y$51+$Y$52,1,0)</f>
        <v>0</v>
      </c>
      <c r="AT160">
        <f ca="1">IF('quick game'!W111&gt;=$Y$51+$Y$52,1,0)</f>
        <v>0</v>
      </c>
      <c r="AU160">
        <f ca="1">IF('quick game'!X111&gt;=$Y$51+$Y$52,1,0)</f>
        <v>0</v>
      </c>
      <c r="AV160">
        <f ca="1">IF('quick game'!Y111&gt;=$Y$51+$Y$52,1,0)</f>
        <v>0</v>
      </c>
      <c r="AW160">
        <f ca="1">IF('quick game'!Z111&gt;=$Y$51+$Y$52,1,0)</f>
        <v>0</v>
      </c>
    </row>
    <row r="161" spans="13:49" x14ac:dyDescent="0.25">
      <c r="M161">
        <f>'quick game'!B112</f>
        <v>2850</v>
      </c>
      <c r="N161">
        <f ca="1">IF(N$64=$N$5,+'quick game'!E112,-100000)</f>
        <v>2.1812517719022143E-79</v>
      </c>
      <c r="O161">
        <f>IF(O$64=$N$5,+'quick game'!F112,-100000)</f>
        <v>-100000</v>
      </c>
      <c r="P161">
        <f>IF(P$64=$N$5,+'quick game'!G112,-100000)</f>
        <v>-100000</v>
      </c>
      <c r="Q161">
        <f>IF(Q$64=$N$5,+'quick game'!H112,-100000)</f>
        <v>-100000</v>
      </c>
      <c r="R161">
        <f>IF(R$64=$N$5,+'quick game'!I112,-100000)</f>
        <v>-100000</v>
      </c>
      <c r="S161">
        <f>IF(S$64=$N$5,+'quick game'!J112,-100000)</f>
        <v>-100000</v>
      </c>
      <c r="T161">
        <f>IF(T$64=$N$5,+'quick game'!K112,-100000)</f>
        <v>-100000</v>
      </c>
      <c r="U161">
        <f>IF(U$64=$N$5,+'quick game'!L112,-100000)</f>
        <v>-100000</v>
      </c>
      <c r="V161">
        <f>IF(V$64=$N$5,+'quick game'!M112,-100000)</f>
        <v>-100000</v>
      </c>
      <c r="W161">
        <f>IF(W$64=$N$5,+'quick game'!N112,-100000)</f>
        <v>-100000</v>
      </c>
      <c r="Z161">
        <f>'quick game'!B112</f>
        <v>2850</v>
      </c>
      <c r="AA161">
        <f ca="1">IF('quick game'!Q112&gt;=$Y$51,1,0)</f>
        <v>0</v>
      </c>
      <c r="AB161">
        <f ca="1">IF('quick game'!R112&gt;=$Y$51,1,0)</f>
        <v>0</v>
      </c>
      <c r="AC161">
        <f ca="1">IF('quick game'!S112&gt;=$Y$51,1,0)</f>
        <v>0</v>
      </c>
      <c r="AD161">
        <f ca="1">IF('quick game'!T112&gt;=$Y$51,1,0)</f>
        <v>0</v>
      </c>
      <c r="AE161">
        <f ca="1">IF('quick game'!U112&gt;=$Y$51,1,0)</f>
        <v>0</v>
      </c>
      <c r="AF161">
        <f ca="1">IF('quick game'!V112&gt;=$Y$51,1,0)</f>
        <v>0</v>
      </c>
      <c r="AG161">
        <f ca="1">IF('quick game'!W112&gt;=$Y$51,1,0)</f>
        <v>0</v>
      </c>
      <c r="AH161">
        <f ca="1">IF('quick game'!X112&gt;=$Y$51,1,0)</f>
        <v>0</v>
      </c>
      <c r="AI161">
        <f ca="1">IF('quick game'!Y112&gt;=$Y$51,1,0)</f>
        <v>0</v>
      </c>
      <c r="AJ161">
        <f ca="1">IF('quick game'!Z112&gt;=$Y$51,1,0)</f>
        <v>0</v>
      </c>
      <c r="AM161">
        <f>'quick game'!O112</f>
        <v>0</v>
      </c>
      <c r="AN161">
        <f ca="1">IF('quick game'!Q112&gt;=$Y$51+$Y$52,1,0)</f>
        <v>0</v>
      </c>
      <c r="AO161">
        <f ca="1">IF('quick game'!R112&gt;=$Y$51+$Y$52,1,0)</f>
        <v>0</v>
      </c>
      <c r="AP161">
        <f ca="1">IF('quick game'!S112&gt;=$Y$51+$Y$52,1,0)</f>
        <v>0</v>
      </c>
      <c r="AQ161">
        <f ca="1">IF('quick game'!T112&gt;=$Y$51+$Y$52,1,0)</f>
        <v>0</v>
      </c>
      <c r="AR161">
        <f ca="1">IF('quick game'!U112&gt;=$Y$51+$Y$52,1,0)</f>
        <v>0</v>
      </c>
      <c r="AS161">
        <f ca="1">IF('quick game'!V112&gt;=$Y$51+$Y$52,1,0)</f>
        <v>0</v>
      </c>
      <c r="AT161">
        <f ca="1">IF('quick game'!W112&gt;=$Y$51+$Y$52,1,0)</f>
        <v>0</v>
      </c>
      <c r="AU161">
        <f ca="1">IF('quick game'!X112&gt;=$Y$51+$Y$52,1,0)</f>
        <v>0</v>
      </c>
      <c r="AV161">
        <f ca="1">IF('quick game'!Y112&gt;=$Y$51+$Y$52,1,0)</f>
        <v>0</v>
      </c>
      <c r="AW161">
        <f ca="1">IF('quick game'!Z112&gt;=$Y$51+$Y$52,1,0)</f>
        <v>0</v>
      </c>
    </row>
    <row r="162" spans="13:49" x14ac:dyDescent="0.25">
      <c r="M162">
        <f>'quick game'!B113</f>
        <v>2880</v>
      </c>
      <c r="N162">
        <f ca="1">IF(N$64=$N$5,+'quick game'!E113,-100000)</f>
        <v>3.0136962207797764E-80</v>
      </c>
      <c r="O162">
        <f>IF(O$64=$N$5,+'quick game'!F113,-100000)</f>
        <v>-100000</v>
      </c>
      <c r="P162">
        <f>IF(P$64=$N$5,+'quick game'!G113,-100000)</f>
        <v>-100000</v>
      </c>
      <c r="Q162">
        <f>IF(Q$64=$N$5,+'quick game'!H113,-100000)</f>
        <v>-100000</v>
      </c>
      <c r="R162">
        <f>IF(R$64=$N$5,+'quick game'!I113,-100000)</f>
        <v>-100000</v>
      </c>
      <c r="S162">
        <f>IF(S$64=$N$5,+'quick game'!J113,-100000)</f>
        <v>-100000</v>
      </c>
      <c r="T162">
        <f>IF(T$64=$N$5,+'quick game'!K113,-100000)</f>
        <v>-100000</v>
      </c>
      <c r="U162">
        <f>IF(U$64=$N$5,+'quick game'!L113,-100000)</f>
        <v>-100000</v>
      </c>
      <c r="V162">
        <f>IF(V$64=$N$5,+'quick game'!M113,-100000)</f>
        <v>-100000</v>
      </c>
      <c r="W162">
        <f>IF(W$64=$N$5,+'quick game'!N113,-100000)</f>
        <v>-100000</v>
      </c>
      <c r="Z162">
        <f>'quick game'!B113</f>
        <v>2880</v>
      </c>
      <c r="AA162">
        <f ca="1">IF('quick game'!Q113&gt;=$Y$51,1,0)</f>
        <v>0</v>
      </c>
      <c r="AB162">
        <f ca="1">IF('quick game'!R113&gt;=$Y$51,1,0)</f>
        <v>0</v>
      </c>
      <c r="AC162">
        <f ca="1">IF('quick game'!S113&gt;=$Y$51,1,0)</f>
        <v>0</v>
      </c>
      <c r="AD162">
        <f ca="1">IF('quick game'!T113&gt;=$Y$51,1,0)</f>
        <v>0</v>
      </c>
      <c r="AE162">
        <f ca="1">IF('quick game'!U113&gt;=$Y$51,1,0)</f>
        <v>0</v>
      </c>
      <c r="AF162">
        <f ca="1">IF('quick game'!V113&gt;=$Y$51,1,0)</f>
        <v>0</v>
      </c>
      <c r="AG162">
        <f ca="1">IF('quick game'!W113&gt;=$Y$51,1,0)</f>
        <v>0</v>
      </c>
      <c r="AH162">
        <f ca="1">IF('quick game'!X113&gt;=$Y$51,1,0)</f>
        <v>0</v>
      </c>
      <c r="AI162">
        <f ca="1">IF('quick game'!Y113&gt;=$Y$51,1,0)</f>
        <v>0</v>
      </c>
      <c r="AJ162">
        <f ca="1">IF('quick game'!Z113&gt;=$Y$51,1,0)</f>
        <v>0</v>
      </c>
      <c r="AM162">
        <f>'quick game'!O113</f>
        <v>0</v>
      </c>
      <c r="AN162">
        <f ca="1">IF('quick game'!Q113&gt;=$Y$51+$Y$52,1,0)</f>
        <v>0</v>
      </c>
      <c r="AO162">
        <f ca="1">IF('quick game'!R113&gt;=$Y$51+$Y$52,1,0)</f>
        <v>0</v>
      </c>
      <c r="AP162">
        <f ca="1">IF('quick game'!S113&gt;=$Y$51+$Y$52,1,0)</f>
        <v>0</v>
      </c>
      <c r="AQ162">
        <f ca="1">IF('quick game'!T113&gt;=$Y$51+$Y$52,1,0)</f>
        <v>0</v>
      </c>
      <c r="AR162">
        <f ca="1">IF('quick game'!U113&gt;=$Y$51+$Y$52,1,0)</f>
        <v>0</v>
      </c>
      <c r="AS162">
        <f ca="1">IF('quick game'!V113&gt;=$Y$51+$Y$52,1,0)</f>
        <v>0</v>
      </c>
      <c r="AT162">
        <f ca="1">IF('quick game'!W113&gt;=$Y$51+$Y$52,1,0)</f>
        <v>0</v>
      </c>
      <c r="AU162">
        <f ca="1">IF('quick game'!X113&gt;=$Y$51+$Y$52,1,0)</f>
        <v>0</v>
      </c>
      <c r="AV162">
        <f ca="1">IF('quick game'!Y113&gt;=$Y$51+$Y$52,1,0)</f>
        <v>0</v>
      </c>
      <c r="AW162">
        <f ca="1">IF('quick game'!Z113&gt;=$Y$51+$Y$52,1,0)</f>
        <v>0</v>
      </c>
    </row>
    <row r="163" spans="13:49" x14ac:dyDescent="0.25">
      <c r="M163">
        <f>'quick game'!B114</f>
        <v>2910</v>
      </c>
      <c r="N163">
        <f ca="1">IF(N$64=$N$5,+'quick game'!E114,-100000)</f>
        <v>3.375100030015055E-81</v>
      </c>
      <c r="O163">
        <f>IF(O$64=$N$5,+'quick game'!F114,-100000)</f>
        <v>-100000</v>
      </c>
      <c r="P163">
        <f>IF(P$64=$N$5,+'quick game'!G114,-100000)</f>
        <v>-100000</v>
      </c>
      <c r="Q163">
        <f>IF(Q$64=$N$5,+'quick game'!H114,-100000)</f>
        <v>-100000</v>
      </c>
      <c r="R163">
        <f>IF(R$64=$N$5,+'quick game'!I114,-100000)</f>
        <v>-100000</v>
      </c>
      <c r="S163">
        <f>IF(S$64=$N$5,+'quick game'!J114,-100000)</f>
        <v>-100000</v>
      </c>
      <c r="T163">
        <f>IF(T$64=$N$5,+'quick game'!K114,-100000)</f>
        <v>-100000</v>
      </c>
      <c r="U163">
        <f>IF(U$64=$N$5,+'quick game'!L114,-100000)</f>
        <v>-100000</v>
      </c>
      <c r="V163">
        <f>IF(V$64=$N$5,+'quick game'!M114,-100000)</f>
        <v>-100000</v>
      </c>
      <c r="W163">
        <f>IF(W$64=$N$5,+'quick game'!N114,-100000)</f>
        <v>-100000</v>
      </c>
      <c r="Z163">
        <f>'quick game'!B114</f>
        <v>2910</v>
      </c>
      <c r="AA163">
        <f ca="1">IF('quick game'!Q114&gt;=$Y$51,1,0)</f>
        <v>0</v>
      </c>
      <c r="AB163">
        <f ca="1">IF('quick game'!R114&gt;=$Y$51,1,0)</f>
        <v>0</v>
      </c>
      <c r="AC163">
        <f ca="1">IF('quick game'!S114&gt;=$Y$51,1,0)</f>
        <v>0</v>
      </c>
      <c r="AD163">
        <f ca="1">IF('quick game'!T114&gt;=$Y$51,1,0)</f>
        <v>0</v>
      </c>
      <c r="AE163">
        <f ca="1">IF('quick game'!U114&gt;=$Y$51,1,0)</f>
        <v>0</v>
      </c>
      <c r="AF163">
        <f ca="1">IF('quick game'!V114&gt;=$Y$51,1,0)</f>
        <v>0</v>
      </c>
      <c r="AG163">
        <f ca="1">IF('quick game'!W114&gt;=$Y$51,1,0)</f>
        <v>0</v>
      </c>
      <c r="AH163">
        <f ca="1">IF('quick game'!X114&gt;=$Y$51,1,0)</f>
        <v>0</v>
      </c>
      <c r="AI163">
        <f ca="1">IF('quick game'!Y114&gt;=$Y$51,1,0)</f>
        <v>0</v>
      </c>
      <c r="AJ163">
        <f ca="1">IF('quick game'!Z114&gt;=$Y$51,1,0)</f>
        <v>0</v>
      </c>
      <c r="AM163">
        <f>'quick game'!O114</f>
        <v>0</v>
      </c>
      <c r="AN163">
        <f ca="1">IF('quick game'!Q114&gt;=$Y$51+$Y$52,1,0)</f>
        <v>0</v>
      </c>
      <c r="AO163">
        <f ca="1">IF('quick game'!R114&gt;=$Y$51+$Y$52,1,0)</f>
        <v>0</v>
      </c>
      <c r="AP163">
        <f ca="1">IF('quick game'!S114&gt;=$Y$51+$Y$52,1,0)</f>
        <v>0</v>
      </c>
      <c r="AQ163">
        <f ca="1">IF('quick game'!T114&gt;=$Y$51+$Y$52,1,0)</f>
        <v>0</v>
      </c>
      <c r="AR163">
        <f ca="1">IF('quick game'!U114&gt;=$Y$51+$Y$52,1,0)</f>
        <v>0</v>
      </c>
      <c r="AS163">
        <f ca="1">IF('quick game'!V114&gt;=$Y$51+$Y$52,1,0)</f>
        <v>0</v>
      </c>
      <c r="AT163">
        <f ca="1">IF('quick game'!W114&gt;=$Y$51+$Y$52,1,0)</f>
        <v>0</v>
      </c>
      <c r="AU163">
        <f ca="1">IF('quick game'!X114&gt;=$Y$51+$Y$52,1,0)</f>
        <v>0</v>
      </c>
      <c r="AV163">
        <f ca="1">IF('quick game'!Y114&gt;=$Y$51+$Y$52,1,0)</f>
        <v>0</v>
      </c>
      <c r="AW163">
        <f ca="1">IF('quick game'!Z114&gt;=$Y$51+$Y$52,1,0)</f>
        <v>0</v>
      </c>
    </row>
    <row r="164" spans="13:49" x14ac:dyDescent="0.25">
      <c r="M164">
        <f>'quick game'!B115</f>
        <v>2940</v>
      </c>
      <c r="N164">
        <f ca="1">IF(N$64=$N$5,+'quick game'!E115,-100000)</f>
        <v>5.1078475670415442E-82</v>
      </c>
      <c r="O164">
        <f>IF(O$64=$N$5,+'quick game'!F115,-100000)</f>
        <v>-100000</v>
      </c>
      <c r="P164">
        <f>IF(P$64=$N$5,+'quick game'!G115,-100000)</f>
        <v>-100000</v>
      </c>
      <c r="Q164">
        <f>IF(Q$64=$N$5,+'quick game'!H115,-100000)</f>
        <v>-100000</v>
      </c>
      <c r="R164">
        <f>IF(R$64=$N$5,+'quick game'!I115,-100000)</f>
        <v>-100000</v>
      </c>
      <c r="S164">
        <f>IF(S$64=$N$5,+'quick game'!J115,-100000)</f>
        <v>-100000</v>
      </c>
      <c r="T164">
        <f>IF(T$64=$N$5,+'quick game'!K115,-100000)</f>
        <v>-100000</v>
      </c>
      <c r="U164">
        <f>IF(U$64=$N$5,+'quick game'!L115,-100000)</f>
        <v>-100000</v>
      </c>
      <c r="V164">
        <f>IF(V$64=$N$5,+'quick game'!M115,-100000)</f>
        <v>-100000</v>
      </c>
      <c r="W164">
        <f>IF(W$64=$N$5,+'quick game'!N115,-100000)</f>
        <v>-100000</v>
      </c>
      <c r="Z164">
        <f>'quick game'!B115</f>
        <v>2940</v>
      </c>
      <c r="AA164">
        <f ca="1">IF('quick game'!Q115&gt;=$Y$51,1,0)</f>
        <v>0</v>
      </c>
      <c r="AB164">
        <f ca="1">IF('quick game'!R115&gt;=$Y$51,1,0)</f>
        <v>0</v>
      </c>
      <c r="AC164">
        <f ca="1">IF('quick game'!S115&gt;=$Y$51,1,0)</f>
        <v>0</v>
      </c>
      <c r="AD164">
        <f ca="1">IF('quick game'!T115&gt;=$Y$51,1,0)</f>
        <v>0</v>
      </c>
      <c r="AE164">
        <f ca="1">IF('quick game'!U115&gt;=$Y$51,1,0)</f>
        <v>0</v>
      </c>
      <c r="AF164">
        <f ca="1">IF('quick game'!V115&gt;=$Y$51,1,0)</f>
        <v>0</v>
      </c>
      <c r="AG164">
        <f ca="1">IF('quick game'!W115&gt;=$Y$51,1,0)</f>
        <v>0</v>
      </c>
      <c r="AH164">
        <f ca="1">IF('quick game'!X115&gt;=$Y$51,1,0)</f>
        <v>0</v>
      </c>
      <c r="AI164">
        <f ca="1">IF('quick game'!Y115&gt;=$Y$51,1,0)</f>
        <v>0</v>
      </c>
      <c r="AJ164">
        <f ca="1">IF('quick game'!Z115&gt;=$Y$51,1,0)</f>
        <v>0</v>
      </c>
      <c r="AM164">
        <f>'quick game'!O115</f>
        <v>0</v>
      </c>
      <c r="AN164">
        <f ca="1">IF('quick game'!Q115&gt;=$Y$51+$Y$52,1,0)</f>
        <v>0</v>
      </c>
      <c r="AO164">
        <f ca="1">IF('quick game'!R115&gt;=$Y$51+$Y$52,1,0)</f>
        <v>0</v>
      </c>
      <c r="AP164">
        <f ca="1">IF('quick game'!S115&gt;=$Y$51+$Y$52,1,0)</f>
        <v>0</v>
      </c>
      <c r="AQ164">
        <f ca="1">IF('quick game'!T115&gt;=$Y$51+$Y$52,1,0)</f>
        <v>0</v>
      </c>
      <c r="AR164">
        <f ca="1">IF('quick game'!U115&gt;=$Y$51+$Y$52,1,0)</f>
        <v>0</v>
      </c>
      <c r="AS164">
        <f ca="1">IF('quick game'!V115&gt;=$Y$51+$Y$52,1,0)</f>
        <v>0</v>
      </c>
      <c r="AT164">
        <f ca="1">IF('quick game'!W115&gt;=$Y$51+$Y$52,1,0)</f>
        <v>0</v>
      </c>
      <c r="AU164">
        <f ca="1">IF('quick game'!X115&gt;=$Y$51+$Y$52,1,0)</f>
        <v>0</v>
      </c>
      <c r="AV164">
        <f ca="1">IF('quick game'!Y115&gt;=$Y$51+$Y$52,1,0)</f>
        <v>0</v>
      </c>
      <c r="AW164">
        <f ca="1">IF('quick game'!Z115&gt;=$Y$51+$Y$52,1,0)</f>
        <v>0</v>
      </c>
    </row>
    <row r="165" spans="13:49" x14ac:dyDescent="0.25">
      <c r="M165">
        <f>'quick game'!B116</f>
        <v>2970</v>
      </c>
      <c r="N165">
        <f ca="1">IF(N$64=$N$5,+'quick game'!E116,-100000)</f>
        <v>5.7616557491414847E-83</v>
      </c>
      <c r="O165">
        <f>IF(O$64=$N$5,+'quick game'!F116,-100000)</f>
        <v>-100000</v>
      </c>
      <c r="P165">
        <f>IF(P$64=$N$5,+'quick game'!G116,-100000)</f>
        <v>-100000</v>
      </c>
      <c r="Q165">
        <f>IF(Q$64=$N$5,+'quick game'!H116,-100000)</f>
        <v>-100000</v>
      </c>
      <c r="R165">
        <f>IF(R$64=$N$5,+'quick game'!I116,-100000)</f>
        <v>-100000</v>
      </c>
      <c r="S165">
        <f>IF(S$64=$N$5,+'quick game'!J116,-100000)</f>
        <v>-100000</v>
      </c>
      <c r="T165">
        <f>IF(T$64=$N$5,+'quick game'!K116,-100000)</f>
        <v>-100000</v>
      </c>
      <c r="U165">
        <f>IF(U$64=$N$5,+'quick game'!L116,-100000)</f>
        <v>-100000</v>
      </c>
      <c r="V165">
        <f>IF(V$64=$N$5,+'quick game'!M116,-100000)</f>
        <v>-100000</v>
      </c>
      <c r="W165">
        <f>IF(W$64=$N$5,+'quick game'!N116,-100000)</f>
        <v>-100000</v>
      </c>
      <c r="Z165">
        <f>'quick game'!B116</f>
        <v>2970</v>
      </c>
      <c r="AA165">
        <f ca="1">IF('quick game'!Q116&gt;=$Y$51,1,0)</f>
        <v>0</v>
      </c>
      <c r="AB165">
        <f ca="1">IF('quick game'!R116&gt;=$Y$51,1,0)</f>
        <v>0</v>
      </c>
      <c r="AC165">
        <f ca="1">IF('quick game'!S116&gt;=$Y$51,1,0)</f>
        <v>0</v>
      </c>
      <c r="AD165">
        <f ca="1">IF('quick game'!T116&gt;=$Y$51,1,0)</f>
        <v>0</v>
      </c>
      <c r="AE165">
        <f ca="1">IF('quick game'!U116&gt;=$Y$51,1,0)</f>
        <v>0</v>
      </c>
      <c r="AF165">
        <f ca="1">IF('quick game'!V116&gt;=$Y$51,1,0)</f>
        <v>0</v>
      </c>
      <c r="AG165">
        <f ca="1">IF('quick game'!W116&gt;=$Y$51,1,0)</f>
        <v>0</v>
      </c>
      <c r="AH165">
        <f ca="1">IF('quick game'!X116&gt;=$Y$51,1,0)</f>
        <v>0</v>
      </c>
      <c r="AI165">
        <f ca="1">IF('quick game'!Y116&gt;=$Y$51,1,0)</f>
        <v>0</v>
      </c>
      <c r="AJ165">
        <f ca="1">IF('quick game'!Z116&gt;=$Y$51,1,0)</f>
        <v>0</v>
      </c>
      <c r="AM165">
        <f>'quick game'!O116</f>
        <v>0</v>
      </c>
      <c r="AN165">
        <f ca="1">IF('quick game'!Q116&gt;=$Y$51+$Y$52,1,0)</f>
        <v>0</v>
      </c>
      <c r="AO165">
        <f ca="1">IF('quick game'!R116&gt;=$Y$51+$Y$52,1,0)</f>
        <v>0</v>
      </c>
      <c r="AP165">
        <f ca="1">IF('quick game'!S116&gt;=$Y$51+$Y$52,1,0)</f>
        <v>0</v>
      </c>
      <c r="AQ165">
        <f ca="1">IF('quick game'!T116&gt;=$Y$51+$Y$52,1,0)</f>
        <v>0</v>
      </c>
      <c r="AR165">
        <f ca="1">IF('quick game'!U116&gt;=$Y$51+$Y$52,1,0)</f>
        <v>0</v>
      </c>
      <c r="AS165">
        <f ca="1">IF('quick game'!V116&gt;=$Y$51+$Y$52,1,0)</f>
        <v>0</v>
      </c>
      <c r="AT165">
        <f ca="1">IF('quick game'!W116&gt;=$Y$51+$Y$52,1,0)</f>
        <v>0</v>
      </c>
      <c r="AU165">
        <f ca="1">IF('quick game'!X116&gt;=$Y$51+$Y$52,1,0)</f>
        <v>0</v>
      </c>
      <c r="AV165">
        <f ca="1">IF('quick game'!Y116&gt;=$Y$51+$Y$52,1,0)</f>
        <v>0</v>
      </c>
      <c r="AW165">
        <f ca="1">IF('quick game'!Z116&gt;=$Y$51+$Y$52,1,0)</f>
        <v>0</v>
      </c>
    </row>
    <row r="166" spans="13:49" x14ac:dyDescent="0.25">
      <c r="M166">
        <f>'quick game'!B117</f>
        <v>3000</v>
      </c>
      <c r="N166">
        <f ca="1">IF(N$64=$N$5,+'quick game'!E117,-100000)</f>
        <v>9.1366362293730039E-84</v>
      </c>
      <c r="O166">
        <f>IF(O$64=$N$5,+'quick game'!F117,-100000)</f>
        <v>-100000</v>
      </c>
      <c r="P166">
        <f>IF(P$64=$N$5,+'quick game'!G117,-100000)</f>
        <v>-100000</v>
      </c>
      <c r="Q166">
        <f>IF(Q$64=$N$5,+'quick game'!H117,-100000)</f>
        <v>-100000</v>
      </c>
      <c r="R166">
        <f>IF(R$64=$N$5,+'quick game'!I117,-100000)</f>
        <v>-100000</v>
      </c>
      <c r="S166">
        <f>IF(S$64=$N$5,+'quick game'!J117,-100000)</f>
        <v>-100000</v>
      </c>
      <c r="T166">
        <f>IF(T$64=$N$5,+'quick game'!K117,-100000)</f>
        <v>-100000</v>
      </c>
      <c r="U166">
        <f>IF(U$64=$N$5,+'quick game'!L117,-100000)</f>
        <v>-100000</v>
      </c>
      <c r="V166">
        <f>IF(V$64=$N$5,+'quick game'!M117,-100000)</f>
        <v>-100000</v>
      </c>
      <c r="W166">
        <f>IF(W$64=$N$5,+'quick game'!N117,-100000)</f>
        <v>-100000</v>
      </c>
      <c r="Z166">
        <f>'quick game'!B117</f>
        <v>3000</v>
      </c>
      <c r="AA166">
        <f ca="1">IF('quick game'!Q117&gt;=$Y$51,1,0)</f>
        <v>0</v>
      </c>
      <c r="AB166">
        <f ca="1">IF('quick game'!R117&gt;=$Y$51,1,0)</f>
        <v>0</v>
      </c>
      <c r="AC166">
        <f ca="1">IF('quick game'!S117&gt;=$Y$51,1,0)</f>
        <v>0</v>
      </c>
      <c r="AD166">
        <f ca="1">IF('quick game'!T117&gt;=$Y$51,1,0)</f>
        <v>0</v>
      </c>
      <c r="AE166">
        <f ca="1">IF('quick game'!U117&gt;=$Y$51,1,0)</f>
        <v>0</v>
      </c>
      <c r="AF166">
        <f ca="1">IF('quick game'!V117&gt;=$Y$51,1,0)</f>
        <v>0</v>
      </c>
      <c r="AG166">
        <f ca="1">IF('quick game'!W117&gt;=$Y$51,1,0)</f>
        <v>0</v>
      </c>
      <c r="AH166">
        <f ca="1">IF('quick game'!X117&gt;=$Y$51,1,0)</f>
        <v>0</v>
      </c>
      <c r="AI166">
        <f ca="1">IF('quick game'!Y117&gt;=$Y$51,1,0)</f>
        <v>0</v>
      </c>
      <c r="AJ166">
        <f ca="1">IF('quick game'!Z117&gt;=$Y$51,1,0)</f>
        <v>0</v>
      </c>
      <c r="AM166">
        <f>'quick game'!O117</f>
        <v>0</v>
      </c>
      <c r="AN166">
        <f ca="1">IF('quick game'!Q117&gt;=$Y$51+$Y$52,1,0)</f>
        <v>0</v>
      </c>
      <c r="AO166">
        <f ca="1">IF('quick game'!R117&gt;=$Y$51+$Y$52,1,0)</f>
        <v>0</v>
      </c>
      <c r="AP166">
        <f ca="1">IF('quick game'!S117&gt;=$Y$51+$Y$52,1,0)</f>
        <v>0</v>
      </c>
      <c r="AQ166">
        <f ca="1">IF('quick game'!T117&gt;=$Y$51+$Y$52,1,0)</f>
        <v>0</v>
      </c>
      <c r="AR166">
        <f ca="1">IF('quick game'!U117&gt;=$Y$51+$Y$52,1,0)</f>
        <v>0</v>
      </c>
      <c r="AS166">
        <f ca="1">IF('quick game'!V117&gt;=$Y$51+$Y$52,1,0)</f>
        <v>0</v>
      </c>
      <c r="AT166">
        <f ca="1">IF('quick game'!W117&gt;=$Y$51+$Y$52,1,0)</f>
        <v>0</v>
      </c>
      <c r="AU166">
        <f ca="1">IF('quick game'!X117&gt;=$Y$51+$Y$52,1,0)</f>
        <v>0</v>
      </c>
      <c r="AV166">
        <f ca="1">IF('quick game'!Y117&gt;=$Y$51+$Y$52,1,0)</f>
        <v>0</v>
      </c>
      <c r="AW166">
        <f ca="1">IF('quick game'!Z117&gt;=$Y$51+$Y$52,1,0)</f>
        <v>0</v>
      </c>
    </row>
    <row r="167" spans="13:49" x14ac:dyDescent="0.25">
      <c r="M167">
        <f>'quick game'!B118</f>
        <v>3030</v>
      </c>
      <c r="N167">
        <f ca="1">IF(N$64=$N$5,+'quick game'!E118,-100000)</f>
        <v>1.3178720713325655E-84</v>
      </c>
      <c r="O167">
        <f>IF(O$64=$N$5,+'quick game'!F118,-100000)</f>
        <v>-100000</v>
      </c>
      <c r="P167">
        <f>IF(P$64=$N$5,+'quick game'!G118,-100000)</f>
        <v>-100000</v>
      </c>
      <c r="Q167">
        <f>IF(Q$64=$N$5,+'quick game'!H118,-100000)</f>
        <v>-100000</v>
      </c>
      <c r="R167">
        <f>IF(R$64=$N$5,+'quick game'!I118,-100000)</f>
        <v>-100000</v>
      </c>
      <c r="S167">
        <f>IF(S$64=$N$5,+'quick game'!J118,-100000)</f>
        <v>-100000</v>
      </c>
      <c r="T167">
        <f>IF(T$64=$N$5,+'quick game'!K118,-100000)</f>
        <v>-100000</v>
      </c>
      <c r="U167">
        <f>IF(U$64=$N$5,+'quick game'!L118,-100000)</f>
        <v>-100000</v>
      </c>
      <c r="V167">
        <f>IF(V$64=$N$5,+'quick game'!M118,-100000)</f>
        <v>-100000</v>
      </c>
      <c r="W167">
        <f>IF(W$64=$N$5,+'quick game'!N118,-100000)</f>
        <v>-100000</v>
      </c>
      <c r="Z167">
        <f>'quick game'!B118</f>
        <v>3030</v>
      </c>
      <c r="AA167">
        <f ca="1">IF('quick game'!Q118&gt;=$Y$51,1,0)</f>
        <v>0</v>
      </c>
      <c r="AB167">
        <f ca="1">IF('quick game'!R118&gt;=$Y$51,1,0)</f>
        <v>0</v>
      </c>
      <c r="AC167">
        <f ca="1">IF('quick game'!S118&gt;=$Y$51,1,0)</f>
        <v>0</v>
      </c>
      <c r="AD167">
        <f ca="1">IF('quick game'!T118&gt;=$Y$51,1,0)</f>
        <v>0</v>
      </c>
      <c r="AE167">
        <f ca="1">IF('quick game'!U118&gt;=$Y$51,1,0)</f>
        <v>0</v>
      </c>
      <c r="AF167">
        <f ca="1">IF('quick game'!V118&gt;=$Y$51,1,0)</f>
        <v>0</v>
      </c>
      <c r="AG167">
        <f ca="1">IF('quick game'!W118&gt;=$Y$51,1,0)</f>
        <v>0</v>
      </c>
      <c r="AH167">
        <f ca="1">IF('quick game'!X118&gt;=$Y$51,1,0)</f>
        <v>0</v>
      </c>
      <c r="AI167">
        <f ca="1">IF('quick game'!Y118&gt;=$Y$51,1,0)</f>
        <v>0</v>
      </c>
      <c r="AJ167">
        <f ca="1">IF('quick game'!Z118&gt;=$Y$51,1,0)</f>
        <v>0</v>
      </c>
      <c r="AM167">
        <f>'quick game'!O118</f>
        <v>0</v>
      </c>
      <c r="AN167">
        <f ca="1">IF('quick game'!Q118&gt;=$Y$51+$Y$52,1,0)</f>
        <v>0</v>
      </c>
      <c r="AO167">
        <f ca="1">IF('quick game'!R118&gt;=$Y$51+$Y$52,1,0)</f>
        <v>0</v>
      </c>
      <c r="AP167">
        <f ca="1">IF('quick game'!S118&gt;=$Y$51+$Y$52,1,0)</f>
        <v>0</v>
      </c>
      <c r="AQ167">
        <f ca="1">IF('quick game'!T118&gt;=$Y$51+$Y$52,1,0)</f>
        <v>0</v>
      </c>
      <c r="AR167">
        <f ca="1">IF('quick game'!U118&gt;=$Y$51+$Y$52,1,0)</f>
        <v>0</v>
      </c>
      <c r="AS167">
        <f ca="1">IF('quick game'!V118&gt;=$Y$51+$Y$52,1,0)</f>
        <v>0</v>
      </c>
      <c r="AT167">
        <f ca="1">IF('quick game'!W118&gt;=$Y$51+$Y$52,1,0)</f>
        <v>0</v>
      </c>
      <c r="AU167">
        <f ca="1">IF('quick game'!X118&gt;=$Y$51+$Y$52,1,0)</f>
        <v>0</v>
      </c>
      <c r="AV167">
        <f ca="1">IF('quick game'!Y118&gt;=$Y$51+$Y$52,1,0)</f>
        <v>0</v>
      </c>
      <c r="AW167">
        <f ca="1">IF('quick game'!Z118&gt;=$Y$51+$Y$52,1,0)</f>
        <v>0</v>
      </c>
    </row>
    <row r="168" spans="13:49" x14ac:dyDescent="0.25">
      <c r="M168">
        <f>'quick game'!B119</f>
        <v>3060</v>
      </c>
      <c r="N168">
        <f ca="1">IF(N$64=$N$5,+'quick game'!E119,-100000)</f>
        <v>1.394731533303672E-85</v>
      </c>
      <c r="O168">
        <f>IF(O$64=$N$5,+'quick game'!F119,-100000)</f>
        <v>-100000</v>
      </c>
      <c r="P168">
        <f>IF(P$64=$N$5,+'quick game'!G119,-100000)</f>
        <v>-100000</v>
      </c>
      <c r="Q168">
        <f>IF(Q$64=$N$5,+'quick game'!H119,-100000)</f>
        <v>-100000</v>
      </c>
      <c r="R168">
        <f>IF(R$64=$N$5,+'quick game'!I119,-100000)</f>
        <v>-100000</v>
      </c>
      <c r="S168">
        <f>IF(S$64=$N$5,+'quick game'!J119,-100000)</f>
        <v>-100000</v>
      </c>
      <c r="T168">
        <f>IF(T$64=$N$5,+'quick game'!K119,-100000)</f>
        <v>-100000</v>
      </c>
      <c r="U168">
        <f>IF(U$64=$N$5,+'quick game'!L119,-100000)</f>
        <v>-100000</v>
      </c>
      <c r="V168">
        <f>IF(V$64=$N$5,+'quick game'!M119,-100000)</f>
        <v>-100000</v>
      </c>
      <c r="W168">
        <f>IF(W$64=$N$5,+'quick game'!N119,-100000)</f>
        <v>-100000</v>
      </c>
      <c r="Z168">
        <f>'quick game'!B119</f>
        <v>3060</v>
      </c>
      <c r="AA168">
        <f ca="1">IF('quick game'!Q119&gt;=$Y$51,1,0)</f>
        <v>0</v>
      </c>
      <c r="AB168">
        <f ca="1">IF('quick game'!R119&gt;=$Y$51,1,0)</f>
        <v>0</v>
      </c>
      <c r="AC168">
        <f ca="1">IF('quick game'!S119&gt;=$Y$51,1,0)</f>
        <v>0</v>
      </c>
      <c r="AD168">
        <f ca="1">IF('quick game'!T119&gt;=$Y$51,1,0)</f>
        <v>0</v>
      </c>
      <c r="AE168">
        <f ca="1">IF('quick game'!U119&gt;=$Y$51,1,0)</f>
        <v>0</v>
      </c>
      <c r="AF168">
        <f ca="1">IF('quick game'!V119&gt;=$Y$51,1,0)</f>
        <v>0</v>
      </c>
      <c r="AG168">
        <f ca="1">IF('quick game'!W119&gt;=$Y$51,1,0)</f>
        <v>0</v>
      </c>
      <c r="AH168">
        <f ca="1">IF('quick game'!X119&gt;=$Y$51,1,0)</f>
        <v>0</v>
      </c>
      <c r="AI168">
        <f ca="1">IF('quick game'!Y119&gt;=$Y$51,1,0)</f>
        <v>0</v>
      </c>
      <c r="AJ168">
        <f ca="1">IF('quick game'!Z119&gt;=$Y$51,1,0)</f>
        <v>0</v>
      </c>
      <c r="AM168">
        <f>'quick game'!O119</f>
        <v>0</v>
      </c>
      <c r="AN168">
        <f ca="1">IF('quick game'!Q119&gt;=$Y$51+$Y$52,1,0)</f>
        <v>0</v>
      </c>
      <c r="AO168">
        <f ca="1">IF('quick game'!R119&gt;=$Y$51+$Y$52,1,0)</f>
        <v>0</v>
      </c>
      <c r="AP168">
        <f ca="1">IF('quick game'!S119&gt;=$Y$51+$Y$52,1,0)</f>
        <v>0</v>
      </c>
      <c r="AQ168">
        <f ca="1">IF('quick game'!T119&gt;=$Y$51+$Y$52,1,0)</f>
        <v>0</v>
      </c>
      <c r="AR168">
        <f ca="1">IF('quick game'!U119&gt;=$Y$51+$Y$52,1,0)</f>
        <v>0</v>
      </c>
      <c r="AS168">
        <f ca="1">IF('quick game'!V119&gt;=$Y$51+$Y$52,1,0)</f>
        <v>0</v>
      </c>
      <c r="AT168">
        <f ca="1">IF('quick game'!W119&gt;=$Y$51+$Y$52,1,0)</f>
        <v>0</v>
      </c>
      <c r="AU168">
        <f ca="1">IF('quick game'!X119&gt;=$Y$51+$Y$52,1,0)</f>
        <v>0</v>
      </c>
      <c r="AV168">
        <f ca="1">IF('quick game'!Y119&gt;=$Y$51+$Y$52,1,0)</f>
        <v>0</v>
      </c>
      <c r="AW168">
        <f ca="1">IF('quick game'!Z119&gt;=$Y$51+$Y$52,1,0)</f>
        <v>0</v>
      </c>
    </row>
    <row r="169" spans="13:49" x14ac:dyDescent="0.25">
      <c r="M169">
        <f>'quick game'!B120</f>
        <v>3090</v>
      </c>
      <c r="N169">
        <f ca="1">IF(N$64=$N$5,+'quick game'!E120,-100000)</f>
        <v>2.0570363303000559E-86</v>
      </c>
      <c r="O169">
        <f>IF(O$64=$N$5,+'quick game'!F120,-100000)</f>
        <v>-100000</v>
      </c>
      <c r="P169">
        <f>IF(P$64=$N$5,+'quick game'!G120,-100000)</f>
        <v>-100000</v>
      </c>
      <c r="Q169">
        <f>IF(Q$64=$N$5,+'quick game'!H120,-100000)</f>
        <v>-100000</v>
      </c>
      <c r="R169">
        <f>IF(R$64=$N$5,+'quick game'!I120,-100000)</f>
        <v>-100000</v>
      </c>
      <c r="S169">
        <f>IF(S$64=$N$5,+'quick game'!J120,-100000)</f>
        <v>-100000</v>
      </c>
      <c r="T169">
        <f>IF(T$64=$N$5,+'quick game'!K120,-100000)</f>
        <v>-100000</v>
      </c>
      <c r="U169">
        <f>IF(U$64=$N$5,+'quick game'!L120,-100000)</f>
        <v>-100000</v>
      </c>
      <c r="V169">
        <f>IF(V$64=$N$5,+'quick game'!M120,-100000)</f>
        <v>-100000</v>
      </c>
      <c r="W169">
        <f>IF(W$64=$N$5,+'quick game'!N120,-100000)</f>
        <v>-100000</v>
      </c>
      <c r="Z169">
        <f>'quick game'!B120</f>
        <v>3090</v>
      </c>
      <c r="AA169">
        <f ca="1">IF('quick game'!Q120&gt;=$Y$51,1,0)</f>
        <v>0</v>
      </c>
      <c r="AB169">
        <f ca="1">IF('quick game'!R120&gt;=$Y$51,1,0)</f>
        <v>0</v>
      </c>
      <c r="AC169">
        <f ca="1">IF('quick game'!S120&gt;=$Y$51,1,0)</f>
        <v>0</v>
      </c>
      <c r="AD169">
        <f ca="1">IF('quick game'!T120&gt;=$Y$51,1,0)</f>
        <v>0</v>
      </c>
      <c r="AE169">
        <f ca="1">IF('quick game'!U120&gt;=$Y$51,1,0)</f>
        <v>0</v>
      </c>
      <c r="AF169">
        <f ca="1">IF('quick game'!V120&gt;=$Y$51,1,0)</f>
        <v>0</v>
      </c>
      <c r="AG169">
        <f ca="1">IF('quick game'!W120&gt;=$Y$51,1,0)</f>
        <v>0</v>
      </c>
      <c r="AH169">
        <f ca="1">IF('quick game'!X120&gt;=$Y$51,1,0)</f>
        <v>0</v>
      </c>
      <c r="AI169">
        <f ca="1">IF('quick game'!Y120&gt;=$Y$51,1,0)</f>
        <v>0</v>
      </c>
      <c r="AJ169">
        <f ca="1">IF('quick game'!Z120&gt;=$Y$51,1,0)</f>
        <v>0</v>
      </c>
      <c r="AM169">
        <f>'quick game'!O120</f>
        <v>0</v>
      </c>
      <c r="AN169">
        <f ca="1">IF('quick game'!Q120&gt;=$Y$51+$Y$52,1,0)</f>
        <v>0</v>
      </c>
      <c r="AO169">
        <f ca="1">IF('quick game'!R120&gt;=$Y$51+$Y$52,1,0)</f>
        <v>0</v>
      </c>
      <c r="AP169">
        <f ca="1">IF('quick game'!S120&gt;=$Y$51+$Y$52,1,0)</f>
        <v>0</v>
      </c>
      <c r="AQ169">
        <f ca="1">IF('quick game'!T120&gt;=$Y$51+$Y$52,1,0)</f>
        <v>0</v>
      </c>
      <c r="AR169">
        <f ca="1">IF('quick game'!U120&gt;=$Y$51+$Y$52,1,0)</f>
        <v>0</v>
      </c>
      <c r="AS169">
        <f ca="1">IF('quick game'!V120&gt;=$Y$51+$Y$52,1,0)</f>
        <v>0</v>
      </c>
      <c r="AT169">
        <f ca="1">IF('quick game'!W120&gt;=$Y$51+$Y$52,1,0)</f>
        <v>0</v>
      </c>
      <c r="AU169">
        <f ca="1">IF('quick game'!X120&gt;=$Y$51+$Y$52,1,0)</f>
        <v>0</v>
      </c>
      <c r="AV169">
        <f ca="1">IF('quick game'!Y120&gt;=$Y$51+$Y$52,1,0)</f>
        <v>0</v>
      </c>
      <c r="AW169">
        <f ca="1">IF('quick game'!Z120&gt;=$Y$51+$Y$52,1,0)</f>
        <v>0</v>
      </c>
    </row>
    <row r="170" spans="13:49" x14ac:dyDescent="0.25">
      <c r="M170">
        <f>'quick game'!B121</f>
        <v>3120</v>
      </c>
      <c r="N170">
        <f ca="1">IF(N$64=$N$5,+'quick game'!E121,-100000)</f>
        <v>1.7890624167530278E-87</v>
      </c>
      <c r="O170">
        <f>IF(O$64=$N$5,+'quick game'!F121,-100000)</f>
        <v>-100000</v>
      </c>
      <c r="P170">
        <f>IF(P$64=$N$5,+'quick game'!G121,-100000)</f>
        <v>-100000</v>
      </c>
      <c r="Q170">
        <f>IF(Q$64=$N$5,+'quick game'!H121,-100000)</f>
        <v>-100000</v>
      </c>
      <c r="R170">
        <f>IF(R$64=$N$5,+'quick game'!I121,-100000)</f>
        <v>-100000</v>
      </c>
      <c r="S170">
        <f>IF(S$64=$N$5,+'quick game'!J121,-100000)</f>
        <v>-100000</v>
      </c>
      <c r="T170">
        <f>IF(T$64=$N$5,+'quick game'!K121,-100000)</f>
        <v>-100000</v>
      </c>
      <c r="U170">
        <f>IF(U$64=$N$5,+'quick game'!L121,-100000)</f>
        <v>-100000</v>
      </c>
      <c r="V170">
        <f>IF(V$64=$N$5,+'quick game'!M121,-100000)</f>
        <v>-100000</v>
      </c>
      <c r="W170">
        <f>IF(W$64=$N$5,+'quick game'!N121,-100000)</f>
        <v>-100000</v>
      </c>
      <c r="Z170">
        <f>'quick game'!B121</f>
        <v>3120</v>
      </c>
      <c r="AA170">
        <f ca="1">IF('quick game'!Q121&gt;=$Y$51,1,0)</f>
        <v>0</v>
      </c>
      <c r="AB170">
        <f ca="1">IF('quick game'!R121&gt;=$Y$51,1,0)</f>
        <v>0</v>
      </c>
      <c r="AC170">
        <f ca="1">IF('quick game'!S121&gt;=$Y$51,1,0)</f>
        <v>0</v>
      </c>
      <c r="AD170">
        <f ca="1">IF('quick game'!T121&gt;=$Y$51,1,0)</f>
        <v>0</v>
      </c>
      <c r="AE170">
        <f ca="1">IF('quick game'!U121&gt;=$Y$51,1,0)</f>
        <v>0</v>
      </c>
      <c r="AF170">
        <f ca="1">IF('quick game'!V121&gt;=$Y$51,1,0)</f>
        <v>0</v>
      </c>
      <c r="AG170">
        <f ca="1">IF('quick game'!W121&gt;=$Y$51,1,0)</f>
        <v>0</v>
      </c>
      <c r="AH170">
        <f ca="1">IF('quick game'!X121&gt;=$Y$51,1,0)</f>
        <v>0</v>
      </c>
      <c r="AI170">
        <f ca="1">IF('quick game'!Y121&gt;=$Y$51,1,0)</f>
        <v>0</v>
      </c>
      <c r="AJ170">
        <f ca="1">IF('quick game'!Z121&gt;=$Y$51,1,0)</f>
        <v>0</v>
      </c>
      <c r="AM170">
        <f>'quick game'!O121</f>
        <v>0</v>
      </c>
      <c r="AN170">
        <f ca="1">IF('quick game'!Q121&gt;=$Y$51+$Y$52,1,0)</f>
        <v>0</v>
      </c>
      <c r="AO170">
        <f ca="1">IF('quick game'!R121&gt;=$Y$51+$Y$52,1,0)</f>
        <v>0</v>
      </c>
      <c r="AP170">
        <f ca="1">IF('quick game'!S121&gt;=$Y$51+$Y$52,1,0)</f>
        <v>0</v>
      </c>
      <c r="AQ170">
        <f ca="1">IF('quick game'!T121&gt;=$Y$51+$Y$52,1,0)</f>
        <v>0</v>
      </c>
      <c r="AR170">
        <f ca="1">IF('quick game'!U121&gt;=$Y$51+$Y$52,1,0)</f>
        <v>0</v>
      </c>
      <c r="AS170">
        <f ca="1">IF('quick game'!V121&gt;=$Y$51+$Y$52,1,0)</f>
        <v>0</v>
      </c>
      <c r="AT170">
        <f ca="1">IF('quick game'!W121&gt;=$Y$51+$Y$52,1,0)</f>
        <v>0</v>
      </c>
      <c r="AU170">
        <f ca="1">IF('quick game'!X121&gt;=$Y$51+$Y$52,1,0)</f>
        <v>0</v>
      </c>
      <c r="AV170">
        <f ca="1">IF('quick game'!Y121&gt;=$Y$51+$Y$52,1,0)</f>
        <v>0</v>
      </c>
      <c r="AW170">
        <f ca="1">IF('quick game'!Z121&gt;=$Y$51+$Y$52,1,0)</f>
        <v>0</v>
      </c>
    </row>
    <row r="171" spans="13:49" x14ac:dyDescent="0.25">
      <c r="M171">
        <f>'quick game'!B122</f>
        <v>3150</v>
      </c>
      <c r="N171">
        <f ca="1">IF(N$64=$N$5,+'quick game'!E122,-100000)</f>
        <v>3.0713457653194864E-88</v>
      </c>
      <c r="O171">
        <f>IF(O$64=$N$5,+'quick game'!F122,-100000)</f>
        <v>-100000</v>
      </c>
      <c r="P171">
        <f>IF(P$64=$N$5,+'quick game'!G122,-100000)</f>
        <v>-100000</v>
      </c>
      <c r="Q171">
        <f>IF(Q$64=$N$5,+'quick game'!H122,-100000)</f>
        <v>-100000</v>
      </c>
      <c r="R171">
        <f>IF(R$64=$N$5,+'quick game'!I122,-100000)</f>
        <v>-100000</v>
      </c>
      <c r="S171">
        <f>IF(S$64=$N$5,+'quick game'!J122,-100000)</f>
        <v>-100000</v>
      </c>
      <c r="T171">
        <f>IF(T$64=$N$5,+'quick game'!K122,-100000)</f>
        <v>-100000</v>
      </c>
      <c r="U171">
        <f>IF(U$64=$N$5,+'quick game'!L122,-100000)</f>
        <v>-100000</v>
      </c>
      <c r="V171">
        <f>IF(V$64=$N$5,+'quick game'!M122,-100000)</f>
        <v>-100000</v>
      </c>
      <c r="W171">
        <f>IF(W$64=$N$5,+'quick game'!N122,-100000)</f>
        <v>-100000</v>
      </c>
      <c r="Z171">
        <f>'quick game'!B122</f>
        <v>3150</v>
      </c>
      <c r="AA171">
        <f ca="1">IF('quick game'!Q122&gt;=$Y$51,1,0)</f>
        <v>0</v>
      </c>
      <c r="AB171">
        <f ca="1">IF('quick game'!R122&gt;=$Y$51,1,0)</f>
        <v>0</v>
      </c>
      <c r="AC171">
        <f ca="1">IF('quick game'!S122&gt;=$Y$51,1,0)</f>
        <v>0</v>
      </c>
      <c r="AD171">
        <f ca="1">IF('quick game'!T122&gt;=$Y$51,1,0)</f>
        <v>0</v>
      </c>
      <c r="AE171">
        <f ca="1">IF('quick game'!U122&gt;=$Y$51,1,0)</f>
        <v>0</v>
      </c>
      <c r="AF171">
        <f ca="1">IF('quick game'!V122&gt;=$Y$51,1,0)</f>
        <v>0</v>
      </c>
      <c r="AG171">
        <f ca="1">IF('quick game'!W122&gt;=$Y$51,1,0)</f>
        <v>0</v>
      </c>
      <c r="AH171">
        <f ca="1">IF('quick game'!X122&gt;=$Y$51,1,0)</f>
        <v>0</v>
      </c>
      <c r="AI171">
        <f ca="1">IF('quick game'!Y122&gt;=$Y$51,1,0)</f>
        <v>0</v>
      </c>
      <c r="AJ171">
        <f ca="1">IF('quick game'!Z122&gt;=$Y$51,1,0)</f>
        <v>0</v>
      </c>
      <c r="AM171">
        <f>'quick game'!O122</f>
        <v>0</v>
      </c>
      <c r="AN171">
        <f ca="1">IF('quick game'!Q122&gt;=$Y$51+$Y$52,1,0)</f>
        <v>0</v>
      </c>
      <c r="AO171">
        <f ca="1">IF('quick game'!R122&gt;=$Y$51+$Y$52,1,0)</f>
        <v>0</v>
      </c>
      <c r="AP171">
        <f ca="1">IF('quick game'!S122&gt;=$Y$51+$Y$52,1,0)</f>
        <v>0</v>
      </c>
      <c r="AQ171">
        <f ca="1">IF('quick game'!T122&gt;=$Y$51+$Y$52,1,0)</f>
        <v>0</v>
      </c>
      <c r="AR171">
        <f ca="1">IF('quick game'!U122&gt;=$Y$51+$Y$52,1,0)</f>
        <v>0</v>
      </c>
      <c r="AS171">
        <f ca="1">IF('quick game'!V122&gt;=$Y$51+$Y$52,1,0)</f>
        <v>0</v>
      </c>
      <c r="AT171">
        <f ca="1">IF('quick game'!W122&gt;=$Y$51+$Y$52,1,0)</f>
        <v>0</v>
      </c>
      <c r="AU171">
        <f ca="1">IF('quick game'!X122&gt;=$Y$51+$Y$52,1,0)</f>
        <v>0</v>
      </c>
      <c r="AV171">
        <f ca="1">IF('quick game'!Y122&gt;=$Y$51+$Y$52,1,0)</f>
        <v>0</v>
      </c>
      <c r="AW171">
        <f ca="1">IF('quick game'!Z122&gt;=$Y$51+$Y$52,1,0)</f>
        <v>0</v>
      </c>
    </row>
    <row r="172" spans="13:49" x14ac:dyDescent="0.25">
      <c r="M172">
        <f>'quick game'!B123</f>
        <v>3180</v>
      </c>
      <c r="N172">
        <f ca="1">IF(N$64=$N$5,+'quick game'!E123,-100000)</f>
        <v>4.0896565430161163E-89</v>
      </c>
      <c r="O172">
        <f>IF(O$64=$N$5,+'quick game'!F123,-100000)</f>
        <v>-100000</v>
      </c>
      <c r="P172">
        <f>IF(P$64=$N$5,+'quick game'!G123,-100000)</f>
        <v>-100000</v>
      </c>
      <c r="Q172">
        <f>IF(Q$64=$N$5,+'quick game'!H123,-100000)</f>
        <v>-100000</v>
      </c>
      <c r="R172">
        <f>IF(R$64=$N$5,+'quick game'!I123,-100000)</f>
        <v>-100000</v>
      </c>
      <c r="S172">
        <f>IF(S$64=$N$5,+'quick game'!J123,-100000)</f>
        <v>-100000</v>
      </c>
      <c r="T172">
        <f>IF(T$64=$N$5,+'quick game'!K123,-100000)</f>
        <v>-100000</v>
      </c>
      <c r="U172">
        <f>IF(U$64=$N$5,+'quick game'!L123,-100000)</f>
        <v>-100000</v>
      </c>
      <c r="V172">
        <f>IF(V$64=$N$5,+'quick game'!M123,-100000)</f>
        <v>-100000</v>
      </c>
      <c r="W172">
        <f>IF(W$64=$N$5,+'quick game'!N123,-100000)</f>
        <v>-100000</v>
      </c>
      <c r="Z172">
        <f>'quick game'!B123</f>
        <v>3180</v>
      </c>
      <c r="AA172">
        <f ca="1">IF('quick game'!Q123&gt;=$Y$51,1,0)</f>
        <v>0</v>
      </c>
      <c r="AB172">
        <f ca="1">IF('quick game'!R123&gt;=$Y$51,1,0)</f>
        <v>0</v>
      </c>
      <c r="AC172">
        <f ca="1">IF('quick game'!S123&gt;=$Y$51,1,0)</f>
        <v>0</v>
      </c>
      <c r="AD172">
        <f ca="1">IF('quick game'!T123&gt;=$Y$51,1,0)</f>
        <v>0</v>
      </c>
      <c r="AE172">
        <f ca="1">IF('quick game'!U123&gt;=$Y$51,1,0)</f>
        <v>0</v>
      </c>
      <c r="AF172">
        <f ca="1">IF('quick game'!V123&gt;=$Y$51,1,0)</f>
        <v>0</v>
      </c>
      <c r="AG172">
        <f ca="1">IF('quick game'!W123&gt;=$Y$51,1,0)</f>
        <v>0</v>
      </c>
      <c r="AH172">
        <f ca="1">IF('quick game'!X123&gt;=$Y$51,1,0)</f>
        <v>0</v>
      </c>
      <c r="AI172">
        <f ca="1">IF('quick game'!Y123&gt;=$Y$51,1,0)</f>
        <v>0</v>
      </c>
      <c r="AJ172">
        <f ca="1">IF('quick game'!Z123&gt;=$Y$51,1,0)</f>
        <v>0</v>
      </c>
      <c r="AM172">
        <f>'quick game'!O123</f>
        <v>0</v>
      </c>
      <c r="AN172">
        <f ca="1">IF('quick game'!Q123&gt;=$Y$51+$Y$52,1,0)</f>
        <v>0</v>
      </c>
      <c r="AO172">
        <f ca="1">IF('quick game'!R123&gt;=$Y$51+$Y$52,1,0)</f>
        <v>0</v>
      </c>
      <c r="AP172">
        <f ca="1">IF('quick game'!S123&gt;=$Y$51+$Y$52,1,0)</f>
        <v>0</v>
      </c>
      <c r="AQ172">
        <f ca="1">IF('quick game'!T123&gt;=$Y$51+$Y$52,1,0)</f>
        <v>0</v>
      </c>
      <c r="AR172">
        <f ca="1">IF('quick game'!U123&gt;=$Y$51+$Y$52,1,0)</f>
        <v>0</v>
      </c>
      <c r="AS172">
        <f ca="1">IF('quick game'!V123&gt;=$Y$51+$Y$52,1,0)</f>
        <v>0</v>
      </c>
      <c r="AT172">
        <f ca="1">IF('quick game'!W123&gt;=$Y$51+$Y$52,1,0)</f>
        <v>0</v>
      </c>
      <c r="AU172">
        <f ca="1">IF('quick game'!X123&gt;=$Y$51+$Y$52,1,0)</f>
        <v>0</v>
      </c>
      <c r="AV172">
        <f ca="1">IF('quick game'!Y123&gt;=$Y$51+$Y$52,1,0)</f>
        <v>0</v>
      </c>
      <c r="AW172">
        <f ca="1">IF('quick game'!Z123&gt;=$Y$51+$Y$52,1,0)</f>
        <v>0</v>
      </c>
    </row>
    <row r="173" spans="13:49" x14ac:dyDescent="0.25">
      <c r="M173">
        <f>'quick game'!B124</f>
        <v>3210</v>
      </c>
      <c r="N173">
        <f ca="1">IF(N$64=$N$5,+'quick game'!E124,-100000)</f>
        <v>5.0265324345296312E-90</v>
      </c>
      <c r="O173">
        <f>IF(O$64=$N$5,+'quick game'!F124,-100000)</f>
        <v>-100000</v>
      </c>
      <c r="P173">
        <f>IF(P$64=$N$5,+'quick game'!G124,-100000)</f>
        <v>-100000</v>
      </c>
      <c r="Q173">
        <f>IF(Q$64=$N$5,+'quick game'!H124,-100000)</f>
        <v>-100000</v>
      </c>
      <c r="R173">
        <f>IF(R$64=$N$5,+'quick game'!I124,-100000)</f>
        <v>-100000</v>
      </c>
      <c r="S173">
        <f>IF(S$64=$N$5,+'quick game'!J124,-100000)</f>
        <v>-100000</v>
      </c>
      <c r="T173">
        <f>IF(T$64=$N$5,+'quick game'!K124,-100000)</f>
        <v>-100000</v>
      </c>
      <c r="U173">
        <f>IF(U$64=$N$5,+'quick game'!L124,-100000)</f>
        <v>-100000</v>
      </c>
      <c r="V173">
        <f>IF(V$64=$N$5,+'quick game'!M124,-100000)</f>
        <v>-100000</v>
      </c>
      <c r="W173">
        <f>IF(W$64=$N$5,+'quick game'!N124,-100000)</f>
        <v>-100000</v>
      </c>
      <c r="Z173">
        <f>'quick game'!B124</f>
        <v>3210</v>
      </c>
      <c r="AA173">
        <f ca="1">IF('quick game'!Q124&gt;=$Y$51,1,0)</f>
        <v>0</v>
      </c>
      <c r="AB173">
        <f ca="1">IF('quick game'!R124&gt;=$Y$51,1,0)</f>
        <v>0</v>
      </c>
      <c r="AC173">
        <f ca="1">IF('quick game'!S124&gt;=$Y$51,1,0)</f>
        <v>0</v>
      </c>
      <c r="AD173">
        <f ca="1">IF('quick game'!T124&gt;=$Y$51,1,0)</f>
        <v>0</v>
      </c>
      <c r="AE173">
        <f ca="1">IF('quick game'!U124&gt;=$Y$51,1,0)</f>
        <v>0</v>
      </c>
      <c r="AF173">
        <f ca="1">IF('quick game'!V124&gt;=$Y$51,1,0)</f>
        <v>0</v>
      </c>
      <c r="AG173">
        <f ca="1">IF('quick game'!W124&gt;=$Y$51,1,0)</f>
        <v>0</v>
      </c>
      <c r="AH173">
        <f ca="1">IF('quick game'!X124&gt;=$Y$51,1,0)</f>
        <v>0</v>
      </c>
      <c r="AI173">
        <f ca="1">IF('quick game'!Y124&gt;=$Y$51,1,0)</f>
        <v>0</v>
      </c>
      <c r="AJ173">
        <f ca="1">IF('quick game'!Z124&gt;=$Y$51,1,0)</f>
        <v>0</v>
      </c>
      <c r="AM173">
        <f>'quick game'!O124</f>
        <v>0</v>
      </c>
      <c r="AN173">
        <f ca="1">IF('quick game'!Q124&gt;=$Y$51+$Y$52,1,0)</f>
        <v>0</v>
      </c>
      <c r="AO173">
        <f ca="1">IF('quick game'!R124&gt;=$Y$51+$Y$52,1,0)</f>
        <v>0</v>
      </c>
      <c r="AP173">
        <f ca="1">IF('quick game'!S124&gt;=$Y$51+$Y$52,1,0)</f>
        <v>0</v>
      </c>
      <c r="AQ173">
        <f ca="1">IF('quick game'!T124&gt;=$Y$51+$Y$52,1,0)</f>
        <v>0</v>
      </c>
      <c r="AR173">
        <f ca="1">IF('quick game'!U124&gt;=$Y$51+$Y$52,1,0)</f>
        <v>0</v>
      </c>
      <c r="AS173">
        <f ca="1">IF('quick game'!V124&gt;=$Y$51+$Y$52,1,0)</f>
        <v>0</v>
      </c>
      <c r="AT173">
        <f ca="1">IF('quick game'!W124&gt;=$Y$51+$Y$52,1,0)</f>
        <v>0</v>
      </c>
      <c r="AU173">
        <f ca="1">IF('quick game'!X124&gt;=$Y$51+$Y$52,1,0)</f>
        <v>0</v>
      </c>
      <c r="AV173">
        <f ca="1">IF('quick game'!Y124&gt;=$Y$51+$Y$52,1,0)</f>
        <v>0</v>
      </c>
      <c r="AW173">
        <f ca="1">IF('quick game'!Z124&gt;=$Y$51+$Y$52,1,0)</f>
        <v>0</v>
      </c>
    </row>
    <row r="174" spans="13:49" x14ac:dyDescent="0.25">
      <c r="M174">
        <f>'quick game'!B125</f>
        <v>3240</v>
      </c>
      <c r="N174">
        <f ca="1">IF(N$64=$N$5,+'quick game'!E125,-100000)</f>
        <v>6.2581865896067492E-91</v>
      </c>
      <c r="O174">
        <f>IF(O$64=$N$5,+'quick game'!F125,-100000)</f>
        <v>-100000</v>
      </c>
      <c r="P174">
        <f>IF(P$64=$N$5,+'quick game'!G125,-100000)</f>
        <v>-100000</v>
      </c>
      <c r="Q174">
        <f>IF(Q$64=$N$5,+'quick game'!H125,-100000)</f>
        <v>-100000</v>
      </c>
      <c r="R174">
        <f>IF(R$64=$N$5,+'quick game'!I125,-100000)</f>
        <v>-100000</v>
      </c>
      <c r="S174">
        <f>IF(S$64=$N$5,+'quick game'!J125,-100000)</f>
        <v>-100000</v>
      </c>
      <c r="T174">
        <f>IF(T$64=$N$5,+'quick game'!K125,-100000)</f>
        <v>-100000</v>
      </c>
      <c r="U174">
        <f>IF(U$64=$N$5,+'quick game'!L125,-100000)</f>
        <v>-100000</v>
      </c>
      <c r="V174">
        <f>IF(V$64=$N$5,+'quick game'!M125,-100000)</f>
        <v>-100000</v>
      </c>
      <c r="W174">
        <f>IF(W$64=$N$5,+'quick game'!N125,-100000)</f>
        <v>-100000</v>
      </c>
      <c r="Z174">
        <f>'quick game'!B125</f>
        <v>3240</v>
      </c>
      <c r="AA174">
        <f ca="1">IF('quick game'!Q125&gt;=$Y$51,1,0)</f>
        <v>0</v>
      </c>
      <c r="AB174">
        <f ca="1">IF('quick game'!R125&gt;=$Y$51,1,0)</f>
        <v>0</v>
      </c>
      <c r="AC174">
        <f ca="1">IF('quick game'!S125&gt;=$Y$51,1,0)</f>
        <v>0</v>
      </c>
      <c r="AD174">
        <f ca="1">IF('quick game'!T125&gt;=$Y$51,1,0)</f>
        <v>0</v>
      </c>
      <c r="AE174">
        <f ca="1">IF('quick game'!U125&gt;=$Y$51,1,0)</f>
        <v>0</v>
      </c>
      <c r="AF174">
        <f ca="1">IF('quick game'!V125&gt;=$Y$51,1,0)</f>
        <v>0</v>
      </c>
      <c r="AG174">
        <f ca="1">IF('quick game'!W125&gt;=$Y$51,1,0)</f>
        <v>0</v>
      </c>
      <c r="AH174">
        <f ca="1">IF('quick game'!X125&gt;=$Y$51,1,0)</f>
        <v>0</v>
      </c>
      <c r="AI174">
        <f ca="1">IF('quick game'!Y125&gt;=$Y$51,1,0)</f>
        <v>0</v>
      </c>
      <c r="AJ174">
        <f ca="1">IF('quick game'!Z125&gt;=$Y$51,1,0)</f>
        <v>0</v>
      </c>
      <c r="AM174">
        <f>'quick game'!O125</f>
        <v>0</v>
      </c>
      <c r="AN174">
        <f ca="1">IF('quick game'!Q125&gt;=$Y$51+$Y$52,1,0)</f>
        <v>0</v>
      </c>
      <c r="AO174">
        <f ca="1">IF('quick game'!R125&gt;=$Y$51+$Y$52,1,0)</f>
        <v>0</v>
      </c>
      <c r="AP174">
        <f ca="1">IF('quick game'!S125&gt;=$Y$51+$Y$52,1,0)</f>
        <v>0</v>
      </c>
      <c r="AQ174">
        <f ca="1">IF('quick game'!T125&gt;=$Y$51+$Y$52,1,0)</f>
        <v>0</v>
      </c>
      <c r="AR174">
        <f ca="1">IF('quick game'!U125&gt;=$Y$51+$Y$52,1,0)</f>
        <v>0</v>
      </c>
      <c r="AS174">
        <f ca="1">IF('quick game'!V125&gt;=$Y$51+$Y$52,1,0)</f>
        <v>0</v>
      </c>
      <c r="AT174">
        <f ca="1">IF('quick game'!W125&gt;=$Y$51+$Y$52,1,0)</f>
        <v>0</v>
      </c>
      <c r="AU174">
        <f ca="1">IF('quick game'!X125&gt;=$Y$51+$Y$52,1,0)</f>
        <v>0</v>
      </c>
      <c r="AV174">
        <f ca="1">IF('quick game'!Y125&gt;=$Y$51+$Y$52,1,0)</f>
        <v>0</v>
      </c>
      <c r="AW174">
        <f ca="1">IF('quick game'!Z125&gt;=$Y$51+$Y$52,1,0)</f>
        <v>0</v>
      </c>
    </row>
    <row r="175" spans="13:49" x14ac:dyDescent="0.25">
      <c r="M175">
        <f>'quick game'!B126</f>
        <v>3270</v>
      </c>
      <c r="N175">
        <f ca="1">IF(N$64=$N$5,+'quick game'!E126,-100000)</f>
        <v>8.5660046384073257E-92</v>
      </c>
      <c r="O175">
        <f>IF(O$64=$N$5,+'quick game'!F126,-100000)</f>
        <v>-100000</v>
      </c>
      <c r="P175">
        <f>IF(P$64=$N$5,+'quick game'!G126,-100000)</f>
        <v>-100000</v>
      </c>
      <c r="Q175">
        <f>IF(Q$64=$N$5,+'quick game'!H126,-100000)</f>
        <v>-100000</v>
      </c>
      <c r="R175">
        <f>IF(R$64=$N$5,+'quick game'!I126,-100000)</f>
        <v>-100000</v>
      </c>
      <c r="S175">
        <f>IF(S$64=$N$5,+'quick game'!J126,-100000)</f>
        <v>-100000</v>
      </c>
      <c r="T175">
        <f>IF(T$64=$N$5,+'quick game'!K126,-100000)</f>
        <v>-100000</v>
      </c>
      <c r="U175">
        <f>IF(U$64=$N$5,+'quick game'!L126,-100000)</f>
        <v>-100000</v>
      </c>
      <c r="V175">
        <f>IF(V$64=$N$5,+'quick game'!M126,-100000)</f>
        <v>-100000</v>
      </c>
      <c r="W175">
        <f>IF(W$64=$N$5,+'quick game'!N126,-100000)</f>
        <v>-100000</v>
      </c>
      <c r="Z175">
        <f>'quick game'!B126</f>
        <v>3270</v>
      </c>
      <c r="AA175">
        <f ca="1">IF('quick game'!Q126&gt;=$Y$51,1,0)</f>
        <v>0</v>
      </c>
      <c r="AB175">
        <f ca="1">IF('quick game'!R126&gt;=$Y$51,1,0)</f>
        <v>0</v>
      </c>
      <c r="AC175">
        <f ca="1">IF('quick game'!S126&gt;=$Y$51,1,0)</f>
        <v>0</v>
      </c>
      <c r="AD175">
        <f ca="1">IF('quick game'!T126&gt;=$Y$51,1,0)</f>
        <v>0</v>
      </c>
      <c r="AE175">
        <f ca="1">IF('quick game'!U126&gt;=$Y$51,1,0)</f>
        <v>0</v>
      </c>
      <c r="AF175">
        <f ca="1">IF('quick game'!V126&gt;=$Y$51,1,0)</f>
        <v>0</v>
      </c>
      <c r="AG175">
        <f ca="1">IF('quick game'!W126&gt;=$Y$51,1,0)</f>
        <v>0</v>
      </c>
      <c r="AH175">
        <f ca="1">IF('quick game'!X126&gt;=$Y$51,1,0)</f>
        <v>0</v>
      </c>
      <c r="AI175">
        <f ca="1">IF('quick game'!Y126&gt;=$Y$51,1,0)</f>
        <v>0</v>
      </c>
      <c r="AJ175">
        <f ca="1">IF('quick game'!Z126&gt;=$Y$51,1,0)</f>
        <v>0</v>
      </c>
      <c r="AM175">
        <f>'quick game'!O126</f>
        <v>0</v>
      </c>
      <c r="AN175">
        <f ca="1">IF('quick game'!Q126&gt;=$Y$51+$Y$52,1,0)</f>
        <v>0</v>
      </c>
      <c r="AO175">
        <f ca="1">IF('quick game'!R126&gt;=$Y$51+$Y$52,1,0)</f>
        <v>0</v>
      </c>
      <c r="AP175">
        <f ca="1">IF('quick game'!S126&gt;=$Y$51+$Y$52,1,0)</f>
        <v>0</v>
      </c>
      <c r="AQ175">
        <f ca="1">IF('quick game'!T126&gt;=$Y$51+$Y$52,1,0)</f>
        <v>0</v>
      </c>
      <c r="AR175">
        <f ca="1">IF('quick game'!U126&gt;=$Y$51+$Y$52,1,0)</f>
        <v>0</v>
      </c>
      <c r="AS175">
        <f ca="1">IF('quick game'!V126&gt;=$Y$51+$Y$52,1,0)</f>
        <v>0</v>
      </c>
      <c r="AT175">
        <f ca="1">IF('quick game'!W126&gt;=$Y$51+$Y$52,1,0)</f>
        <v>0</v>
      </c>
      <c r="AU175">
        <f ca="1">IF('quick game'!X126&gt;=$Y$51+$Y$52,1,0)</f>
        <v>0</v>
      </c>
      <c r="AV175">
        <f ca="1">IF('quick game'!Y126&gt;=$Y$51+$Y$52,1,0)</f>
        <v>0</v>
      </c>
      <c r="AW175">
        <f ca="1">IF('quick game'!Z126&gt;=$Y$51+$Y$52,1,0)</f>
        <v>0</v>
      </c>
    </row>
    <row r="176" spans="13:49" x14ac:dyDescent="0.25">
      <c r="M176">
        <f>'quick game'!B127</f>
        <v>3300</v>
      </c>
      <c r="N176">
        <f ca="1">IF(N$64=$N$5,+'quick game'!E127,-100000)</f>
        <v>9.200907815436307E-93</v>
      </c>
      <c r="O176">
        <f>IF(O$64=$N$5,+'quick game'!F127,-100000)</f>
        <v>-100000</v>
      </c>
      <c r="P176">
        <f>IF(P$64=$N$5,+'quick game'!G127,-100000)</f>
        <v>-100000</v>
      </c>
      <c r="Q176">
        <f>IF(Q$64=$N$5,+'quick game'!H127,-100000)</f>
        <v>-100000</v>
      </c>
      <c r="R176">
        <f>IF(R$64=$N$5,+'quick game'!I127,-100000)</f>
        <v>-100000</v>
      </c>
      <c r="S176">
        <f>IF(S$64=$N$5,+'quick game'!J127,-100000)</f>
        <v>-100000</v>
      </c>
      <c r="T176">
        <f>IF(T$64=$N$5,+'quick game'!K127,-100000)</f>
        <v>-100000</v>
      </c>
      <c r="U176">
        <f>IF(U$64=$N$5,+'quick game'!L127,-100000)</f>
        <v>-100000</v>
      </c>
      <c r="V176">
        <f>IF(V$64=$N$5,+'quick game'!M127,-100000)</f>
        <v>-100000</v>
      </c>
      <c r="W176">
        <f>IF(W$64=$N$5,+'quick game'!N127,-100000)</f>
        <v>-100000</v>
      </c>
      <c r="Z176">
        <f>'quick game'!B127</f>
        <v>3300</v>
      </c>
      <c r="AA176">
        <f ca="1">IF('quick game'!Q127&gt;=$Y$51,1,0)</f>
        <v>0</v>
      </c>
      <c r="AB176">
        <f ca="1">IF('quick game'!R127&gt;=$Y$51,1,0)</f>
        <v>0</v>
      </c>
      <c r="AC176">
        <f ca="1">IF('quick game'!S127&gt;=$Y$51,1,0)</f>
        <v>0</v>
      </c>
      <c r="AD176">
        <f ca="1">IF('quick game'!T127&gt;=$Y$51,1,0)</f>
        <v>0</v>
      </c>
      <c r="AE176">
        <f ca="1">IF('quick game'!U127&gt;=$Y$51,1,0)</f>
        <v>0</v>
      </c>
      <c r="AF176">
        <f ca="1">IF('quick game'!V127&gt;=$Y$51,1,0)</f>
        <v>0</v>
      </c>
      <c r="AG176">
        <f ca="1">IF('quick game'!W127&gt;=$Y$51,1,0)</f>
        <v>0</v>
      </c>
      <c r="AH176">
        <f ca="1">IF('quick game'!X127&gt;=$Y$51,1,0)</f>
        <v>0</v>
      </c>
      <c r="AI176">
        <f ca="1">IF('quick game'!Y127&gt;=$Y$51,1,0)</f>
        <v>0</v>
      </c>
      <c r="AJ176">
        <f ca="1">IF('quick game'!Z127&gt;=$Y$51,1,0)</f>
        <v>0</v>
      </c>
      <c r="AM176">
        <f>'quick game'!O127</f>
        <v>0</v>
      </c>
      <c r="AN176">
        <f ca="1">IF('quick game'!Q127&gt;=$Y$51+$Y$52,1,0)</f>
        <v>0</v>
      </c>
      <c r="AO176">
        <f ca="1">IF('quick game'!R127&gt;=$Y$51+$Y$52,1,0)</f>
        <v>0</v>
      </c>
      <c r="AP176">
        <f ca="1">IF('quick game'!S127&gt;=$Y$51+$Y$52,1,0)</f>
        <v>0</v>
      </c>
      <c r="AQ176">
        <f ca="1">IF('quick game'!T127&gt;=$Y$51+$Y$52,1,0)</f>
        <v>0</v>
      </c>
      <c r="AR176">
        <f ca="1">IF('quick game'!U127&gt;=$Y$51+$Y$52,1,0)</f>
        <v>0</v>
      </c>
      <c r="AS176">
        <f ca="1">IF('quick game'!V127&gt;=$Y$51+$Y$52,1,0)</f>
        <v>0</v>
      </c>
      <c r="AT176">
        <f ca="1">IF('quick game'!W127&gt;=$Y$51+$Y$52,1,0)</f>
        <v>0</v>
      </c>
      <c r="AU176">
        <f ca="1">IF('quick game'!X127&gt;=$Y$51+$Y$52,1,0)</f>
        <v>0</v>
      </c>
      <c r="AV176">
        <f ca="1">IF('quick game'!Y127&gt;=$Y$51+$Y$52,1,0)</f>
        <v>0</v>
      </c>
      <c r="AW176">
        <f ca="1">IF('quick game'!Z127&gt;=$Y$51+$Y$52,1,0)</f>
        <v>0</v>
      </c>
    </row>
    <row r="177" spans="13:49" x14ac:dyDescent="0.25">
      <c r="M177">
        <f>'quick game'!B128</f>
        <v>3330</v>
      </c>
      <c r="N177">
        <f ca="1">IF(N$64=$N$5,+'quick game'!E128,-100000)</f>
        <v>1.5916446657575443E-93</v>
      </c>
      <c r="O177">
        <f>IF(O$64=$N$5,+'quick game'!F128,-100000)</f>
        <v>-100000</v>
      </c>
      <c r="P177">
        <f>IF(P$64=$N$5,+'quick game'!G128,-100000)</f>
        <v>-100000</v>
      </c>
      <c r="Q177">
        <f>IF(Q$64=$N$5,+'quick game'!H128,-100000)</f>
        <v>-100000</v>
      </c>
      <c r="R177">
        <f>IF(R$64=$N$5,+'quick game'!I128,-100000)</f>
        <v>-100000</v>
      </c>
      <c r="S177">
        <f>IF(S$64=$N$5,+'quick game'!J128,-100000)</f>
        <v>-100000</v>
      </c>
      <c r="T177">
        <f>IF(T$64=$N$5,+'quick game'!K128,-100000)</f>
        <v>-100000</v>
      </c>
      <c r="U177">
        <f>IF(U$64=$N$5,+'quick game'!L128,-100000)</f>
        <v>-100000</v>
      </c>
      <c r="V177">
        <f>IF(V$64=$N$5,+'quick game'!M128,-100000)</f>
        <v>-100000</v>
      </c>
      <c r="W177">
        <f>IF(W$64=$N$5,+'quick game'!N128,-100000)</f>
        <v>-100000</v>
      </c>
      <c r="Z177">
        <f>'quick game'!B128</f>
        <v>3330</v>
      </c>
      <c r="AA177">
        <f ca="1">IF('quick game'!Q128&gt;=$Y$51,1,0)</f>
        <v>0</v>
      </c>
      <c r="AB177">
        <f ca="1">IF('quick game'!R128&gt;=$Y$51,1,0)</f>
        <v>0</v>
      </c>
      <c r="AC177">
        <f ca="1">IF('quick game'!S128&gt;=$Y$51,1,0)</f>
        <v>0</v>
      </c>
      <c r="AD177">
        <f ca="1">IF('quick game'!T128&gt;=$Y$51,1,0)</f>
        <v>0</v>
      </c>
      <c r="AE177">
        <f ca="1">IF('quick game'!U128&gt;=$Y$51,1,0)</f>
        <v>0</v>
      </c>
      <c r="AF177">
        <f ca="1">IF('quick game'!V128&gt;=$Y$51,1,0)</f>
        <v>0</v>
      </c>
      <c r="AG177">
        <f ca="1">IF('quick game'!W128&gt;=$Y$51,1,0)</f>
        <v>0</v>
      </c>
      <c r="AH177">
        <f ca="1">IF('quick game'!X128&gt;=$Y$51,1,0)</f>
        <v>0</v>
      </c>
      <c r="AI177">
        <f ca="1">IF('quick game'!Y128&gt;=$Y$51,1,0)</f>
        <v>0</v>
      </c>
      <c r="AJ177">
        <f ca="1">IF('quick game'!Z128&gt;=$Y$51,1,0)</f>
        <v>0</v>
      </c>
      <c r="AM177">
        <f>'quick game'!O128</f>
        <v>0</v>
      </c>
      <c r="AN177">
        <f ca="1">IF('quick game'!Q128&gt;=$Y$51+$Y$52,1,0)</f>
        <v>0</v>
      </c>
      <c r="AO177">
        <f ca="1">IF('quick game'!R128&gt;=$Y$51+$Y$52,1,0)</f>
        <v>0</v>
      </c>
      <c r="AP177">
        <f ca="1">IF('quick game'!S128&gt;=$Y$51+$Y$52,1,0)</f>
        <v>0</v>
      </c>
      <c r="AQ177">
        <f ca="1">IF('quick game'!T128&gt;=$Y$51+$Y$52,1,0)</f>
        <v>0</v>
      </c>
      <c r="AR177">
        <f ca="1">IF('quick game'!U128&gt;=$Y$51+$Y$52,1,0)</f>
        <v>0</v>
      </c>
      <c r="AS177">
        <f ca="1">IF('quick game'!V128&gt;=$Y$51+$Y$52,1,0)</f>
        <v>0</v>
      </c>
      <c r="AT177">
        <f ca="1">IF('quick game'!W128&gt;=$Y$51+$Y$52,1,0)</f>
        <v>0</v>
      </c>
      <c r="AU177">
        <f ca="1">IF('quick game'!X128&gt;=$Y$51+$Y$52,1,0)</f>
        <v>0</v>
      </c>
      <c r="AV177">
        <f ca="1">IF('quick game'!Y128&gt;=$Y$51+$Y$52,1,0)</f>
        <v>0</v>
      </c>
      <c r="AW177">
        <f ca="1">IF('quick game'!Z128&gt;=$Y$51+$Y$52,1,0)</f>
        <v>0</v>
      </c>
    </row>
    <row r="178" spans="13:49" x14ac:dyDescent="0.25">
      <c r="M178">
        <f>'quick game'!B129</f>
        <v>3360</v>
      </c>
      <c r="N178">
        <f ca="1">IF(N$64=$N$5,+'quick game'!E129,-100000)</f>
        <v>1.327119019041115E-94</v>
      </c>
      <c r="O178">
        <f>IF(O$64=$N$5,+'quick game'!F129,-100000)</f>
        <v>-100000</v>
      </c>
      <c r="P178">
        <f>IF(P$64=$N$5,+'quick game'!G129,-100000)</f>
        <v>-100000</v>
      </c>
      <c r="Q178">
        <f>IF(Q$64=$N$5,+'quick game'!H129,-100000)</f>
        <v>-100000</v>
      </c>
      <c r="R178">
        <f>IF(R$64=$N$5,+'quick game'!I129,-100000)</f>
        <v>-100000</v>
      </c>
      <c r="S178">
        <f>IF(S$64=$N$5,+'quick game'!J129,-100000)</f>
        <v>-100000</v>
      </c>
      <c r="T178">
        <f>IF(T$64=$N$5,+'quick game'!K129,-100000)</f>
        <v>-100000</v>
      </c>
      <c r="U178">
        <f>IF(U$64=$N$5,+'quick game'!L129,-100000)</f>
        <v>-100000</v>
      </c>
      <c r="V178">
        <f>IF(V$64=$N$5,+'quick game'!M129,-100000)</f>
        <v>-100000</v>
      </c>
      <c r="W178">
        <f>IF(W$64=$N$5,+'quick game'!N129,-100000)</f>
        <v>-100000</v>
      </c>
      <c r="Z178">
        <f>'quick game'!B129</f>
        <v>3360</v>
      </c>
      <c r="AA178">
        <f ca="1">IF('quick game'!Q129&gt;=$Y$51,1,0)</f>
        <v>0</v>
      </c>
      <c r="AB178">
        <f ca="1">IF('quick game'!R129&gt;=$Y$51,1,0)</f>
        <v>0</v>
      </c>
      <c r="AC178">
        <f ca="1">IF('quick game'!S129&gt;=$Y$51,1,0)</f>
        <v>0</v>
      </c>
      <c r="AD178">
        <f ca="1">IF('quick game'!T129&gt;=$Y$51,1,0)</f>
        <v>0</v>
      </c>
      <c r="AE178">
        <f ca="1">IF('quick game'!U129&gt;=$Y$51,1,0)</f>
        <v>0</v>
      </c>
      <c r="AF178">
        <f ca="1">IF('quick game'!V129&gt;=$Y$51,1,0)</f>
        <v>0</v>
      </c>
      <c r="AG178">
        <f ca="1">IF('quick game'!W129&gt;=$Y$51,1,0)</f>
        <v>0</v>
      </c>
      <c r="AH178">
        <f ca="1">IF('quick game'!X129&gt;=$Y$51,1,0)</f>
        <v>0</v>
      </c>
      <c r="AI178">
        <f ca="1">IF('quick game'!Y129&gt;=$Y$51,1,0)</f>
        <v>0</v>
      </c>
      <c r="AJ178">
        <f ca="1">IF('quick game'!Z129&gt;=$Y$51,1,0)</f>
        <v>0</v>
      </c>
      <c r="AM178">
        <f>'quick game'!O129</f>
        <v>0</v>
      </c>
      <c r="AN178">
        <f ca="1">IF('quick game'!Q129&gt;=$Y$51+$Y$52,1,0)</f>
        <v>0</v>
      </c>
      <c r="AO178">
        <f ca="1">IF('quick game'!R129&gt;=$Y$51+$Y$52,1,0)</f>
        <v>0</v>
      </c>
      <c r="AP178">
        <f ca="1">IF('quick game'!S129&gt;=$Y$51+$Y$52,1,0)</f>
        <v>0</v>
      </c>
      <c r="AQ178">
        <f ca="1">IF('quick game'!T129&gt;=$Y$51+$Y$52,1,0)</f>
        <v>0</v>
      </c>
      <c r="AR178">
        <f ca="1">IF('quick game'!U129&gt;=$Y$51+$Y$52,1,0)</f>
        <v>0</v>
      </c>
      <c r="AS178">
        <f ca="1">IF('quick game'!V129&gt;=$Y$51+$Y$52,1,0)</f>
        <v>0</v>
      </c>
      <c r="AT178">
        <f ca="1">IF('quick game'!W129&gt;=$Y$51+$Y$52,1,0)</f>
        <v>0</v>
      </c>
      <c r="AU178">
        <f ca="1">IF('quick game'!X129&gt;=$Y$51+$Y$52,1,0)</f>
        <v>0</v>
      </c>
      <c r="AV178">
        <f ca="1">IF('quick game'!Y129&gt;=$Y$51+$Y$52,1,0)</f>
        <v>0</v>
      </c>
      <c r="AW178">
        <f ca="1">IF('quick game'!Z129&gt;=$Y$51+$Y$52,1,0)</f>
        <v>0</v>
      </c>
    </row>
    <row r="179" spans="13:49" x14ac:dyDescent="0.25">
      <c r="M179">
        <f>'quick game'!B130</f>
        <v>3390</v>
      </c>
      <c r="N179">
        <f ca="1">IF(N$64=$N$5,+'quick game'!E130,-100000)</f>
        <v>1.9392480665172901E-95</v>
      </c>
      <c r="O179">
        <f>IF(O$64=$N$5,+'quick game'!F130,-100000)</f>
        <v>-100000</v>
      </c>
      <c r="P179">
        <f>IF(P$64=$N$5,+'quick game'!G130,-100000)</f>
        <v>-100000</v>
      </c>
      <c r="Q179">
        <f>IF(Q$64=$N$5,+'quick game'!H130,-100000)</f>
        <v>-100000</v>
      </c>
      <c r="R179">
        <f>IF(R$64=$N$5,+'quick game'!I130,-100000)</f>
        <v>-100000</v>
      </c>
      <c r="S179">
        <f>IF(S$64=$N$5,+'quick game'!J130,-100000)</f>
        <v>-100000</v>
      </c>
      <c r="T179">
        <f>IF(T$64=$N$5,+'quick game'!K130,-100000)</f>
        <v>-100000</v>
      </c>
      <c r="U179">
        <f>IF(U$64=$N$5,+'quick game'!L130,-100000)</f>
        <v>-100000</v>
      </c>
      <c r="V179">
        <f>IF(V$64=$N$5,+'quick game'!M130,-100000)</f>
        <v>-100000</v>
      </c>
      <c r="W179">
        <f>IF(W$64=$N$5,+'quick game'!N130,-100000)</f>
        <v>-100000</v>
      </c>
      <c r="Z179">
        <f>'quick game'!B130</f>
        <v>3390</v>
      </c>
      <c r="AA179">
        <f ca="1">IF('quick game'!Q130&gt;=$Y$51,1,0)</f>
        <v>0</v>
      </c>
      <c r="AB179">
        <f ca="1">IF('quick game'!R130&gt;=$Y$51,1,0)</f>
        <v>0</v>
      </c>
      <c r="AC179">
        <f ca="1">IF('quick game'!S130&gt;=$Y$51,1,0)</f>
        <v>0</v>
      </c>
      <c r="AD179">
        <f ca="1">IF('quick game'!T130&gt;=$Y$51,1,0)</f>
        <v>0</v>
      </c>
      <c r="AE179">
        <f ca="1">IF('quick game'!U130&gt;=$Y$51,1,0)</f>
        <v>0</v>
      </c>
      <c r="AF179">
        <f ca="1">IF('quick game'!V130&gt;=$Y$51,1,0)</f>
        <v>0</v>
      </c>
      <c r="AG179">
        <f ca="1">IF('quick game'!W130&gt;=$Y$51,1,0)</f>
        <v>0</v>
      </c>
      <c r="AH179">
        <f ca="1">IF('quick game'!X130&gt;=$Y$51,1,0)</f>
        <v>0</v>
      </c>
      <c r="AI179">
        <f ca="1">IF('quick game'!Y130&gt;=$Y$51,1,0)</f>
        <v>0</v>
      </c>
      <c r="AJ179">
        <f ca="1">IF('quick game'!Z130&gt;=$Y$51,1,0)</f>
        <v>0</v>
      </c>
      <c r="AM179">
        <f>'quick game'!O130</f>
        <v>0</v>
      </c>
      <c r="AN179">
        <f ca="1">IF('quick game'!Q130&gt;=$Y$51+$Y$52,1,0)</f>
        <v>0</v>
      </c>
      <c r="AO179">
        <f ca="1">IF('quick game'!R130&gt;=$Y$51+$Y$52,1,0)</f>
        <v>0</v>
      </c>
      <c r="AP179">
        <f ca="1">IF('quick game'!S130&gt;=$Y$51+$Y$52,1,0)</f>
        <v>0</v>
      </c>
      <c r="AQ179">
        <f ca="1">IF('quick game'!T130&gt;=$Y$51+$Y$52,1,0)</f>
        <v>0</v>
      </c>
      <c r="AR179">
        <f ca="1">IF('quick game'!U130&gt;=$Y$51+$Y$52,1,0)</f>
        <v>0</v>
      </c>
      <c r="AS179">
        <f ca="1">IF('quick game'!V130&gt;=$Y$51+$Y$52,1,0)</f>
        <v>0</v>
      </c>
      <c r="AT179">
        <f ca="1">IF('quick game'!W130&gt;=$Y$51+$Y$52,1,0)</f>
        <v>0</v>
      </c>
      <c r="AU179">
        <f ca="1">IF('quick game'!X130&gt;=$Y$51+$Y$52,1,0)</f>
        <v>0</v>
      </c>
      <c r="AV179">
        <f ca="1">IF('quick game'!Y130&gt;=$Y$51+$Y$52,1,0)</f>
        <v>0</v>
      </c>
      <c r="AW179">
        <f ca="1">IF('quick game'!Z130&gt;=$Y$51+$Y$52,1,0)</f>
        <v>0</v>
      </c>
    </row>
    <row r="180" spans="13:49" x14ac:dyDescent="0.25">
      <c r="M180">
        <f>'quick game'!B131</f>
        <v>3420</v>
      </c>
      <c r="N180">
        <f ca="1">IF(N$64=$N$5,+'quick game'!E131,-100000)</f>
        <v>3.0937121812423976E-96</v>
      </c>
      <c r="O180">
        <f>IF(O$64=$N$5,+'quick game'!F131,-100000)</f>
        <v>-100000</v>
      </c>
      <c r="P180">
        <f>IF(P$64=$N$5,+'quick game'!G131,-100000)</f>
        <v>-100000</v>
      </c>
      <c r="Q180">
        <f>IF(Q$64=$N$5,+'quick game'!H131,-100000)</f>
        <v>-100000</v>
      </c>
      <c r="R180">
        <f>IF(R$64=$N$5,+'quick game'!I131,-100000)</f>
        <v>-100000</v>
      </c>
      <c r="S180">
        <f>IF(S$64=$N$5,+'quick game'!J131,-100000)</f>
        <v>-100000</v>
      </c>
      <c r="T180">
        <f>IF(T$64=$N$5,+'quick game'!K131,-100000)</f>
        <v>-100000</v>
      </c>
      <c r="U180">
        <f>IF(U$64=$N$5,+'quick game'!L131,-100000)</f>
        <v>-100000</v>
      </c>
      <c r="V180">
        <f>IF(V$64=$N$5,+'quick game'!M131,-100000)</f>
        <v>-100000</v>
      </c>
      <c r="W180">
        <f>IF(W$64=$N$5,+'quick game'!N131,-100000)</f>
        <v>-100000</v>
      </c>
      <c r="Z180">
        <f>'quick game'!B131</f>
        <v>3420</v>
      </c>
      <c r="AA180">
        <f ca="1">IF('quick game'!Q131&gt;=$Y$51,1,0)</f>
        <v>0</v>
      </c>
      <c r="AB180">
        <f ca="1">IF('quick game'!R131&gt;=$Y$51,1,0)</f>
        <v>0</v>
      </c>
      <c r="AC180">
        <f ca="1">IF('quick game'!S131&gt;=$Y$51,1,0)</f>
        <v>0</v>
      </c>
      <c r="AD180">
        <f ca="1">IF('quick game'!T131&gt;=$Y$51,1,0)</f>
        <v>0</v>
      </c>
      <c r="AE180">
        <f ca="1">IF('quick game'!U131&gt;=$Y$51,1,0)</f>
        <v>0</v>
      </c>
      <c r="AF180">
        <f ca="1">IF('quick game'!V131&gt;=$Y$51,1,0)</f>
        <v>0</v>
      </c>
      <c r="AG180">
        <f ca="1">IF('quick game'!W131&gt;=$Y$51,1,0)</f>
        <v>0</v>
      </c>
      <c r="AH180">
        <f ca="1">IF('quick game'!X131&gt;=$Y$51,1,0)</f>
        <v>0</v>
      </c>
      <c r="AI180">
        <f ca="1">IF('quick game'!Y131&gt;=$Y$51,1,0)</f>
        <v>0</v>
      </c>
      <c r="AJ180">
        <f ca="1">IF('quick game'!Z131&gt;=$Y$51,1,0)</f>
        <v>0</v>
      </c>
      <c r="AM180">
        <f>'quick game'!O131</f>
        <v>0</v>
      </c>
      <c r="AN180">
        <f ca="1">IF('quick game'!Q131&gt;=$Y$51+$Y$52,1,0)</f>
        <v>0</v>
      </c>
      <c r="AO180">
        <f ca="1">IF('quick game'!R131&gt;=$Y$51+$Y$52,1,0)</f>
        <v>0</v>
      </c>
      <c r="AP180">
        <f ca="1">IF('quick game'!S131&gt;=$Y$51+$Y$52,1,0)</f>
        <v>0</v>
      </c>
      <c r="AQ180">
        <f ca="1">IF('quick game'!T131&gt;=$Y$51+$Y$52,1,0)</f>
        <v>0</v>
      </c>
      <c r="AR180">
        <f ca="1">IF('quick game'!U131&gt;=$Y$51+$Y$52,1,0)</f>
        <v>0</v>
      </c>
      <c r="AS180">
        <f ca="1">IF('quick game'!V131&gt;=$Y$51+$Y$52,1,0)</f>
        <v>0</v>
      </c>
      <c r="AT180">
        <f ca="1">IF('quick game'!W131&gt;=$Y$51+$Y$52,1,0)</f>
        <v>0</v>
      </c>
      <c r="AU180">
        <f ca="1">IF('quick game'!X131&gt;=$Y$51+$Y$52,1,0)</f>
        <v>0</v>
      </c>
      <c r="AV180">
        <f ca="1">IF('quick game'!Y131&gt;=$Y$51+$Y$52,1,0)</f>
        <v>0</v>
      </c>
      <c r="AW180">
        <f ca="1">IF('quick game'!Z131&gt;=$Y$51+$Y$52,1,0)</f>
        <v>0</v>
      </c>
    </row>
    <row r="181" spans="13:49" x14ac:dyDescent="0.25">
      <c r="M181">
        <f>'quick game'!B132</f>
        <v>3450</v>
      </c>
      <c r="N181">
        <f ca="1">IF(N$64=$N$5,+'quick game'!E132,-100000)</f>
        <v>3.1777662001560648E-97</v>
      </c>
      <c r="O181">
        <f>IF(O$64=$N$5,+'quick game'!F132,-100000)</f>
        <v>-100000</v>
      </c>
      <c r="P181">
        <f>IF(P$64=$N$5,+'quick game'!G132,-100000)</f>
        <v>-100000</v>
      </c>
      <c r="Q181">
        <f>IF(Q$64=$N$5,+'quick game'!H132,-100000)</f>
        <v>-100000</v>
      </c>
      <c r="R181">
        <f>IF(R$64=$N$5,+'quick game'!I132,-100000)</f>
        <v>-100000</v>
      </c>
      <c r="S181">
        <f>IF(S$64=$N$5,+'quick game'!J132,-100000)</f>
        <v>-100000</v>
      </c>
      <c r="T181">
        <f>IF(T$64=$N$5,+'quick game'!K132,-100000)</f>
        <v>-100000</v>
      </c>
      <c r="U181">
        <f>IF(U$64=$N$5,+'quick game'!L132,-100000)</f>
        <v>-100000</v>
      </c>
      <c r="V181">
        <f>IF(V$64=$N$5,+'quick game'!M132,-100000)</f>
        <v>-100000</v>
      </c>
      <c r="W181">
        <f>IF(W$64=$N$5,+'quick game'!N132,-100000)</f>
        <v>-100000</v>
      </c>
      <c r="Z181">
        <f>'quick game'!B132</f>
        <v>3450</v>
      </c>
      <c r="AA181">
        <f ca="1">IF('quick game'!Q132&gt;=$Y$51,1,0)</f>
        <v>0</v>
      </c>
      <c r="AB181">
        <f ca="1">IF('quick game'!R132&gt;=$Y$51,1,0)</f>
        <v>0</v>
      </c>
      <c r="AC181">
        <f ca="1">IF('quick game'!S132&gt;=$Y$51,1,0)</f>
        <v>0</v>
      </c>
      <c r="AD181">
        <f ca="1">IF('quick game'!T132&gt;=$Y$51,1,0)</f>
        <v>0</v>
      </c>
      <c r="AE181">
        <f ca="1">IF('quick game'!U132&gt;=$Y$51,1,0)</f>
        <v>0</v>
      </c>
      <c r="AF181">
        <f ca="1">IF('quick game'!V132&gt;=$Y$51,1,0)</f>
        <v>0</v>
      </c>
      <c r="AG181">
        <f ca="1">IF('quick game'!W132&gt;=$Y$51,1,0)</f>
        <v>0</v>
      </c>
      <c r="AH181">
        <f ca="1">IF('quick game'!X132&gt;=$Y$51,1,0)</f>
        <v>0</v>
      </c>
      <c r="AI181">
        <f ca="1">IF('quick game'!Y132&gt;=$Y$51,1,0)</f>
        <v>0</v>
      </c>
      <c r="AJ181">
        <f ca="1">IF('quick game'!Z132&gt;=$Y$51,1,0)</f>
        <v>0</v>
      </c>
      <c r="AM181">
        <f>'quick game'!O132</f>
        <v>0</v>
      </c>
      <c r="AN181">
        <f ca="1">IF('quick game'!Q132&gt;=$Y$51+$Y$52,1,0)</f>
        <v>0</v>
      </c>
      <c r="AO181">
        <f ca="1">IF('quick game'!R132&gt;=$Y$51+$Y$52,1,0)</f>
        <v>0</v>
      </c>
      <c r="AP181">
        <f ca="1">IF('quick game'!S132&gt;=$Y$51+$Y$52,1,0)</f>
        <v>0</v>
      </c>
      <c r="AQ181">
        <f ca="1">IF('quick game'!T132&gt;=$Y$51+$Y$52,1,0)</f>
        <v>0</v>
      </c>
      <c r="AR181">
        <f ca="1">IF('quick game'!U132&gt;=$Y$51+$Y$52,1,0)</f>
        <v>0</v>
      </c>
      <c r="AS181">
        <f ca="1">IF('quick game'!V132&gt;=$Y$51+$Y$52,1,0)</f>
        <v>0</v>
      </c>
      <c r="AT181">
        <f ca="1">IF('quick game'!W132&gt;=$Y$51+$Y$52,1,0)</f>
        <v>0</v>
      </c>
      <c r="AU181">
        <f ca="1">IF('quick game'!X132&gt;=$Y$51+$Y$52,1,0)</f>
        <v>0</v>
      </c>
      <c r="AV181">
        <f ca="1">IF('quick game'!Y132&gt;=$Y$51+$Y$52,1,0)</f>
        <v>0</v>
      </c>
      <c r="AW181">
        <f ca="1">IF('quick game'!Z132&gt;=$Y$51+$Y$52,1,0)</f>
        <v>0</v>
      </c>
    </row>
    <row r="182" spans="13:49" x14ac:dyDescent="0.25">
      <c r="M182">
        <f>'quick game'!B133</f>
        <v>3480</v>
      </c>
      <c r="N182">
        <f ca="1">IF(N$64=$N$5,+'quick game'!E133,-100000)</f>
        <v>4.3702556294152858E-98</v>
      </c>
      <c r="O182">
        <f>IF(O$64=$N$5,+'quick game'!F133,-100000)</f>
        <v>-100000</v>
      </c>
      <c r="P182">
        <f>IF(P$64=$N$5,+'quick game'!G133,-100000)</f>
        <v>-100000</v>
      </c>
      <c r="Q182">
        <f>IF(Q$64=$N$5,+'quick game'!H133,-100000)</f>
        <v>-100000</v>
      </c>
      <c r="R182">
        <f>IF(R$64=$N$5,+'quick game'!I133,-100000)</f>
        <v>-100000</v>
      </c>
      <c r="S182">
        <f>IF(S$64=$N$5,+'quick game'!J133,-100000)</f>
        <v>-100000</v>
      </c>
      <c r="T182">
        <f>IF(T$64=$N$5,+'quick game'!K133,-100000)</f>
        <v>-100000</v>
      </c>
      <c r="U182">
        <f>IF(U$64=$N$5,+'quick game'!L133,-100000)</f>
        <v>-100000</v>
      </c>
      <c r="V182">
        <f>IF(V$64=$N$5,+'quick game'!M133,-100000)</f>
        <v>-100000</v>
      </c>
      <c r="W182">
        <f>IF(W$64=$N$5,+'quick game'!N133,-100000)</f>
        <v>-100000</v>
      </c>
      <c r="Z182">
        <f>'quick game'!B133</f>
        <v>3480</v>
      </c>
      <c r="AA182">
        <f ca="1">IF('quick game'!Q133&gt;=$Y$51,1,0)</f>
        <v>0</v>
      </c>
      <c r="AB182">
        <f ca="1">IF('quick game'!R133&gt;=$Y$51,1,0)</f>
        <v>0</v>
      </c>
      <c r="AC182">
        <f ca="1">IF('quick game'!S133&gt;=$Y$51,1,0)</f>
        <v>0</v>
      </c>
      <c r="AD182">
        <f ca="1">IF('quick game'!T133&gt;=$Y$51,1,0)</f>
        <v>0</v>
      </c>
      <c r="AE182">
        <f ca="1">IF('quick game'!U133&gt;=$Y$51,1,0)</f>
        <v>0</v>
      </c>
      <c r="AF182">
        <f ca="1">IF('quick game'!V133&gt;=$Y$51,1,0)</f>
        <v>0</v>
      </c>
      <c r="AG182">
        <f ca="1">IF('quick game'!W133&gt;=$Y$51,1,0)</f>
        <v>0</v>
      </c>
      <c r="AH182">
        <f ca="1">IF('quick game'!X133&gt;=$Y$51,1,0)</f>
        <v>0</v>
      </c>
      <c r="AI182">
        <f ca="1">IF('quick game'!Y133&gt;=$Y$51,1,0)</f>
        <v>0</v>
      </c>
      <c r="AJ182">
        <f ca="1">IF('quick game'!Z133&gt;=$Y$51,1,0)</f>
        <v>0</v>
      </c>
      <c r="AM182">
        <f>'quick game'!O133</f>
        <v>0</v>
      </c>
      <c r="AN182">
        <f ca="1">IF('quick game'!Q133&gt;=$Y$51+$Y$52,1,0)</f>
        <v>0</v>
      </c>
      <c r="AO182">
        <f ca="1">IF('quick game'!R133&gt;=$Y$51+$Y$52,1,0)</f>
        <v>0</v>
      </c>
      <c r="AP182">
        <f ca="1">IF('quick game'!S133&gt;=$Y$51+$Y$52,1,0)</f>
        <v>0</v>
      </c>
      <c r="AQ182">
        <f ca="1">IF('quick game'!T133&gt;=$Y$51+$Y$52,1,0)</f>
        <v>0</v>
      </c>
      <c r="AR182">
        <f ca="1">IF('quick game'!U133&gt;=$Y$51+$Y$52,1,0)</f>
        <v>0</v>
      </c>
      <c r="AS182">
        <f ca="1">IF('quick game'!V133&gt;=$Y$51+$Y$52,1,0)</f>
        <v>0</v>
      </c>
      <c r="AT182">
        <f ca="1">IF('quick game'!W133&gt;=$Y$51+$Y$52,1,0)</f>
        <v>0</v>
      </c>
      <c r="AU182">
        <f ca="1">IF('quick game'!X133&gt;=$Y$51+$Y$52,1,0)</f>
        <v>0</v>
      </c>
      <c r="AV182">
        <f ca="1">IF('quick game'!Y133&gt;=$Y$51+$Y$52,1,0)</f>
        <v>0</v>
      </c>
      <c r="AW182">
        <f ca="1">IF('quick game'!Z133&gt;=$Y$51+$Y$52,1,0)</f>
        <v>0</v>
      </c>
    </row>
    <row r="183" spans="13:49" x14ac:dyDescent="0.25">
      <c r="M183">
        <f>'quick game'!B134</f>
        <v>3510</v>
      </c>
      <c r="N183">
        <f ca="1">IF(N$64=$N$5,+'quick game'!E134,-100000)</f>
        <v>6.2074326939350511E-99</v>
      </c>
      <c r="O183">
        <f>IF(O$64=$N$5,+'quick game'!F134,-100000)</f>
        <v>-100000</v>
      </c>
      <c r="P183">
        <f>IF(P$64=$N$5,+'quick game'!G134,-100000)</f>
        <v>-100000</v>
      </c>
      <c r="Q183">
        <f>IF(Q$64=$N$5,+'quick game'!H134,-100000)</f>
        <v>-100000</v>
      </c>
      <c r="R183">
        <f>IF(R$64=$N$5,+'quick game'!I134,-100000)</f>
        <v>-100000</v>
      </c>
      <c r="S183">
        <f>IF(S$64=$N$5,+'quick game'!J134,-100000)</f>
        <v>-100000</v>
      </c>
      <c r="T183">
        <f>IF(T$64=$N$5,+'quick game'!K134,-100000)</f>
        <v>-100000</v>
      </c>
      <c r="U183">
        <f>IF(U$64=$N$5,+'quick game'!L134,-100000)</f>
        <v>-100000</v>
      </c>
      <c r="V183">
        <f>IF(V$64=$N$5,+'quick game'!M134,-100000)</f>
        <v>-100000</v>
      </c>
      <c r="W183">
        <f>IF(W$64=$N$5,+'quick game'!N134,-100000)</f>
        <v>-100000</v>
      </c>
      <c r="Z183">
        <f>'quick game'!B134</f>
        <v>3510</v>
      </c>
      <c r="AA183">
        <f ca="1">IF('quick game'!Q134&gt;=$Y$51,1,0)</f>
        <v>0</v>
      </c>
      <c r="AB183">
        <f ca="1">IF('quick game'!R134&gt;=$Y$51,1,0)</f>
        <v>0</v>
      </c>
      <c r="AC183">
        <f ca="1">IF('quick game'!S134&gt;=$Y$51,1,0)</f>
        <v>0</v>
      </c>
      <c r="AD183">
        <f ca="1">IF('quick game'!T134&gt;=$Y$51,1,0)</f>
        <v>0</v>
      </c>
      <c r="AE183">
        <f ca="1">IF('quick game'!U134&gt;=$Y$51,1,0)</f>
        <v>0</v>
      </c>
      <c r="AF183">
        <f ca="1">IF('quick game'!V134&gt;=$Y$51,1,0)</f>
        <v>0</v>
      </c>
      <c r="AG183">
        <f ca="1">IF('quick game'!W134&gt;=$Y$51,1,0)</f>
        <v>0</v>
      </c>
      <c r="AH183">
        <f ca="1">IF('quick game'!X134&gt;=$Y$51,1,0)</f>
        <v>0</v>
      </c>
      <c r="AI183">
        <f ca="1">IF('quick game'!Y134&gt;=$Y$51,1,0)</f>
        <v>0</v>
      </c>
      <c r="AJ183">
        <f ca="1">IF('quick game'!Z134&gt;=$Y$51,1,0)</f>
        <v>0</v>
      </c>
      <c r="AM183">
        <f>'quick game'!O134</f>
        <v>0</v>
      </c>
      <c r="AN183">
        <f ca="1">IF('quick game'!Q134&gt;=$Y$51+$Y$52,1,0)</f>
        <v>0</v>
      </c>
      <c r="AO183">
        <f ca="1">IF('quick game'!R134&gt;=$Y$51+$Y$52,1,0)</f>
        <v>0</v>
      </c>
      <c r="AP183">
        <f ca="1">IF('quick game'!S134&gt;=$Y$51+$Y$52,1,0)</f>
        <v>0</v>
      </c>
      <c r="AQ183">
        <f ca="1">IF('quick game'!T134&gt;=$Y$51+$Y$52,1,0)</f>
        <v>0</v>
      </c>
      <c r="AR183">
        <f ca="1">IF('quick game'!U134&gt;=$Y$51+$Y$52,1,0)</f>
        <v>0</v>
      </c>
      <c r="AS183">
        <f ca="1">IF('quick game'!V134&gt;=$Y$51+$Y$52,1,0)</f>
        <v>0</v>
      </c>
      <c r="AT183">
        <f ca="1">IF('quick game'!W134&gt;=$Y$51+$Y$52,1,0)</f>
        <v>0</v>
      </c>
      <c r="AU183">
        <f ca="1">IF('quick game'!X134&gt;=$Y$51+$Y$52,1,0)</f>
        <v>0</v>
      </c>
      <c r="AV183">
        <f ca="1">IF('quick game'!Y134&gt;=$Y$51+$Y$52,1,0)</f>
        <v>0</v>
      </c>
      <c r="AW183">
        <f ca="1">IF('quick game'!Z134&gt;=$Y$51+$Y$52,1,0)</f>
        <v>0</v>
      </c>
    </row>
    <row r="184" spans="13:49" x14ac:dyDescent="0.25">
      <c r="M184">
        <f>'quick game'!B135</f>
        <v>3540</v>
      </c>
      <c r="N184">
        <f ca="1">IF(N$64=$N$5,+'quick game'!E135,-100000)</f>
        <v>9.3512059221943E-100</v>
      </c>
      <c r="O184">
        <f>IF(O$64=$N$5,+'quick game'!F135,-100000)</f>
        <v>-100000</v>
      </c>
      <c r="P184">
        <f>IF(P$64=$N$5,+'quick game'!G135,-100000)</f>
        <v>-100000</v>
      </c>
      <c r="Q184">
        <f>IF(Q$64=$N$5,+'quick game'!H135,-100000)</f>
        <v>-100000</v>
      </c>
      <c r="R184">
        <f>IF(R$64=$N$5,+'quick game'!I135,-100000)</f>
        <v>-100000</v>
      </c>
      <c r="S184">
        <f>IF(S$64=$N$5,+'quick game'!J135,-100000)</f>
        <v>-100000</v>
      </c>
      <c r="T184">
        <f>IF(T$64=$N$5,+'quick game'!K135,-100000)</f>
        <v>-100000</v>
      </c>
      <c r="U184">
        <f>IF(U$64=$N$5,+'quick game'!L135,-100000)</f>
        <v>-100000</v>
      </c>
      <c r="V184">
        <f>IF(V$64=$N$5,+'quick game'!M135,-100000)</f>
        <v>-100000</v>
      </c>
      <c r="W184">
        <f>IF(W$64=$N$5,+'quick game'!N135,-100000)</f>
        <v>-100000</v>
      </c>
      <c r="Z184">
        <f>'quick game'!B135</f>
        <v>3540</v>
      </c>
      <c r="AA184">
        <f ca="1">IF('quick game'!Q135&gt;=$Y$51,1,0)</f>
        <v>0</v>
      </c>
      <c r="AB184">
        <f ca="1">IF('quick game'!R135&gt;=$Y$51,1,0)</f>
        <v>0</v>
      </c>
      <c r="AC184">
        <f ca="1">IF('quick game'!S135&gt;=$Y$51,1,0)</f>
        <v>0</v>
      </c>
      <c r="AD184">
        <f ca="1">IF('quick game'!T135&gt;=$Y$51,1,0)</f>
        <v>0</v>
      </c>
      <c r="AE184">
        <f ca="1">IF('quick game'!U135&gt;=$Y$51,1,0)</f>
        <v>0</v>
      </c>
      <c r="AF184">
        <f ca="1">IF('quick game'!V135&gt;=$Y$51,1,0)</f>
        <v>0</v>
      </c>
      <c r="AG184">
        <f ca="1">IF('quick game'!W135&gt;=$Y$51,1,0)</f>
        <v>0</v>
      </c>
      <c r="AH184">
        <f ca="1">IF('quick game'!X135&gt;=$Y$51,1,0)</f>
        <v>0</v>
      </c>
      <c r="AI184">
        <f ca="1">IF('quick game'!Y135&gt;=$Y$51,1,0)</f>
        <v>0</v>
      </c>
      <c r="AJ184">
        <f ca="1">IF('quick game'!Z135&gt;=$Y$51,1,0)</f>
        <v>0</v>
      </c>
      <c r="AM184">
        <f>'quick game'!O135</f>
        <v>0</v>
      </c>
      <c r="AN184">
        <f ca="1">IF('quick game'!Q135&gt;=$Y$51+$Y$52,1,0)</f>
        <v>0</v>
      </c>
      <c r="AO184">
        <f ca="1">IF('quick game'!R135&gt;=$Y$51+$Y$52,1,0)</f>
        <v>0</v>
      </c>
      <c r="AP184">
        <f ca="1">IF('quick game'!S135&gt;=$Y$51+$Y$52,1,0)</f>
        <v>0</v>
      </c>
      <c r="AQ184">
        <f ca="1">IF('quick game'!T135&gt;=$Y$51+$Y$52,1,0)</f>
        <v>0</v>
      </c>
      <c r="AR184">
        <f ca="1">IF('quick game'!U135&gt;=$Y$51+$Y$52,1,0)</f>
        <v>0</v>
      </c>
      <c r="AS184">
        <f ca="1">IF('quick game'!V135&gt;=$Y$51+$Y$52,1,0)</f>
        <v>0</v>
      </c>
      <c r="AT184">
        <f ca="1">IF('quick game'!W135&gt;=$Y$51+$Y$52,1,0)</f>
        <v>0</v>
      </c>
      <c r="AU184">
        <f ca="1">IF('quick game'!X135&gt;=$Y$51+$Y$52,1,0)</f>
        <v>0</v>
      </c>
      <c r="AV184">
        <f ca="1">IF('quick game'!Y135&gt;=$Y$51+$Y$52,1,0)</f>
        <v>0</v>
      </c>
      <c r="AW184">
        <f ca="1">IF('quick game'!Z135&gt;=$Y$51+$Y$52,1,0)</f>
        <v>0</v>
      </c>
    </row>
    <row r="185" spans="13:49" x14ac:dyDescent="0.25">
      <c r="M185">
        <f>'quick game'!B136</f>
        <v>3570</v>
      </c>
      <c r="N185">
        <f ca="1">IF(N$64=$N$5,+'quick game'!E136,-100000)</f>
        <v>7.7660998606822965E-101</v>
      </c>
      <c r="O185">
        <f>IF(O$64=$N$5,+'quick game'!F136,-100000)</f>
        <v>-100000</v>
      </c>
      <c r="P185">
        <f>IF(P$64=$N$5,+'quick game'!G136,-100000)</f>
        <v>-100000</v>
      </c>
      <c r="Q185">
        <f>IF(Q$64=$N$5,+'quick game'!H136,-100000)</f>
        <v>-100000</v>
      </c>
      <c r="R185">
        <f>IF(R$64=$N$5,+'quick game'!I136,-100000)</f>
        <v>-100000</v>
      </c>
      <c r="S185">
        <f>IF(S$64=$N$5,+'quick game'!J136,-100000)</f>
        <v>-100000</v>
      </c>
      <c r="T185">
        <f>IF(T$64=$N$5,+'quick game'!K136,-100000)</f>
        <v>-100000</v>
      </c>
      <c r="U185">
        <f>IF(U$64=$N$5,+'quick game'!L136,-100000)</f>
        <v>-100000</v>
      </c>
      <c r="V185">
        <f>IF(V$64=$N$5,+'quick game'!M136,-100000)</f>
        <v>-100000</v>
      </c>
      <c r="W185">
        <f>IF(W$64=$N$5,+'quick game'!N136,-100000)</f>
        <v>-100000</v>
      </c>
      <c r="Z185">
        <f>'quick game'!B136</f>
        <v>3570</v>
      </c>
      <c r="AA185">
        <f ca="1">IF('quick game'!Q136&gt;=$Y$51,1,0)</f>
        <v>0</v>
      </c>
      <c r="AB185">
        <f ca="1">IF('quick game'!R136&gt;=$Y$51,1,0)</f>
        <v>0</v>
      </c>
      <c r="AC185">
        <f ca="1">IF('quick game'!S136&gt;=$Y$51,1,0)</f>
        <v>0</v>
      </c>
      <c r="AD185">
        <f ca="1">IF('quick game'!T136&gt;=$Y$51,1,0)</f>
        <v>0</v>
      </c>
      <c r="AE185">
        <f ca="1">IF('quick game'!U136&gt;=$Y$51,1,0)</f>
        <v>0</v>
      </c>
      <c r="AF185">
        <f ca="1">IF('quick game'!V136&gt;=$Y$51,1,0)</f>
        <v>0</v>
      </c>
      <c r="AG185">
        <f ca="1">IF('quick game'!W136&gt;=$Y$51,1,0)</f>
        <v>0</v>
      </c>
      <c r="AH185">
        <f ca="1">IF('quick game'!X136&gt;=$Y$51,1,0)</f>
        <v>0</v>
      </c>
      <c r="AI185">
        <f ca="1">IF('quick game'!Y136&gt;=$Y$51,1,0)</f>
        <v>0</v>
      </c>
      <c r="AJ185">
        <f ca="1">IF('quick game'!Z136&gt;=$Y$51,1,0)</f>
        <v>0</v>
      </c>
      <c r="AM185">
        <f>'quick game'!O136</f>
        <v>0</v>
      </c>
      <c r="AN185">
        <f ca="1">IF('quick game'!Q136&gt;=$Y$51+$Y$52,1,0)</f>
        <v>0</v>
      </c>
      <c r="AO185">
        <f ca="1">IF('quick game'!R136&gt;=$Y$51+$Y$52,1,0)</f>
        <v>0</v>
      </c>
      <c r="AP185">
        <f ca="1">IF('quick game'!S136&gt;=$Y$51+$Y$52,1,0)</f>
        <v>0</v>
      </c>
      <c r="AQ185">
        <f ca="1">IF('quick game'!T136&gt;=$Y$51+$Y$52,1,0)</f>
        <v>0</v>
      </c>
      <c r="AR185">
        <f ca="1">IF('quick game'!U136&gt;=$Y$51+$Y$52,1,0)</f>
        <v>0</v>
      </c>
      <c r="AS185">
        <f ca="1">IF('quick game'!V136&gt;=$Y$51+$Y$52,1,0)</f>
        <v>0</v>
      </c>
      <c r="AT185">
        <f ca="1">IF('quick game'!W136&gt;=$Y$51+$Y$52,1,0)</f>
        <v>0</v>
      </c>
      <c r="AU185">
        <f ca="1">IF('quick game'!X136&gt;=$Y$51+$Y$52,1,0)</f>
        <v>0</v>
      </c>
      <c r="AV185">
        <f ca="1">IF('quick game'!Y136&gt;=$Y$51+$Y$52,1,0)</f>
        <v>0</v>
      </c>
      <c r="AW185">
        <f ca="1">IF('quick game'!Z136&gt;=$Y$51+$Y$52,1,0)</f>
        <v>0</v>
      </c>
    </row>
    <row r="186" spans="13:49" x14ac:dyDescent="0.25">
      <c r="M186">
        <f>'quick game'!B137</f>
        <v>3600</v>
      </c>
      <c r="N186">
        <f ca="1">IF(N$64=$N$5,+'quick game'!E137,-100000)</f>
        <v>1.0365305075215449E-101</v>
      </c>
      <c r="O186">
        <f>IF(O$64=$N$5,+'quick game'!F137,-100000)</f>
        <v>-100000</v>
      </c>
      <c r="P186">
        <f>IF(P$64=$N$5,+'quick game'!G137,-100000)</f>
        <v>-100000</v>
      </c>
      <c r="Q186">
        <f>IF(Q$64=$N$5,+'quick game'!H137,-100000)</f>
        <v>-100000</v>
      </c>
      <c r="R186">
        <f>IF(R$64=$N$5,+'quick game'!I137,-100000)</f>
        <v>-100000</v>
      </c>
      <c r="S186">
        <f>IF(S$64=$N$5,+'quick game'!J137,-100000)</f>
        <v>-100000</v>
      </c>
      <c r="T186">
        <f>IF(T$64=$N$5,+'quick game'!K137,-100000)</f>
        <v>-100000</v>
      </c>
      <c r="U186">
        <f>IF(U$64=$N$5,+'quick game'!L137,-100000)</f>
        <v>-100000</v>
      </c>
      <c r="V186">
        <f>IF(V$64=$N$5,+'quick game'!M137,-100000)</f>
        <v>-100000</v>
      </c>
      <c r="W186">
        <f>IF(W$64=$N$5,+'quick game'!N137,-100000)</f>
        <v>-100000</v>
      </c>
      <c r="Z186">
        <f>'quick game'!B137</f>
        <v>3600</v>
      </c>
      <c r="AA186">
        <f ca="1">IF('quick game'!Q137&gt;=$Y$51,1,0)</f>
        <v>0</v>
      </c>
      <c r="AB186">
        <f ca="1">IF('quick game'!R137&gt;=$Y$51,1,0)</f>
        <v>0</v>
      </c>
      <c r="AC186">
        <f ca="1">IF('quick game'!S137&gt;=$Y$51,1,0)</f>
        <v>0</v>
      </c>
      <c r="AD186">
        <f ca="1">IF('quick game'!T137&gt;=$Y$51,1,0)</f>
        <v>0</v>
      </c>
      <c r="AE186">
        <f ca="1">IF('quick game'!U137&gt;=$Y$51,1,0)</f>
        <v>0</v>
      </c>
      <c r="AF186">
        <f ca="1">IF('quick game'!V137&gt;=$Y$51,1,0)</f>
        <v>0</v>
      </c>
      <c r="AG186">
        <f ca="1">IF('quick game'!W137&gt;=$Y$51,1,0)</f>
        <v>0</v>
      </c>
      <c r="AH186">
        <f ca="1">IF('quick game'!X137&gt;=$Y$51,1,0)</f>
        <v>0</v>
      </c>
      <c r="AI186">
        <f ca="1">IF('quick game'!Y137&gt;=$Y$51,1,0)</f>
        <v>0</v>
      </c>
      <c r="AJ186">
        <f ca="1">IF('quick game'!Z137&gt;=$Y$51,1,0)</f>
        <v>0</v>
      </c>
      <c r="AM186">
        <f>'quick game'!O137</f>
        <v>0</v>
      </c>
      <c r="AN186">
        <f ca="1">IF('quick game'!Q137&gt;=$Y$51+$Y$52,1,0)</f>
        <v>0</v>
      </c>
      <c r="AO186">
        <f ca="1">IF('quick game'!R137&gt;=$Y$51+$Y$52,1,0)</f>
        <v>0</v>
      </c>
      <c r="AP186">
        <f ca="1">IF('quick game'!S137&gt;=$Y$51+$Y$52,1,0)</f>
        <v>0</v>
      </c>
      <c r="AQ186">
        <f ca="1">IF('quick game'!T137&gt;=$Y$51+$Y$52,1,0)</f>
        <v>0</v>
      </c>
      <c r="AR186">
        <f ca="1">IF('quick game'!U137&gt;=$Y$51+$Y$52,1,0)</f>
        <v>0</v>
      </c>
      <c r="AS186">
        <f ca="1">IF('quick game'!V137&gt;=$Y$51+$Y$52,1,0)</f>
        <v>0</v>
      </c>
      <c r="AT186">
        <f ca="1">IF('quick game'!W137&gt;=$Y$51+$Y$52,1,0)</f>
        <v>0</v>
      </c>
      <c r="AU186">
        <f ca="1">IF('quick game'!X137&gt;=$Y$51+$Y$52,1,0)</f>
        <v>0</v>
      </c>
      <c r="AV186">
        <f ca="1">IF('quick game'!Y137&gt;=$Y$51+$Y$52,1,0)</f>
        <v>0</v>
      </c>
      <c r="AW186">
        <f ca="1">IF('quick game'!Z137&gt;=$Y$51+$Y$52,1,0)</f>
        <v>0</v>
      </c>
    </row>
    <row r="187" spans="13:49" x14ac:dyDescent="0.25">
      <c r="M187">
        <f>'quick game'!B138</f>
        <v>3630</v>
      </c>
      <c r="N187">
        <f ca="1">IF(N$64=$N$5,+'quick game'!E138,-100000)</f>
        <v>1.6084641038192486E-102</v>
      </c>
      <c r="O187">
        <f>IF(O$64=$N$5,+'quick game'!F138,-100000)</f>
        <v>-100000</v>
      </c>
      <c r="P187">
        <f>IF(P$64=$N$5,+'quick game'!G138,-100000)</f>
        <v>-100000</v>
      </c>
      <c r="Q187">
        <f>IF(Q$64=$N$5,+'quick game'!H138,-100000)</f>
        <v>-100000</v>
      </c>
      <c r="R187">
        <f>IF(R$64=$N$5,+'quick game'!I138,-100000)</f>
        <v>-100000</v>
      </c>
      <c r="S187">
        <f>IF(S$64=$N$5,+'quick game'!J138,-100000)</f>
        <v>-100000</v>
      </c>
      <c r="T187">
        <f>IF(T$64=$N$5,+'quick game'!K138,-100000)</f>
        <v>-100000</v>
      </c>
      <c r="U187">
        <f>IF(U$64=$N$5,+'quick game'!L138,-100000)</f>
        <v>-100000</v>
      </c>
      <c r="V187">
        <f>IF(V$64=$N$5,+'quick game'!M138,-100000)</f>
        <v>-100000</v>
      </c>
      <c r="W187">
        <f>IF(W$64=$N$5,+'quick game'!N138,-100000)</f>
        <v>-100000</v>
      </c>
      <c r="Z187">
        <f>'quick game'!B138</f>
        <v>3630</v>
      </c>
      <c r="AA187">
        <f ca="1">IF('quick game'!Q138&gt;=$Y$51,1,0)</f>
        <v>0</v>
      </c>
      <c r="AB187">
        <f ca="1">IF('quick game'!R138&gt;=$Y$51,1,0)</f>
        <v>0</v>
      </c>
      <c r="AC187">
        <f ca="1">IF('quick game'!S138&gt;=$Y$51,1,0)</f>
        <v>0</v>
      </c>
      <c r="AD187">
        <f ca="1">IF('quick game'!T138&gt;=$Y$51,1,0)</f>
        <v>0</v>
      </c>
      <c r="AE187">
        <f ca="1">IF('quick game'!U138&gt;=$Y$51,1,0)</f>
        <v>0</v>
      </c>
      <c r="AF187">
        <f ca="1">IF('quick game'!V138&gt;=$Y$51,1,0)</f>
        <v>0</v>
      </c>
      <c r="AG187">
        <f ca="1">IF('quick game'!W138&gt;=$Y$51,1,0)</f>
        <v>0</v>
      </c>
      <c r="AH187">
        <f ca="1">IF('quick game'!X138&gt;=$Y$51,1,0)</f>
        <v>0</v>
      </c>
      <c r="AI187">
        <f ca="1">IF('quick game'!Y138&gt;=$Y$51,1,0)</f>
        <v>0</v>
      </c>
      <c r="AJ187">
        <f ca="1">IF('quick game'!Z138&gt;=$Y$51,1,0)</f>
        <v>0</v>
      </c>
      <c r="AM187">
        <f>'quick game'!O138</f>
        <v>0</v>
      </c>
      <c r="AN187">
        <f ca="1">IF('quick game'!Q138&gt;=$Y$51+$Y$52,1,0)</f>
        <v>0</v>
      </c>
      <c r="AO187">
        <f ca="1">IF('quick game'!R138&gt;=$Y$51+$Y$52,1,0)</f>
        <v>0</v>
      </c>
      <c r="AP187">
        <f ca="1">IF('quick game'!S138&gt;=$Y$51+$Y$52,1,0)</f>
        <v>0</v>
      </c>
      <c r="AQ187">
        <f ca="1">IF('quick game'!T138&gt;=$Y$51+$Y$52,1,0)</f>
        <v>0</v>
      </c>
      <c r="AR187">
        <f ca="1">IF('quick game'!U138&gt;=$Y$51+$Y$52,1,0)</f>
        <v>0</v>
      </c>
      <c r="AS187">
        <f ca="1">IF('quick game'!V138&gt;=$Y$51+$Y$52,1,0)</f>
        <v>0</v>
      </c>
      <c r="AT187">
        <f ca="1">IF('quick game'!W138&gt;=$Y$51+$Y$52,1,0)</f>
        <v>0</v>
      </c>
      <c r="AU187">
        <f ca="1">IF('quick game'!X138&gt;=$Y$51+$Y$52,1,0)</f>
        <v>0</v>
      </c>
      <c r="AV187">
        <f ca="1">IF('quick game'!Y138&gt;=$Y$51+$Y$52,1,0)</f>
        <v>0</v>
      </c>
      <c r="AW187">
        <f ca="1">IF('quick game'!Z138&gt;=$Y$51+$Y$52,1,0)</f>
        <v>0</v>
      </c>
    </row>
    <row r="188" spans="13:49" x14ac:dyDescent="0.25">
      <c r="M188">
        <f>'quick game'!B139</f>
        <v>3660</v>
      </c>
      <c r="N188">
        <f ca="1">IF(N$64=$N$5,+'quick game'!E139,-100000)</f>
        <v>1.6231886269031522E-103</v>
      </c>
      <c r="O188">
        <f>IF(O$64=$N$5,+'quick game'!F139,-100000)</f>
        <v>-100000</v>
      </c>
      <c r="P188">
        <f>IF(P$64=$N$5,+'quick game'!G139,-100000)</f>
        <v>-100000</v>
      </c>
      <c r="Q188">
        <f>IF(Q$64=$N$5,+'quick game'!H139,-100000)</f>
        <v>-100000</v>
      </c>
      <c r="R188">
        <f>IF(R$64=$N$5,+'quick game'!I139,-100000)</f>
        <v>-100000</v>
      </c>
      <c r="S188">
        <f>IF(S$64=$N$5,+'quick game'!J139,-100000)</f>
        <v>-100000</v>
      </c>
      <c r="T188">
        <f>IF(T$64=$N$5,+'quick game'!K139,-100000)</f>
        <v>-100000</v>
      </c>
      <c r="U188">
        <f>IF(U$64=$N$5,+'quick game'!L139,-100000)</f>
        <v>-100000</v>
      </c>
      <c r="V188">
        <f>IF(V$64=$N$5,+'quick game'!M139,-100000)</f>
        <v>-100000</v>
      </c>
      <c r="W188">
        <f>IF(W$64=$N$5,+'quick game'!N139,-100000)</f>
        <v>-100000</v>
      </c>
      <c r="Z188">
        <f>'quick game'!B139</f>
        <v>3660</v>
      </c>
      <c r="AA188">
        <f ca="1">IF('quick game'!Q139&gt;=$Y$51,1,0)</f>
        <v>0</v>
      </c>
      <c r="AB188">
        <f ca="1">IF('quick game'!R139&gt;=$Y$51,1,0)</f>
        <v>0</v>
      </c>
      <c r="AC188">
        <f ca="1">IF('quick game'!S139&gt;=$Y$51,1,0)</f>
        <v>0</v>
      </c>
      <c r="AD188">
        <f ca="1">IF('quick game'!T139&gt;=$Y$51,1,0)</f>
        <v>0</v>
      </c>
      <c r="AE188">
        <f ca="1">IF('quick game'!U139&gt;=$Y$51,1,0)</f>
        <v>0</v>
      </c>
      <c r="AF188">
        <f ca="1">IF('quick game'!V139&gt;=$Y$51,1,0)</f>
        <v>0</v>
      </c>
      <c r="AG188">
        <f ca="1">IF('quick game'!W139&gt;=$Y$51,1,0)</f>
        <v>0</v>
      </c>
      <c r="AH188">
        <f ca="1">IF('quick game'!X139&gt;=$Y$51,1,0)</f>
        <v>0</v>
      </c>
      <c r="AI188">
        <f ca="1">IF('quick game'!Y139&gt;=$Y$51,1,0)</f>
        <v>0</v>
      </c>
      <c r="AJ188">
        <f ca="1">IF('quick game'!Z139&gt;=$Y$51,1,0)</f>
        <v>0</v>
      </c>
      <c r="AM188">
        <f>'quick game'!O139</f>
        <v>0</v>
      </c>
      <c r="AN188">
        <f ca="1">IF('quick game'!Q139&gt;=$Y$51+$Y$52,1,0)</f>
        <v>0</v>
      </c>
      <c r="AO188">
        <f ca="1">IF('quick game'!R139&gt;=$Y$51+$Y$52,1,0)</f>
        <v>0</v>
      </c>
      <c r="AP188">
        <f ca="1">IF('quick game'!S139&gt;=$Y$51+$Y$52,1,0)</f>
        <v>0</v>
      </c>
      <c r="AQ188">
        <f ca="1">IF('quick game'!T139&gt;=$Y$51+$Y$52,1,0)</f>
        <v>0</v>
      </c>
      <c r="AR188">
        <f ca="1">IF('quick game'!U139&gt;=$Y$51+$Y$52,1,0)</f>
        <v>0</v>
      </c>
      <c r="AS188">
        <f ca="1">IF('quick game'!V139&gt;=$Y$51+$Y$52,1,0)</f>
        <v>0</v>
      </c>
      <c r="AT188">
        <f ca="1">IF('quick game'!W139&gt;=$Y$51+$Y$52,1,0)</f>
        <v>0</v>
      </c>
      <c r="AU188">
        <f ca="1">IF('quick game'!X139&gt;=$Y$51+$Y$52,1,0)</f>
        <v>0</v>
      </c>
      <c r="AV188">
        <f ca="1">IF('quick game'!Y139&gt;=$Y$51+$Y$52,1,0)</f>
        <v>0</v>
      </c>
      <c r="AW188">
        <f ca="1">IF('quick game'!Z139&gt;=$Y$51+$Y$52,1,0)</f>
        <v>0</v>
      </c>
    </row>
    <row r="189" spans="13:49" x14ac:dyDescent="0.25">
      <c r="M189">
        <f>'quick game'!B140</f>
        <v>3690</v>
      </c>
      <c r="N189">
        <f ca="1">IF(N$64=$N$5,+'quick game'!E140,-100000)</f>
        <v>2.8044953769500027E-104</v>
      </c>
      <c r="O189">
        <f>IF(O$64=$N$5,+'quick game'!F140,-100000)</f>
        <v>-100000</v>
      </c>
      <c r="P189">
        <f>IF(P$64=$N$5,+'quick game'!G140,-100000)</f>
        <v>-100000</v>
      </c>
      <c r="Q189">
        <f>IF(Q$64=$N$5,+'quick game'!H140,-100000)</f>
        <v>-100000</v>
      </c>
      <c r="R189">
        <f>IF(R$64=$N$5,+'quick game'!I140,-100000)</f>
        <v>-100000</v>
      </c>
      <c r="S189">
        <f>IF(S$64=$N$5,+'quick game'!J140,-100000)</f>
        <v>-100000</v>
      </c>
      <c r="T189">
        <f>IF(T$64=$N$5,+'quick game'!K140,-100000)</f>
        <v>-100000</v>
      </c>
      <c r="U189">
        <f>IF(U$64=$N$5,+'quick game'!L140,-100000)</f>
        <v>-100000</v>
      </c>
      <c r="V189">
        <f>IF(V$64=$N$5,+'quick game'!M140,-100000)</f>
        <v>-100000</v>
      </c>
      <c r="W189">
        <f>IF(W$64=$N$5,+'quick game'!N140,-100000)</f>
        <v>-100000</v>
      </c>
      <c r="Z189">
        <f>'quick game'!B140</f>
        <v>3690</v>
      </c>
      <c r="AA189">
        <f ca="1">IF('quick game'!Q140&gt;=$Y$51,1,0)</f>
        <v>0</v>
      </c>
      <c r="AB189">
        <f ca="1">IF('quick game'!R140&gt;=$Y$51,1,0)</f>
        <v>0</v>
      </c>
      <c r="AC189">
        <f ca="1">IF('quick game'!S140&gt;=$Y$51,1,0)</f>
        <v>0</v>
      </c>
      <c r="AD189">
        <f ca="1">IF('quick game'!T140&gt;=$Y$51,1,0)</f>
        <v>0</v>
      </c>
      <c r="AE189">
        <f ca="1">IF('quick game'!U140&gt;=$Y$51,1,0)</f>
        <v>0</v>
      </c>
      <c r="AF189">
        <f ca="1">IF('quick game'!V140&gt;=$Y$51,1,0)</f>
        <v>0</v>
      </c>
      <c r="AG189">
        <f ca="1">IF('quick game'!W140&gt;=$Y$51,1,0)</f>
        <v>0</v>
      </c>
      <c r="AH189">
        <f ca="1">IF('quick game'!X140&gt;=$Y$51,1,0)</f>
        <v>0</v>
      </c>
      <c r="AI189">
        <f ca="1">IF('quick game'!Y140&gt;=$Y$51,1,0)</f>
        <v>0</v>
      </c>
      <c r="AJ189">
        <f ca="1">IF('quick game'!Z140&gt;=$Y$51,1,0)</f>
        <v>0</v>
      </c>
      <c r="AM189">
        <f>'quick game'!O140</f>
        <v>0</v>
      </c>
      <c r="AN189">
        <f ca="1">IF('quick game'!Q140&gt;=$Y$51+$Y$52,1,0)</f>
        <v>0</v>
      </c>
      <c r="AO189">
        <f ca="1">IF('quick game'!R140&gt;=$Y$51+$Y$52,1,0)</f>
        <v>0</v>
      </c>
      <c r="AP189">
        <f ca="1">IF('quick game'!S140&gt;=$Y$51+$Y$52,1,0)</f>
        <v>0</v>
      </c>
      <c r="AQ189">
        <f ca="1">IF('quick game'!T140&gt;=$Y$51+$Y$52,1,0)</f>
        <v>0</v>
      </c>
      <c r="AR189">
        <f ca="1">IF('quick game'!U140&gt;=$Y$51+$Y$52,1,0)</f>
        <v>0</v>
      </c>
      <c r="AS189">
        <f ca="1">IF('quick game'!V140&gt;=$Y$51+$Y$52,1,0)</f>
        <v>0</v>
      </c>
      <c r="AT189">
        <f ca="1">IF('quick game'!W140&gt;=$Y$51+$Y$52,1,0)</f>
        <v>0</v>
      </c>
      <c r="AU189">
        <f ca="1">IF('quick game'!X140&gt;=$Y$51+$Y$52,1,0)</f>
        <v>0</v>
      </c>
      <c r="AV189">
        <f ca="1">IF('quick game'!Y140&gt;=$Y$51+$Y$52,1,0)</f>
        <v>0</v>
      </c>
      <c r="AW189">
        <f ca="1">IF('quick game'!Z140&gt;=$Y$51+$Y$52,1,0)</f>
        <v>0</v>
      </c>
    </row>
    <row r="190" spans="13:49" x14ac:dyDescent="0.25">
      <c r="M190">
        <f>'quick game'!B141</f>
        <v>3720</v>
      </c>
      <c r="N190">
        <f ca="1">IF(N$64=$N$5,+'quick game'!E141,-100000)</f>
        <v>3.7782244714776537E-105</v>
      </c>
      <c r="O190">
        <f>IF(O$64=$N$5,+'quick game'!F141,-100000)</f>
        <v>-100000</v>
      </c>
      <c r="P190">
        <f>IF(P$64=$N$5,+'quick game'!G141,-100000)</f>
        <v>-100000</v>
      </c>
      <c r="Q190">
        <f>IF(Q$64=$N$5,+'quick game'!H141,-100000)</f>
        <v>-100000</v>
      </c>
      <c r="R190">
        <f>IF(R$64=$N$5,+'quick game'!I141,-100000)</f>
        <v>-100000</v>
      </c>
      <c r="S190">
        <f>IF(S$64=$N$5,+'quick game'!J141,-100000)</f>
        <v>-100000</v>
      </c>
      <c r="T190">
        <f>IF(T$64=$N$5,+'quick game'!K141,-100000)</f>
        <v>-100000</v>
      </c>
      <c r="U190">
        <f>IF(U$64=$N$5,+'quick game'!L141,-100000)</f>
        <v>-100000</v>
      </c>
      <c r="V190">
        <f>IF(V$64=$N$5,+'quick game'!M141,-100000)</f>
        <v>-100000</v>
      </c>
      <c r="W190">
        <f>IF(W$64=$N$5,+'quick game'!N141,-100000)</f>
        <v>-100000</v>
      </c>
      <c r="Z190">
        <f>'quick game'!B141</f>
        <v>3720</v>
      </c>
      <c r="AA190">
        <f ca="1">IF('quick game'!Q141&gt;=$Y$51,1,0)</f>
        <v>0</v>
      </c>
      <c r="AB190">
        <f ca="1">IF('quick game'!R141&gt;=$Y$51,1,0)</f>
        <v>0</v>
      </c>
      <c r="AC190">
        <f ca="1">IF('quick game'!S141&gt;=$Y$51,1,0)</f>
        <v>0</v>
      </c>
      <c r="AD190">
        <f ca="1">IF('quick game'!T141&gt;=$Y$51,1,0)</f>
        <v>0</v>
      </c>
      <c r="AE190">
        <f ca="1">IF('quick game'!U141&gt;=$Y$51,1,0)</f>
        <v>0</v>
      </c>
      <c r="AF190">
        <f ca="1">IF('quick game'!V141&gt;=$Y$51,1,0)</f>
        <v>0</v>
      </c>
      <c r="AG190">
        <f ca="1">IF('quick game'!W141&gt;=$Y$51,1,0)</f>
        <v>0</v>
      </c>
      <c r="AH190">
        <f ca="1">IF('quick game'!X141&gt;=$Y$51,1,0)</f>
        <v>0</v>
      </c>
      <c r="AI190">
        <f ca="1">IF('quick game'!Y141&gt;=$Y$51,1,0)</f>
        <v>0</v>
      </c>
      <c r="AJ190">
        <f ca="1">IF('quick game'!Z141&gt;=$Y$51,1,0)</f>
        <v>0</v>
      </c>
      <c r="AM190">
        <f>'quick game'!O141</f>
        <v>0</v>
      </c>
      <c r="AN190">
        <f ca="1">IF('quick game'!Q141&gt;=$Y$51+$Y$52,1,0)</f>
        <v>0</v>
      </c>
      <c r="AO190">
        <f ca="1">IF('quick game'!R141&gt;=$Y$51+$Y$52,1,0)</f>
        <v>0</v>
      </c>
      <c r="AP190">
        <f ca="1">IF('quick game'!S141&gt;=$Y$51+$Y$52,1,0)</f>
        <v>0</v>
      </c>
      <c r="AQ190">
        <f ca="1">IF('quick game'!T141&gt;=$Y$51+$Y$52,1,0)</f>
        <v>0</v>
      </c>
      <c r="AR190">
        <f ca="1">IF('quick game'!U141&gt;=$Y$51+$Y$52,1,0)</f>
        <v>0</v>
      </c>
      <c r="AS190">
        <f ca="1">IF('quick game'!V141&gt;=$Y$51+$Y$52,1,0)</f>
        <v>0</v>
      </c>
      <c r="AT190">
        <f ca="1">IF('quick game'!W141&gt;=$Y$51+$Y$52,1,0)</f>
        <v>0</v>
      </c>
      <c r="AU190">
        <f ca="1">IF('quick game'!X141&gt;=$Y$51+$Y$52,1,0)</f>
        <v>0</v>
      </c>
      <c r="AV190">
        <f ca="1">IF('quick game'!Y141&gt;=$Y$51+$Y$52,1,0)</f>
        <v>0</v>
      </c>
      <c r="AW190">
        <f ca="1">IF('quick game'!Z141&gt;=$Y$51+$Y$52,1,0)</f>
        <v>0</v>
      </c>
    </row>
    <row r="191" spans="13:49" x14ac:dyDescent="0.25">
      <c r="M191">
        <f>'quick game'!B142</f>
        <v>3750</v>
      </c>
      <c r="N191">
        <f ca="1">IF(N$64=$N$5,+'quick game'!E142,-100000)</f>
        <v>4.3653557511845434E-106</v>
      </c>
      <c r="O191">
        <f>IF(O$64=$N$5,+'quick game'!F142,-100000)</f>
        <v>-100000</v>
      </c>
      <c r="P191">
        <f>IF(P$64=$N$5,+'quick game'!G142,-100000)</f>
        <v>-100000</v>
      </c>
      <c r="Q191">
        <f>IF(Q$64=$N$5,+'quick game'!H142,-100000)</f>
        <v>-100000</v>
      </c>
      <c r="R191">
        <f>IF(R$64=$N$5,+'quick game'!I142,-100000)</f>
        <v>-100000</v>
      </c>
      <c r="S191">
        <f>IF(S$64=$N$5,+'quick game'!J142,-100000)</f>
        <v>-100000</v>
      </c>
      <c r="T191">
        <f>IF(T$64=$N$5,+'quick game'!K142,-100000)</f>
        <v>-100000</v>
      </c>
      <c r="U191">
        <f>IF(U$64=$N$5,+'quick game'!L142,-100000)</f>
        <v>-100000</v>
      </c>
      <c r="V191">
        <f>IF(V$64=$N$5,+'quick game'!M142,-100000)</f>
        <v>-100000</v>
      </c>
      <c r="W191">
        <f>IF(W$64=$N$5,+'quick game'!N142,-100000)</f>
        <v>-100000</v>
      </c>
      <c r="Z191">
        <f>'quick game'!B142</f>
        <v>3750</v>
      </c>
      <c r="AA191">
        <f ca="1">IF('quick game'!Q142&gt;=$Y$51,1,0)</f>
        <v>0</v>
      </c>
      <c r="AB191">
        <f ca="1">IF('quick game'!R142&gt;=$Y$51,1,0)</f>
        <v>0</v>
      </c>
      <c r="AC191">
        <f ca="1">IF('quick game'!S142&gt;=$Y$51,1,0)</f>
        <v>0</v>
      </c>
      <c r="AD191">
        <f ca="1">IF('quick game'!T142&gt;=$Y$51,1,0)</f>
        <v>0</v>
      </c>
      <c r="AE191">
        <f ca="1">IF('quick game'!U142&gt;=$Y$51,1,0)</f>
        <v>0</v>
      </c>
      <c r="AF191">
        <f ca="1">IF('quick game'!V142&gt;=$Y$51,1,0)</f>
        <v>0</v>
      </c>
      <c r="AG191">
        <f ca="1">IF('quick game'!W142&gt;=$Y$51,1,0)</f>
        <v>0</v>
      </c>
      <c r="AH191">
        <f ca="1">IF('quick game'!X142&gt;=$Y$51,1,0)</f>
        <v>0</v>
      </c>
      <c r="AI191">
        <f ca="1">IF('quick game'!Y142&gt;=$Y$51,1,0)</f>
        <v>0</v>
      </c>
      <c r="AJ191">
        <f ca="1">IF('quick game'!Z142&gt;=$Y$51,1,0)</f>
        <v>0</v>
      </c>
      <c r="AM191">
        <f>'quick game'!O142</f>
        <v>0</v>
      </c>
      <c r="AN191">
        <f ca="1">IF('quick game'!Q142&gt;=$Y$51+$Y$52,1,0)</f>
        <v>0</v>
      </c>
      <c r="AO191">
        <f ca="1">IF('quick game'!R142&gt;=$Y$51+$Y$52,1,0)</f>
        <v>0</v>
      </c>
      <c r="AP191">
        <f ca="1">IF('quick game'!S142&gt;=$Y$51+$Y$52,1,0)</f>
        <v>0</v>
      </c>
      <c r="AQ191">
        <f ca="1">IF('quick game'!T142&gt;=$Y$51+$Y$52,1,0)</f>
        <v>0</v>
      </c>
      <c r="AR191">
        <f ca="1">IF('quick game'!U142&gt;=$Y$51+$Y$52,1,0)</f>
        <v>0</v>
      </c>
      <c r="AS191">
        <f ca="1">IF('quick game'!V142&gt;=$Y$51+$Y$52,1,0)</f>
        <v>0</v>
      </c>
      <c r="AT191">
        <f ca="1">IF('quick game'!W142&gt;=$Y$51+$Y$52,1,0)</f>
        <v>0</v>
      </c>
      <c r="AU191">
        <f ca="1">IF('quick game'!X142&gt;=$Y$51+$Y$52,1,0)</f>
        <v>0</v>
      </c>
      <c r="AV191">
        <f ca="1">IF('quick game'!Y142&gt;=$Y$51+$Y$52,1,0)</f>
        <v>0</v>
      </c>
      <c r="AW191">
        <f ca="1">IF('quick game'!Z142&gt;=$Y$51+$Y$52,1,0)</f>
        <v>0</v>
      </c>
    </row>
    <row r="192" spans="13:49" x14ac:dyDescent="0.25">
      <c r="M192">
        <f>'quick game'!B143</f>
        <v>3780</v>
      </c>
      <c r="N192">
        <f ca="1">IF(N$64=$N$5,+'quick game'!E143,-100000)</f>
        <v>5.992921144391157E-107</v>
      </c>
      <c r="O192">
        <f>IF(O$64=$N$5,+'quick game'!F143,-100000)</f>
        <v>-100000</v>
      </c>
      <c r="P192">
        <f>IF(P$64=$N$5,+'quick game'!G143,-100000)</f>
        <v>-100000</v>
      </c>
      <c r="Q192">
        <f>IF(Q$64=$N$5,+'quick game'!H143,-100000)</f>
        <v>-100000</v>
      </c>
      <c r="R192">
        <f>IF(R$64=$N$5,+'quick game'!I143,-100000)</f>
        <v>-100000</v>
      </c>
      <c r="S192">
        <f>IF(S$64=$N$5,+'quick game'!J143,-100000)</f>
        <v>-100000</v>
      </c>
      <c r="T192">
        <f>IF(T$64=$N$5,+'quick game'!K143,-100000)</f>
        <v>-100000</v>
      </c>
      <c r="U192">
        <f>IF(U$64=$N$5,+'quick game'!L143,-100000)</f>
        <v>-100000</v>
      </c>
      <c r="V192">
        <f>IF(V$64=$N$5,+'quick game'!M143,-100000)</f>
        <v>-100000</v>
      </c>
      <c r="W192">
        <f>IF(W$64=$N$5,+'quick game'!N143,-100000)</f>
        <v>-100000</v>
      </c>
      <c r="Z192">
        <f>'quick game'!B143</f>
        <v>3780</v>
      </c>
      <c r="AA192">
        <f ca="1">IF('quick game'!Q143&gt;=$Y$51,1,0)</f>
        <v>0</v>
      </c>
      <c r="AB192">
        <f ca="1">IF('quick game'!R143&gt;=$Y$51,1,0)</f>
        <v>0</v>
      </c>
      <c r="AC192">
        <f ca="1">IF('quick game'!S143&gt;=$Y$51,1,0)</f>
        <v>0</v>
      </c>
      <c r="AD192">
        <f ca="1">IF('quick game'!T143&gt;=$Y$51,1,0)</f>
        <v>0</v>
      </c>
      <c r="AE192">
        <f ca="1">IF('quick game'!U143&gt;=$Y$51,1,0)</f>
        <v>0</v>
      </c>
      <c r="AF192">
        <f ca="1">IF('quick game'!V143&gt;=$Y$51,1,0)</f>
        <v>0</v>
      </c>
      <c r="AG192">
        <f ca="1">IF('quick game'!W143&gt;=$Y$51,1,0)</f>
        <v>0</v>
      </c>
      <c r="AH192">
        <f ca="1">IF('quick game'!X143&gt;=$Y$51,1,0)</f>
        <v>0</v>
      </c>
      <c r="AI192">
        <f ca="1">IF('quick game'!Y143&gt;=$Y$51,1,0)</f>
        <v>0</v>
      </c>
      <c r="AJ192">
        <f ca="1">IF('quick game'!Z143&gt;=$Y$51,1,0)</f>
        <v>0</v>
      </c>
      <c r="AM192">
        <f>'quick game'!O143</f>
        <v>0</v>
      </c>
      <c r="AN192">
        <f ca="1">IF('quick game'!Q143&gt;=$Y$51+$Y$52,1,0)</f>
        <v>0</v>
      </c>
      <c r="AO192">
        <f ca="1">IF('quick game'!R143&gt;=$Y$51+$Y$52,1,0)</f>
        <v>0</v>
      </c>
      <c r="AP192">
        <f ca="1">IF('quick game'!S143&gt;=$Y$51+$Y$52,1,0)</f>
        <v>0</v>
      </c>
      <c r="AQ192">
        <f ca="1">IF('quick game'!T143&gt;=$Y$51+$Y$52,1,0)</f>
        <v>0</v>
      </c>
      <c r="AR192">
        <f ca="1">IF('quick game'!U143&gt;=$Y$51+$Y$52,1,0)</f>
        <v>0</v>
      </c>
      <c r="AS192">
        <f ca="1">IF('quick game'!V143&gt;=$Y$51+$Y$52,1,0)</f>
        <v>0</v>
      </c>
      <c r="AT192">
        <f ca="1">IF('quick game'!W143&gt;=$Y$51+$Y$52,1,0)</f>
        <v>0</v>
      </c>
      <c r="AU192">
        <f ca="1">IF('quick game'!X143&gt;=$Y$51+$Y$52,1,0)</f>
        <v>0</v>
      </c>
      <c r="AV192">
        <f ca="1">IF('quick game'!Y143&gt;=$Y$51+$Y$52,1,0)</f>
        <v>0</v>
      </c>
      <c r="AW192">
        <f ca="1">IF('quick game'!Z143&gt;=$Y$51+$Y$52,1,0)</f>
        <v>0</v>
      </c>
    </row>
    <row r="193" spans="13:49" x14ac:dyDescent="0.25">
      <c r="M193">
        <f>'quick game'!B144</f>
        <v>3810</v>
      </c>
      <c r="N193">
        <f ca="1">IF(N$64=$N$5,+'quick game'!E144,-100000)</f>
        <v>6.5079641916435749E-108</v>
      </c>
      <c r="O193">
        <f>IF(O$64=$N$5,+'quick game'!F144,-100000)</f>
        <v>-100000</v>
      </c>
      <c r="P193">
        <f>IF(P$64=$N$5,+'quick game'!G144,-100000)</f>
        <v>-100000</v>
      </c>
      <c r="Q193">
        <f>IF(Q$64=$N$5,+'quick game'!H144,-100000)</f>
        <v>-100000</v>
      </c>
      <c r="R193">
        <f>IF(R$64=$N$5,+'quick game'!I144,-100000)</f>
        <v>-100000</v>
      </c>
      <c r="S193">
        <f>IF(S$64=$N$5,+'quick game'!J144,-100000)</f>
        <v>-100000</v>
      </c>
      <c r="T193">
        <f>IF(T$64=$N$5,+'quick game'!K144,-100000)</f>
        <v>-100000</v>
      </c>
      <c r="U193">
        <f>IF(U$64=$N$5,+'quick game'!L144,-100000)</f>
        <v>-100000</v>
      </c>
      <c r="V193">
        <f>IF(V$64=$N$5,+'quick game'!M144,-100000)</f>
        <v>-100000</v>
      </c>
      <c r="W193">
        <f>IF(W$64=$N$5,+'quick game'!N144,-100000)</f>
        <v>-100000</v>
      </c>
      <c r="Z193">
        <f>'quick game'!B144</f>
        <v>3810</v>
      </c>
      <c r="AA193">
        <f ca="1">IF('quick game'!Q144&gt;=$Y$51,1,0)</f>
        <v>0</v>
      </c>
      <c r="AB193">
        <f ca="1">IF('quick game'!R144&gt;=$Y$51,1,0)</f>
        <v>0</v>
      </c>
      <c r="AC193">
        <f ca="1">IF('quick game'!S144&gt;=$Y$51,1,0)</f>
        <v>0</v>
      </c>
      <c r="AD193">
        <f ca="1">IF('quick game'!T144&gt;=$Y$51,1,0)</f>
        <v>0</v>
      </c>
      <c r="AE193">
        <f ca="1">IF('quick game'!U144&gt;=$Y$51,1,0)</f>
        <v>0</v>
      </c>
      <c r="AF193">
        <f ca="1">IF('quick game'!V144&gt;=$Y$51,1,0)</f>
        <v>0</v>
      </c>
      <c r="AG193">
        <f ca="1">IF('quick game'!W144&gt;=$Y$51,1,0)</f>
        <v>0</v>
      </c>
      <c r="AH193">
        <f ca="1">IF('quick game'!X144&gt;=$Y$51,1,0)</f>
        <v>0</v>
      </c>
      <c r="AI193">
        <f ca="1">IF('quick game'!Y144&gt;=$Y$51,1,0)</f>
        <v>0</v>
      </c>
      <c r="AJ193">
        <f ca="1">IF('quick game'!Z144&gt;=$Y$51,1,0)</f>
        <v>0</v>
      </c>
      <c r="AM193">
        <f>'quick game'!O144</f>
        <v>0</v>
      </c>
      <c r="AN193">
        <f ca="1">IF('quick game'!Q144&gt;=$Y$51+$Y$52,1,0)</f>
        <v>0</v>
      </c>
      <c r="AO193">
        <f ca="1">IF('quick game'!R144&gt;=$Y$51+$Y$52,1,0)</f>
        <v>0</v>
      </c>
      <c r="AP193">
        <f ca="1">IF('quick game'!S144&gt;=$Y$51+$Y$52,1,0)</f>
        <v>0</v>
      </c>
      <c r="AQ193">
        <f ca="1">IF('quick game'!T144&gt;=$Y$51+$Y$52,1,0)</f>
        <v>0</v>
      </c>
      <c r="AR193">
        <f ca="1">IF('quick game'!U144&gt;=$Y$51+$Y$52,1,0)</f>
        <v>0</v>
      </c>
      <c r="AS193">
        <f ca="1">IF('quick game'!V144&gt;=$Y$51+$Y$52,1,0)</f>
        <v>0</v>
      </c>
      <c r="AT193">
        <f ca="1">IF('quick game'!W144&gt;=$Y$51+$Y$52,1,0)</f>
        <v>0</v>
      </c>
      <c r="AU193">
        <f ca="1">IF('quick game'!X144&gt;=$Y$51+$Y$52,1,0)</f>
        <v>0</v>
      </c>
      <c r="AV193">
        <f ca="1">IF('quick game'!Y144&gt;=$Y$51+$Y$52,1,0)</f>
        <v>0</v>
      </c>
      <c r="AW193">
        <f ca="1">IF('quick game'!Z144&gt;=$Y$51+$Y$52,1,0)</f>
        <v>0</v>
      </c>
    </row>
    <row r="194" spans="13:49" x14ac:dyDescent="0.25">
      <c r="M194">
        <f>'quick game'!B145</f>
        <v>3840</v>
      </c>
      <c r="N194">
        <f ca="1">IF(N$64=$N$5,+'quick game'!E145,-100000)</f>
        <v>8.3487608877466488E-109</v>
      </c>
      <c r="O194">
        <f>IF(O$64=$N$5,+'quick game'!F145,-100000)</f>
        <v>-100000</v>
      </c>
      <c r="P194">
        <f>IF(P$64=$N$5,+'quick game'!G145,-100000)</f>
        <v>-100000</v>
      </c>
      <c r="Q194">
        <f>IF(Q$64=$N$5,+'quick game'!H145,-100000)</f>
        <v>-100000</v>
      </c>
      <c r="R194">
        <f>IF(R$64=$N$5,+'quick game'!I145,-100000)</f>
        <v>-100000</v>
      </c>
      <c r="S194">
        <f>IF(S$64=$N$5,+'quick game'!J145,-100000)</f>
        <v>-100000</v>
      </c>
      <c r="T194">
        <f>IF(T$64=$N$5,+'quick game'!K145,-100000)</f>
        <v>-100000</v>
      </c>
      <c r="U194">
        <f>IF(U$64=$N$5,+'quick game'!L145,-100000)</f>
        <v>-100000</v>
      </c>
      <c r="V194">
        <f>IF(V$64=$N$5,+'quick game'!M145,-100000)</f>
        <v>-100000</v>
      </c>
      <c r="W194">
        <f>IF(W$64=$N$5,+'quick game'!N145,-100000)</f>
        <v>-100000</v>
      </c>
      <c r="Z194">
        <f>'quick game'!B145</f>
        <v>3840</v>
      </c>
      <c r="AA194">
        <f ca="1">IF('quick game'!Q145&gt;=$Y$51,1,0)</f>
        <v>0</v>
      </c>
      <c r="AB194">
        <f ca="1">IF('quick game'!R145&gt;=$Y$51,1,0)</f>
        <v>0</v>
      </c>
      <c r="AC194">
        <f ca="1">IF('quick game'!S145&gt;=$Y$51,1,0)</f>
        <v>0</v>
      </c>
      <c r="AD194">
        <f ca="1">IF('quick game'!T145&gt;=$Y$51,1,0)</f>
        <v>0</v>
      </c>
      <c r="AE194">
        <f ca="1">IF('quick game'!U145&gt;=$Y$51,1,0)</f>
        <v>0</v>
      </c>
      <c r="AF194">
        <f ca="1">IF('quick game'!V145&gt;=$Y$51,1,0)</f>
        <v>0</v>
      </c>
      <c r="AG194">
        <f ca="1">IF('quick game'!W145&gt;=$Y$51,1,0)</f>
        <v>0</v>
      </c>
      <c r="AH194">
        <f ca="1">IF('quick game'!X145&gt;=$Y$51,1,0)</f>
        <v>0</v>
      </c>
      <c r="AI194">
        <f ca="1">IF('quick game'!Y145&gt;=$Y$51,1,0)</f>
        <v>0</v>
      </c>
      <c r="AJ194">
        <f ca="1">IF('quick game'!Z145&gt;=$Y$51,1,0)</f>
        <v>0</v>
      </c>
      <c r="AM194">
        <f>'quick game'!O145</f>
        <v>0</v>
      </c>
      <c r="AN194">
        <f ca="1">IF('quick game'!Q145&gt;=$Y$51+$Y$52,1,0)</f>
        <v>0</v>
      </c>
      <c r="AO194">
        <f ca="1">IF('quick game'!R145&gt;=$Y$51+$Y$52,1,0)</f>
        <v>0</v>
      </c>
      <c r="AP194">
        <f ca="1">IF('quick game'!S145&gt;=$Y$51+$Y$52,1,0)</f>
        <v>0</v>
      </c>
      <c r="AQ194">
        <f ca="1">IF('quick game'!T145&gt;=$Y$51+$Y$52,1,0)</f>
        <v>0</v>
      </c>
      <c r="AR194">
        <f ca="1">IF('quick game'!U145&gt;=$Y$51+$Y$52,1,0)</f>
        <v>0</v>
      </c>
      <c r="AS194">
        <f ca="1">IF('quick game'!V145&gt;=$Y$51+$Y$52,1,0)</f>
        <v>0</v>
      </c>
      <c r="AT194">
        <f ca="1">IF('quick game'!W145&gt;=$Y$51+$Y$52,1,0)</f>
        <v>0</v>
      </c>
      <c r="AU194">
        <f ca="1">IF('quick game'!X145&gt;=$Y$51+$Y$52,1,0)</f>
        <v>0</v>
      </c>
      <c r="AV194">
        <f ca="1">IF('quick game'!Y145&gt;=$Y$51+$Y$52,1,0)</f>
        <v>0</v>
      </c>
      <c r="AW194">
        <f ca="1">IF('quick game'!Z145&gt;=$Y$51+$Y$52,1,0)</f>
        <v>0</v>
      </c>
    </row>
    <row r="195" spans="13:49" x14ac:dyDescent="0.25">
      <c r="M195">
        <f>'quick game'!B146</f>
        <v>3870</v>
      </c>
      <c r="N195">
        <f ca="1">IF(N$64=$N$5,+'quick game'!E146,-100000)</f>
        <v>1.4612140046255963E-109</v>
      </c>
      <c r="O195">
        <f>IF(O$64=$N$5,+'quick game'!F146,-100000)</f>
        <v>-100000</v>
      </c>
      <c r="P195">
        <f>IF(P$64=$N$5,+'quick game'!G146,-100000)</f>
        <v>-100000</v>
      </c>
      <c r="Q195">
        <f>IF(Q$64=$N$5,+'quick game'!H146,-100000)</f>
        <v>-100000</v>
      </c>
      <c r="R195">
        <f>IF(R$64=$N$5,+'quick game'!I146,-100000)</f>
        <v>-100000</v>
      </c>
      <c r="S195">
        <f>IF(S$64=$N$5,+'quick game'!J146,-100000)</f>
        <v>-100000</v>
      </c>
      <c r="T195">
        <f>IF(T$64=$N$5,+'quick game'!K146,-100000)</f>
        <v>-100000</v>
      </c>
      <c r="U195">
        <f>IF(U$64=$N$5,+'quick game'!L146,-100000)</f>
        <v>-100000</v>
      </c>
      <c r="V195">
        <f>IF(V$64=$N$5,+'quick game'!M146,-100000)</f>
        <v>-100000</v>
      </c>
      <c r="W195">
        <f>IF(W$64=$N$5,+'quick game'!N146,-100000)</f>
        <v>-100000</v>
      </c>
      <c r="Z195">
        <f>'quick game'!B146</f>
        <v>3870</v>
      </c>
      <c r="AA195">
        <f ca="1">IF('quick game'!Q146&gt;=$Y$51,1,0)</f>
        <v>0</v>
      </c>
      <c r="AB195">
        <f ca="1">IF('quick game'!R146&gt;=$Y$51,1,0)</f>
        <v>0</v>
      </c>
      <c r="AC195">
        <f ca="1">IF('quick game'!S146&gt;=$Y$51,1,0)</f>
        <v>0</v>
      </c>
      <c r="AD195">
        <f ca="1">IF('quick game'!T146&gt;=$Y$51,1,0)</f>
        <v>0</v>
      </c>
      <c r="AE195">
        <f ca="1">IF('quick game'!U146&gt;=$Y$51,1,0)</f>
        <v>0</v>
      </c>
      <c r="AF195">
        <f ca="1">IF('quick game'!V146&gt;=$Y$51,1,0)</f>
        <v>0</v>
      </c>
      <c r="AG195">
        <f ca="1">IF('quick game'!W146&gt;=$Y$51,1,0)</f>
        <v>0</v>
      </c>
      <c r="AH195">
        <f ca="1">IF('quick game'!X146&gt;=$Y$51,1,0)</f>
        <v>0</v>
      </c>
      <c r="AI195">
        <f ca="1">IF('quick game'!Y146&gt;=$Y$51,1,0)</f>
        <v>0</v>
      </c>
      <c r="AJ195">
        <f ca="1">IF('quick game'!Z146&gt;=$Y$51,1,0)</f>
        <v>0</v>
      </c>
      <c r="AM195">
        <f>'quick game'!O146</f>
        <v>0</v>
      </c>
      <c r="AN195">
        <f ca="1">IF('quick game'!Q146&gt;=$Y$51+$Y$52,1,0)</f>
        <v>0</v>
      </c>
      <c r="AO195">
        <f ca="1">IF('quick game'!R146&gt;=$Y$51+$Y$52,1,0)</f>
        <v>0</v>
      </c>
      <c r="AP195">
        <f ca="1">IF('quick game'!S146&gt;=$Y$51+$Y$52,1,0)</f>
        <v>0</v>
      </c>
      <c r="AQ195">
        <f ca="1">IF('quick game'!T146&gt;=$Y$51+$Y$52,1,0)</f>
        <v>0</v>
      </c>
      <c r="AR195">
        <f ca="1">IF('quick game'!U146&gt;=$Y$51+$Y$52,1,0)</f>
        <v>0</v>
      </c>
      <c r="AS195">
        <f ca="1">IF('quick game'!V146&gt;=$Y$51+$Y$52,1,0)</f>
        <v>0</v>
      </c>
      <c r="AT195">
        <f ca="1">IF('quick game'!W146&gt;=$Y$51+$Y$52,1,0)</f>
        <v>0</v>
      </c>
      <c r="AU195">
        <f ca="1">IF('quick game'!X146&gt;=$Y$51+$Y$52,1,0)</f>
        <v>0</v>
      </c>
      <c r="AV195">
        <f ca="1">IF('quick game'!Y146&gt;=$Y$51+$Y$52,1,0)</f>
        <v>0</v>
      </c>
      <c r="AW195">
        <f ca="1">IF('quick game'!Z146&gt;=$Y$51+$Y$52,1,0)</f>
        <v>0</v>
      </c>
    </row>
    <row r="196" spans="13:49" x14ac:dyDescent="0.25">
      <c r="M196">
        <f>'quick game'!B147</f>
        <v>3900</v>
      </c>
      <c r="N196">
        <f ca="1">IF(N$64=$N$5,+'quick game'!E147,-100000)</f>
        <v>1.8578497440530986E-110</v>
      </c>
      <c r="O196">
        <f>IF(O$64=$N$5,+'quick game'!F147,-100000)</f>
        <v>-100000</v>
      </c>
      <c r="P196">
        <f>IF(P$64=$N$5,+'quick game'!G147,-100000)</f>
        <v>-100000</v>
      </c>
      <c r="Q196">
        <f>IF(Q$64=$N$5,+'quick game'!H147,-100000)</f>
        <v>-100000</v>
      </c>
      <c r="R196">
        <f>IF(R$64=$N$5,+'quick game'!I147,-100000)</f>
        <v>-100000</v>
      </c>
      <c r="S196">
        <f>IF(S$64=$N$5,+'quick game'!J147,-100000)</f>
        <v>-100000</v>
      </c>
      <c r="T196">
        <f>IF(T$64=$N$5,+'quick game'!K147,-100000)</f>
        <v>-100000</v>
      </c>
      <c r="U196">
        <f>IF(U$64=$N$5,+'quick game'!L147,-100000)</f>
        <v>-100000</v>
      </c>
      <c r="V196">
        <f>IF(V$64=$N$5,+'quick game'!M147,-100000)</f>
        <v>-100000</v>
      </c>
      <c r="W196">
        <f>IF(W$64=$N$5,+'quick game'!N147,-100000)</f>
        <v>-100000</v>
      </c>
      <c r="Z196">
        <f>'quick game'!B147</f>
        <v>3900</v>
      </c>
      <c r="AA196">
        <f ca="1">IF('quick game'!Q147&gt;=$Y$51,1,0)</f>
        <v>0</v>
      </c>
      <c r="AB196">
        <f ca="1">IF('quick game'!R147&gt;=$Y$51,1,0)</f>
        <v>0</v>
      </c>
      <c r="AC196">
        <f ca="1">IF('quick game'!S147&gt;=$Y$51,1,0)</f>
        <v>0</v>
      </c>
      <c r="AD196">
        <f ca="1">IF('quick game'!T147&gt;=$Y$51,1,0)</f>
        <v>0</v>
      </c>
      <c r="AE196">
        <f ca="1">IF('quick game'!U147&gt;=$Y$51,1,0)</f>
        <v>0</v>
      </c>
      <c r="AF196">
        <f ca="1">IF('quick game'!V147&gt;=$Y$51,1,0)</f>
        <v>0</v>
      </c>
      <c r="AG196">
        <f ca="1">IF('quick game'!W147&gt;=$Y$51,1,0)</f>
        <v>0</v>
      </c>
      <c r="AH196">
        <f ca="1">IF('quick game'!X147&gt;=$Y$51,1,0)</f>
        <v>0</v>
      </c>
      <c r="AI196">
        <f ca="1">IF('quick game'!Y147&gt;=$Y$51,1,0)</f>
        <v>0</v>
      </c>
      <c r="AJ196">
        <f ca="1">IF('quick game'!Z147&gt;=$Y$51,1,0)</f>
        <v>0</v>
      </c>
      <c r="AM196">
        <f>'quick game'!O147</f>
        <v>0</v>
      </c>
      <c r="AN196">
        <f ca="1">IF('quick game'!Q147&gt;=$Y$51+$Y$52,1,0)</f>
        <v>0</v>
      </c>
      <c r="AO196">
        <f ca="1">IF('quick game'!R147&gt;=$Y$51+$Y$52,1,0)</f>
        <v>0</v>
      </c>
      <c r="AP196">
        <f ca="1">IF('quick game'!S147&gt;=$Y$51+$Y$52,1,0)</f>
        <v>0</v>
      </c>
      <c r="AQ196">
        <f ca="1">IF('quick game'!T147&gt;=$Y$51+$Y$52,1,0)</f>
        <v>0</v>
      </c>
      <c r="AR196">
        <f ca="1">IF('quick game'!U147&gt;=$Y$51+$Y$52,1,0)</f>
        <v>0</v>
      </c>
      <c r="AS196">
        <f ca="1">IF('quick game'!V147&gt;=$Y$51+$Y$52,1,0)</f>
        <v>0</v>
      </c>
      <c r="AT196">
        <f ca="1">IF('quick game'!W147&gt;=$Y$51+$Y$52,1,0)</f>
        <v>0</v>
      </c>
      <c r="AU196">
        <f ca="1">IF('quick game'!X147&gt;=$Y$51+$Y$52,1,0)</f>
        <v>0</v>
      </c>
      <c r="AV196">
        <f ca="1">IF('quick game'!Y147&gt;=$Y$51+$Y$52,1,0)</f>
        <v>0</v>
      </c>
      <c r="AW196">
        <f ca="1">IF('quick game'!Z147&gt;=$Y$51+$Y$52,1,0)</f>
        <v>0</v>
      </c>
    </row>
    <row r="197" spans="13:49" x14ac:dyDescent="0.25">
      <c r="M197">
        <f>'quick game'!B148</f>
        <v>3930</v>
      </c>
      <c r="N197">
        <f ca="1">IF(N$64=$N$5,+'quick game'!E148,-100000)</f>
        <v>1.829171703274072E-111</v>
      </c>
      <c r="O197">
        <f>IF(O$64=$N$5,+'quick game'!F148,-100000)</f>
        <v>-100000</v>
      </c>
      <c r="P197">
        <f>IF(P$64=$N$5,+'quick game'!G148,-100000)</f>
        <v>-100000</v>
      </c>
      <c r="Q197">
        <f>IF(Q$64=$N$5,+'quick game'!H148,-100000)</f>
        <v>-100000</v>
      </c>
      <c r="R197">
        <f>IF(R$64=$N$5,+'quick game'!I148,-100000)</f>
        <v>-100000</v>
      </c>
      <c r="S197">
        <f>IF(S$64=$N$5,+'quick game'!J148,-100000)</f>
        <v>-100000</v>
      </c>
      <c r="T197">
        <f>IF(T$64=$N$5,+'quick game'!K148,-100000)</f>
        <v>-100000</v>
      </c>
      <c r="U197">
        <f>IF(U$64=$N$5,+'quick game'!L148,-100000)</f>
        <v>-100000</v>
      </c>
      <c r="V197">
        <f>IF(V$64=$N$5,+'quick game'!M148,-100000)</f>
        <v>-100000</v>
      </c>
      <c r="W197">
        <f>IF(W$64=$N$5,+'quick game'!N148,-100000)</f>
        <v>-100000</v>
      </c>
      <c r="Z197">
        <f>'quick game'!B148</f>
        <v>3930</v>
      </c>
      <c r="AA197">
        <f ca="1">IF('quick game'!Q148&gt;=$Y$51,1,0)</f>
        <v>0</v>
      </c>
      <c r="AB197">
        <f ca="1">IF('quick game'!R148&gt;=$Y$51,1,0)</f>
        <v>0</v>
      </c>
      <c r="AC197">
        <f ca="1">IF('quick game'!S148&gt;=$Y$51,1,0)</f>
        <v>0</v>
      </c>
      <c r="AD197">
        <f ca="1">IF('quick game'!T148&gt;=$Y$51,1,0)</f>
        <v>0</v>
      </c>
      <c r="AE197">
        <f ca="1">IF('quick game'!U148&gt;=$Y$51,1,0)</f>
        <v>0</v>
      </c>
      <c r="AF197">
        <f ca="1">IF('quick game'!V148&gt;=$Y$51,1,0)</f>
        <v>0</v>
      </c>
      <c r="AG197">
        <f ca="1">IF('quick game'!W148&gt;=$Y$51,1,0)</f>
        <v>0</v>
      </c>
      <c r="AH197">
        <f ca="1">IF('quick game'!X148&gt;=$Y$51,1,0)</f>
        <v>0</v>
      </c>
      <c r="AI197">
        <f ca="1">IF('quick game'!Y148&gt;=$Y$51,1,0)</f>
        <v>0</v>
      </c>
      <c r="AJ197">
        <f ca="1">IF('quick game'!Z148&gt;=$Y$51,1,0)</f>
        <v>0</v>
      </c>
      <c r="AM197">
        <f>'quick game'!O148</f>
        <v>0</v>
      </c>
      <c r="AN197">
        <f ca="1">IF('quick game'!Q148&gt;=$Y$51+$Y$52,1,0)</f>
        <v>0</v>
      </c>
      <c r="AO197">
        <f ca="1">IF('quick game'!R148&gt;=$Y$51+$Y$52,1,0)</f>
        <v>0</v>
      </c>
      <c r="AP197">
        <f ca="1">IF('quick game'!S148&gt;=$Y$51+$Y$52,1,0)</f>
        <v>0</v>
      </c>
      <c r="AQ197">
        <f ca="1">IF('quick game'!T148&gt;=$Y$51+$Y$52,1,0)</f>
        <v>0</v>
      </c>
      <c r="AR197">
        <f ca="1">IF('quick game'!U148&gt;=$Y$51+$Y$52,1,0)</f>
        <v>0</v>
      </c>
      <c r="AS197">
        <f ca="1">IF('quick game'!V148&gt;=$Y$51+$Y$52,1,0)</f>
        <v>0</v>
      </c>
      <c r="AT197">
        <f ca="1">IF('quick game'!W148&gt;=$Y$51+$Y$52,1,0)</f>
        <v>0</v>
      </c>
      <c r="AU197">
        <f ca="1">IF('quick game'!X148&gt;=$Y$51+$Y$52,1,0)</f>
        <v>0</v>
      </c>
      <c r="AV197">
        <f ca="1">IF('quick game'!Y148&gt;=$Y$51+$Y$52,1,0)</f>
        <v>0</v>
      </c>
      <c r="AW197">
        <f ca="1">IF('quick game'!Z148&gt;=$Y$51+$Y$52,1,0)</f>
        <v>0</v>
      </c>
    </row>
    <row r="198" spans="13:49" x14ac:dyDescent="0.25">
      <c r="M198">
        <f>'quick game'!B149</f>
        <v>3960</v>
      </c>
      <c r="N198">
        <f ca="1">IF(N$64=$N$5,+'quick game'!E149,-100000)</f>
        <v>2.7357090762904261E-112</v>
      </c>
      <c r="O198">
        <f>IF(O$64=$N$5,+'quick game'!F149,-100000)</f>
        <v>-100000</v>
      </c>
      <c r="P198">
        <f>IF(P$64=$N$5,+'quick game'!G149,-100000)</f>
        <v>-100000</v>
      </c>
      <c r="Q198">
        <f>IF(Q$64=$N$5,+'quick game'!H149,-100000)</f>
        <v>-100000</v>
      </c>
      <c r="R198">
        <f>IF(R$64=$N$5,+'quick game'!I149,-100000)</f>
        <v>-100000</v>
      </c>
      <c r="S198">
        <f>IF(S$64=$N$5,+'quick game'!J149,-100000)</f>
        <v>-100000</v>
      </c>
      <c r="T198">
        <f>IF(T$64=$N$5,+'quick game'!K149,-100000)</f>
        <v>-100000</v>
      </c>
      <c r="U198">
        <f>IF(U$64=$N$5,+'quick game'!L149,-100000)</f>
        <v>-100000</v>
      </c>
      <c r="V198">
        <f>IF(V$64=$N$5,+'quick game'!M149,-100000)</f>
        <v>-100000</v>
      </c>
      <c r="W198">
        <f>IF(W$64=$N$5,+'quick game'!N149,-100000)</f>
        <v>-100000</v>
      </c>
      <c r="Z198">
        <f>'quick game'!B149</f>
        <v>3960</v>
      </c>
      <c r="AA198">
        <f ca="1">IF('quick game'!Q149&gt;=$Y$51,1,0)</f>
        <v>0</v>
      </c>
      <c r="AB198">
        <f ca="1">IF('quick game'!R149&gt;=$Y$51,1,0)</f>
        <v>0</v>
      </c>
      <c r="AC198">
        <f ca="1">IF('quick game'!S149&gt;=$Y$51,1,0)</f>
        <v>0</v>
      </c>
      <c r="AD198">
        <f ca="1">IF('quick game'!T149&gt;=$Y$51,1,0)</f>
        <v>0</v>
      </c>
      <c r="AE198">
        <f ca="1">IF('quick game'!U149&gt;=$Y$51,1,0)</f>
        <v>0</v>
      </c>
      <c r="AF198">
        <f ca="1">IF('quick game'!V149&gt;=$Y$51,1,0)</f>
        <v>0</v>
      </c>
      <c r="AG198">
        <f ca="1">IF('quick game'!W149&gt;=$Y$51,1,0)</f>
        <v>0</v>
      </c>
      <c r="AH198">
        <f ca="1">IF('quick game'!X149&gt;=$Y$51,1,0)</f>
        <v>0</v>
      </c>
      <c r="AI198">
        <f ca="1">IF('quick game'!Y149&gt;=$Y$51,1,0)</f>
        <v>0</v>
      </c>
      <c r="AJ198">
        <f ca="1">IF('quick game'!Z149&gt;=$Y$51,1,0)</f>
        <v>0</v>
      </c>
      <c r="AM198">
        <f>'quick game'!O149</f>
        <v>0</v>
      </c>
      <c r="AN198">
        <f ca="1">IF('quick game'!Q149&gt;=$Y$51+$Y$52,1,0)</f>
        <v>0</v>
      </c>
      <c r="AO198">
        <f ca="1">IF('quick game'!R149&gt;=$Y$51+$Y$52,1,0)</f>
        <v>0</v>
      </c>
      <c r="AP198">
        <f ca="1">IF('quick game'!S149&gt;=$Y$51+$Y$52,1,0)</f>
        <v>0</v>
      </c>
      <c r="AQ198">
        <f ca="1">IF('quick game'!T149&gt;=$Y$51+$Y$52,1,0)</f>
        <v>0</v>
      </c>
      <c r="AR198">
        <f ca="1">IF('quick game'!U149&gt;=$Y$51+$Y$52,1,0)</f>
        <v>0</v>
      </c>
      <c r="AS198">
        <f ca="1">IF('quick game'!V149&gt;=$Y$51+$Y$52,1,0)</f>
        <v>0</v>
      </c>
      <c r="AT198">
        <f ca="1">IF('quick game'!W149&gt;=$Y$51+$Y$52,1,0)</f>
        <v>0</v>
      </c>
      <c r="AU198">
        <f ca="1">IF('quick game'!X149&gt;=$Y$51+$Y$52,1,0)</f>
        <v>0</v>
      </c>
      <c r="AV198">
        <f ca="1">IF('quick game'!Y149&gt;=$Y$51+$Y$52,1,0)</f>
        <v>0</v>
      </c>
      <c r="AW198">
        <f ca="1">IF('quick game'!Z149&gt;=$Y$51+$Y$52,1,0)</f>
        <v>0</v>
      </c>
    </row>
    <row r="199" spans="13:49" x14ac:dyDescent="0.25">
      <c r="M199">
        <f>'quick game'!B150</f>
        <v>3990</v>
      </c>
      <c r="N199">
        <f ca="1">IF(N$64=$N$5,+'quick game'!E150,-100000)</f>
        <v>2.8668443216853838E-113</v>
      </c>
      <c r="O199">
        <f>IF(O$64=$N$5,+'quick game'!F150,-100000)</f>
        <v>-100000</v>
      </c>
      <c r="P199">
        <f>IF(P$64=$N$5,+'quick game'!G150,-100000)</f>
        <v>-100000</v>
      </c>
      <c r="Q199">
        <f>IF(Q$64=$N$5,+'quick game'!H150,-100000)</f>
        <v>-100000</v>
      </c>
      <c r="R199">
        <f>IF(R$64=$N$5,+'quick game'!I150,-100000)</f>
        <v>-100000</v>
      </c>
      <c r="S199">
        <f>IF(S$64=$N$5,+'quick game'!J150,-100000)</f>
        <v>-100000</v>
      </c>
      <c r="T199">
        <f>IF(T$64=$N$5,+'quick game'!K150,-100000)</f>
        <v>-100000</v>
      </c>
      <c r="U199">
        <f>IF(U$64=$N$5,+'quick game'!L150,-100000)</f>
        <v>-100000</v>
      </c>
      <c r="V199">
        <f>IF(V$64=$N$5,+'quick game'!M150,-100000)</f>
        <v>-100000</v>
      </c>
      <c r="W199">
        <f>IF(W$64=$N$5,+'quick game'!N150,-100000)</f>
        <v>-100000</v>
      </c>
      <c r="Z199">
        <f>'quick game'!B150</f>
        <v>3990</v>
      </c>
      <c r="AA199">
        <f ca="1">IF('quick game'!Q150&gt;=$Y$51,1,0)</f>
        <v>0</v>
      </c>
      <c r="AB199">
        <f ca="1">IF('quick game'!R150&gt;=$Y$51,1,0)</f>
        <v>0</v>
      </c>
      <c r="AC199">
        <f ca="1">IF('quick game'!S150&gt;=$Y$51,1,0)</f>
        <v>0</v>
      </c>
      <c r="AD199">
        <f ca="1">IF('quick game'!T150&gt;=$Y$51,1,0)</f>
        <v>0</v>
      </c>
      <c r="AE199">
        <f ca="1">IF('quick game'!U150&gt;=$Y$51,1,0)</f>
        <v>0</v>
      </c>
      <c r="AF199">
        <f ca="1">IF('quick game'!V150&gt;=$Y$51,1,0)</f>
        <v>0</v>
      </c>
      <c r="AG199">
        <f ca="1">IF('quick game'!W150&gt;=$Y$51,1,0)</f>
        <v>0</v>
      </c>
      <c r="AH199">
        <f ca="1">IF('quick game'!X150&gt;=$Y$51,1,0)</f>
        <v>0</v>
      </c>
      <c r="AI199">
        <f ca="1">IF('quick game'!Y150&gt;=$Y$51,1,0)</f>
        <v>0</v>
      </c>
      <c r="AJ199">
        <f ca="1">IF('quick game'!Z150&gt;=$Y$51,1,0)</f>
        <v>0</v>
      </c>
      <c r="AM199">
        <f>'quick game'!O150</f>
        <v>0</v>
      </c>
      <c r="AN199">
        <f ca="1">IF('quick game'!Q150&gt;=$Y$51+$Y$52,1,0)</f>
        <v>0</v>
      </c>
      <c r="AO199">
        <f ca="1">IF('quick game'!R150&gt;=$Y$51+$Y$52,1,0)</f>
        <v>0</v>
      </c>
      <c r="AP199">
        <f ca="1">IF('quick game'!S150&gt;=$Y$51+$Y$52,1,0)</f>
        <v>0</v>
      </c>
      <c r="AQ199">
        <f ca="1">IF('quick game'!T150&gt;=$Y$51+$Y$52,1,0)</f>
        <v>0</v>
      </c>
      <c r="AR199">
        <f ca="1">IF('quick game'!U150&gt;=$Y$51+$Y$52,1,0)</f>
        <v>0</v>
      </c>
      <c r="AS199">
        <f ca="1">IF('quick game'!V150&gt;=$Y$51+$Y$52,1,0)</f>
        <v>0</v>
      </c>
      <c r="AT199">
        <f ca="1">IF('quick game'!W150&gt;=$Y$51+$Y$52,1,0)</f>
        <v>0</v>
      </c>
      <c r="AU199">
        <f ca="1">IF('quick game'!X150&gt;=$Y$51+$Y$52,1,0)</f>
        <v>0</v>
      </c>
      <c r="AV199">
        <f ca="1">IF('quick game'!Y150&gt;=$Y$51+$Y$52,1,0)</f>
        <v>0</v>
      </c>
      <c r="AW199">
        <f ca="1">IF('quick game'!Z150&gt;=$Y$51+$Y$52,1,0)</f>
        <v>0</v>
      </c>
    </row>
    <row r="200" spans="13:49" x14ac:dyDescent="0.25">
      <c r="M200">
        <f>'quick game'!B151</f>
        <v>4020</v>
      </c>
      <c r="N200">
        <f ca="1">IF(N$64=$N$5,+'quick game'!E151,-100000)</f>
        <v>3.8298112089859391E-114</v>
      </c>
      <c r="O200">
        <f>IF(O$64=$N$5,+'quick game'!F151,-100000)</f>
        <v>-100000</v>
      </c>
      <c r="P200">
        <f>IF(P$64=$N$5,+'quick game'!G151,-100000)</f>
        <v>-100000</v>
      </c>
      <c r="Q200">
        <f>IF(Q$64=$N$5,+'quick game'!H151,-100000)</f>
        <v>-100000</v>
      </c>
      <c r="R200">
        <f>IF(R$64=$N$5,+'quick game'!I151,-100000)</f>
        <v>-100000</v>
      </c>
      <c r="S200">
        <f>IF(S$64=$N$5,+'quick game'!J151,-100000)</f>
        <v>-100000</v>
      </c>
      <c r="T200">
        <f>IF(T$64=$N$5,+'quick game'!K151,-100000)</f>
        <v>-100000</v>
      </c>
      <c r="U200">
        <f>IF(U$64=$N$5,+'quick game'!L151,-100000)</f>
        <v>-100000</v>
      </c>
      <c r="V200">
        <f>IF(V$64=$N$5,+'quick game'!M151,-100000)</f>
        <v>-100000</v>
      </c>
      <c r="W200">
        <f>IF(W$64=$N$5,+'quick game'!N151,-100000)</f>
        <v>-100000</v>
      </c>
      <c r="Z200">
        <f>'quick game'!B151</f>
        <v>4020</v>
      </c>
      <c r="AA200">
        <f ca="1">IF('quick game'!Q151&gt;=$Y$51,1,0)</f>
        <v>0</v>
      </c>
      <c r="AB200">
        <f ca="1">IF('quick game'!R151&gt;=$Y$51,1,0)</f>
        <v>0</v>
      </c>
      <c r="AC200">
        <f ca="1">IF('quick game'!S151&gt;=$Y$51,1,0)</f>
        <v>0</v>
      </c>
      <c r="AD200">
        <f ca="1">IF('quick game'!T151&gt;=$Y$51,1,0)</f>
        <v>0</v>
      </c>
      <c r="AE200">
        <f ca="1">IF('quick game'!U151&gt;=$Y$51,1,0)</f>
        <v>0</v>
      </c>
      <c r="AF200">
        <f ca="1">IF('quick game'!V151&gt;=$Y$51,1,0)</f>
        <v>0</v>
      </c>
      <c r="AG200">
        <f ca="1">IF('quick game'!W151&gt;=$Y$51,1,0)</f>
        <v>0</v>
      </c>
      <c r="AH200">
        <f ca="1">IF('quick game'!X151&gt;=$Y$51,1,0)</f>
        <v>0</v>
      </c>
      <c r="AI200">
        <f ca="1">IF('quick game'!Y151&gt;=$Y$51,1,0)</f>
        <v>0</v>
      </c>
      <c r="AJ200">
        <f ca="1">IF('quick game'!Z151&gt;=$Y$51,1,0)</f>
        <v>0</v>
      </c>
      <c r="AM200">
        <f>'quick game'!O151</f>
        <v>0</v>
      </c>
      <c r="AN200">
        <f ca="1">IF('quick game'!Q151&gt;=$Y$51+$Y$52,1,0)</f>
        <v>0</v>
      </c>
      <c r="AO200">
        <f ca="1">IF('quick game'!R151&gt;=$Y$51+$Y$52,1,0)</f>
        <v>0</v>
      </c>
      <c r="AP200">
        <f ca="1">IF('quick game'!S151&gt;=$Y$51+$Y$52,1,0)</f>
        <v>0</v>
      </c>
      <c r="AQ200">
        <f ca="1">IF('quick game'!T151&gt;=$Y$51+$Y$52,1,0)</f>
        <v>0</v>
      </c>
      <c r="AR200">
        <f ca="1">IF('quick game'!U151&gt;=$Y$51+$Y$52,1,0)</f>
        <v>0</v>
      </c>
      <c r="AS200">
        <f ca="1">IF('quick game'!V151&gt;=$Y$51+$Y$52,1,0)</f>
        <v>0</v>
      </c>
      <c r="AT200">
        <f ca="1">IF('quick game'!W151&gt;=$Y$51+$Y$52,1,0)</f>
        <v>0</v>
      </c>
      <c r="AU200">
        <f ca="1">IF('quick game'!X151&gt;=$Y$51+$Y$52,1,0)</f>
        <v>0</v>
      </c>
      <c r="AV200">
        <f ca="1">IF('quick game'!Y151&gt;=$Y$51+$Y$52,1,0)</f>
        <v>0</v>
      </c>
      <c r="AW200">
        <f ca="1">IF('quick game'!Z151&gt;=$Y$51+$Y$52,1,0)</f>
        <v>0</v>
      </c>
    </row>
    <row r="201" spans="13:49" x14ac:dyDescent="0.25">
      <c r="M201">
        <f>'quick game'!B152</f>
        <v>4050</v>
      </c>
      <c r="N201">
        <f ca="1">IF(N$64=$N$5,+'quick game'!E152,-100000)</f>
        <v>5.5896982504054669E-115</v>
      </c>
      <c r="O201">
        <f>IF(O$64=$N$5,+'quick game'!F152,-100000)</f>
        <v>-100000</v>
      </c>
      <c r="P201">
        <f>IF(P$64=$N$5,+'quick game'!G152,-100000)</f>
        <v>-100000</v>
      </c>
      <c r="Q201">
        <f>IF(Q$64=$N$5,+'quick game'!H152,-100000)</f>
        <v>-100000</v>
      </c>
      <c r="R201">
        <f>IF(R$64=$N$5,+'quick game'!I152,-100000)</f>
        <v>-100000</v>
      </c>
      <c r="S201">
        <f>IF(S$64=$N$5,+'quick game'!J152,-100000)</f>
        <v>-100000</v>
      </c>
      <c r="T201">
        <f>IF(T$64=$N$5,+'quick game'!K152,-100000)</f>
        <v>-100000</v>
      </c>
      <c r="U201">
        <f>IF(U$64=$N$5,+'quick game'!L152,-100000)</f>
        <v>-100000</v>
      </c>
      <c r="V201">
        <f>IF(V$64=$N$5,+'quick game'!M152,-100000)</f>
        <v>-100000</v>
      </c>
      <c r="W201">
        <f>IF(W$64=$N$5,+'quick game'!N152,-100000)</f>
        <v>-100000</v>
      </c>
      <c r="Z201">
        <f>'quick game'!B152</f>
        <v>4050</v>
      </c>
      <c r="AA201">
        <f ca="1">IF('quick game'!Q152&gt;=$Y$51,1,0)</f>
        <v>0</v>
      </c>
      <c r="AB201">
        <f ca="1">IF('quick game'!R152&gt;=$Y$51,1,0)</f>
        <v>0</v>
      </c>
      <c r="AC201">
        <f ca="1">IF('quick game'!S152&gt;=$Y$51,1,0)</f>
        <v>0</v>
      </c>
      <c r="AD201">
        <f ca="1">IF('quick game'!T152&gt;=$Y$51,1,0)</f>
        <v>0</v>
      </c>
      <c r="AE201">
        <f ca="1">IF('quick game'!U152&gt;=$Y$51,1,0)</f>
        <v>0</v>
      </c>
      <c r="AF201">
        <f ca="1">IF('quick game'!V152&gt;=$Y$51,1,0)</f>
        <v>0</v>
      </c>
      <c r="AG201">
        <f ca="1">IF('quick game'!W152&gt;=$Y$51,1,0)</f>
        <v>0</v>
      </c>
      <c r="AH201">
        <f ca="1">IF('quick game'!X152&gt;=$Y$51,1,0)</f>
        <v>0</v>
      </c>
      <c r="AI201">
        <f ca="1">IF('quick game'!Y152&gt;=$Y$51,1,0)</f>
        <v>0</v>
      </c>
      <c r="AJ201">
        <f ca="1">IF('quick game'!Z152&gt;=$Y$51,1,0)</f>
        <v>0</v>
      </c>
      <c r="AM201">
        <f>'quick game'!O152</f>
        <v>0</v>
      </c>
      <c r="AN201">
        <f ca="1">IF('quick game'!Q152&gt;=$Y$51+$Y$52,1,0)</f>
        <v>0</v>
      </c>
      <c r="AO201">
        <f ca="1">IF('quick game'!R152&gt;=$Y$51+$Y$52,1,0)</f>
        <v>0</v>
      </c>
      <c r="AP201">
        <f ca="1">IF('quick game'!S152&gt;=$Y$51+$Y$52,1,0)</f>
        <v>0</v>
      </c>
      <c r="AQ201">
        <f ca="1">IF('quick game'!T152&gt;=$Y$51+$Y$52,1,0)</f>
        <v>0</v>
      </c>
      <c r="AR201">
        <f ca="1">IF('quick game'!U152&gt;=$Y$51+$Y$52,1,0)</f>
        <v>0</v>
      </c>
      <c r="AS201">
        <f ca="1">IF('quick game'!V152&gt;=$Y$51+$Y$52,1,0)</f>
        <v>0</v>
      </c>
      <c r="AT201">
        <f ca="1">IF('quick game'!W152&gt;=$Y$51+$Y$52,1,0)</f>
        <v>0</v>
      </c>
      <c r="AU201">
        <f ca="1">IF('quick game'!X152&gt;=$Y$51+$Y$52,1,0)</f>
        <v>0</v>
      </c>
      <c r="AV201">
        <f ca="1">IF('quick game'!Y152&gt;=$Y$51+$Y$52,1,0)</f>
        <v>0</v>
      </c>
      <c r="AW201">
        <f ca="1">IF('quick game'!Z152&gt;=$Y$51+$Y$52,1,0)</f>
        <v>0</v>
      </c>
    </row>
    <row r="202" spans="13:49" x14ac:dyDescent="0.25">
      <c r="M202">
        <f>'quick game'!B153</f>
        <v>4080</v>
      </c>
      <c r="N202">
        <f ca="1">IF(N$64=$N$5,+'quick game'!E153,-100000)</f>
        <v>6.2178941919136234E-116</v>
      </c>
      <c r="O202">
        <f>IF(O$64=$N$5,+'quick game'!F153,-100000)</f>
        <v>-100000</v>
      </c>
      <c r="P202">
        <f>IF(P$64=$N$5,+'quick game'!G153,-100000)</f>
        <v>-100000</v>
      </c>
      <c r="Q202">
        <f>IF(Q$64=$N$5,+'quick game'!H153,-100000)</f>
        <v>-100000</v>
      </c>
      <c r="R202">
        <f>IF(R$64=$N$5,+'quick game'!I153,-100000)</f>
        <v>-100000</v>
      </c>
      <c r="S202">
        <f>IF(S$64=$N$5,+'quick game'!J153,-100000)</f>
        <v>-100000</v>
      </c>
      <c r="T202">
        <f>IF(T$64=$N$5,+'quick game'!K153,-100000)</f>
        <v>-100000</v>
      </c>
      <c r="U202">
        <f>IF(U$64=$N$5,+'quick game'!L153,-100000)</f>
        <v>-100000</v>
      </c>
      <c r="V202">
        <f>IF(V$64=$N$5,+'quick game'!M153,-100000)</f>
        <v>-100000</v>
      </c>
      <c r="W202">
        <f>IF(W$64=$N$5,+'quick game'!N153,-100000)</f>
        <v>-100000</v>
      </c>
      <c r="Z202">
        <f>'quick game'!B153</f>
        <v>4080</v>
      </c>
      <c r="AA202">
        <f ca="1">IF('quick game'!Q153&gt;=$Y$51,1,0)</f>
        <v>0</v>
      </c>
      <c r="AB202">
        <f ca="1">IF('quick game'!R153&gt;=$Y$51,1,0)</f>
        <v>0</v>
      </c>
      <c r="AC202">
        <f ca="1">IF('quick game'!S153&gt;=$Y$51,1,0)</f>
        <v>0</v>
      </c>
      <c r="AD202">
        <f ca="1">IF('quick game'!T153&gt;=$Y$51,1,0)</f>
        <v>0</v>
      </c>
      <c r="AE202">
        <f ca="1">IF('quick game'!U153&gt;=$Y$51,1,0)</f>
        <v>0</v>
      </c>
      <c r="AF202">
        <f ca="1">IF('quick game'!V153&gt;=$Y$51,1,0)</f>
        <v>0</v>
      </c>
      <c r="AG202">
        <f ca="1">IF('quick game'!W153&gt;=$Y$51,1,0)</f>
        <v>0</v>
      </c>
      <c r="AH202">
        <f ca="1">IF('quick game'!X153&gt;=$Y$51,1,0)</f>
        <v>0</v>
      </c>
      <c r="AI202">
        <f ca="1">IF('quick game'!Y153&gt;=$Y$51,1,0)</f>
        <v>0</v>
      </c>
      <c r="AJ202">
        <f ca="1">IF('quick game'!Z153&gt;=$Y$51,1,0)</f>
        <v>0</v>
      </c>
      <c r="AM202">
        <f>'quick game'!O153</f>
        <v>0</v>
      </c>
      <c r="AN202">
        <f ca="1">IF('quick game'!Q153&gt;=$Y$51+$Y$52,1,0)</f>
        <v>0</v>
      </c>
      <c r="AO202">
        <f ca="1">IF('quick game'!R153&gt;=$Y$51+$Y$52,1,0)</f>
        <v>0</v>
      </c>
      <c r="AP202">
        <f ca="1">IF('quick game'!S153&gt;=$Y$51+$Y$52,1,0)</f>
        <v>0</v>
      </c>
      <c r="AQ202">
        <f ca="1">IF('quick game'!T153&gt;=$Y$51+$Y$52,1,0)</f>
        <v>0</v>
      </c>
      <c r="AR202">
        <f ca="1">IF('quick game'!U153&gt;=$Y$51+$Y$52,1,0)</f>
        <v>0</v>
      </c>
      <c r="AS202">
        <f ca="1">IF('quick game'!V153&gt;=$Y$51+$Y$52,1,0)</f>
        <v>0</v>
      </c>
      <c r="AT202">
        <f ca="1">IF('quick game'!W153&gt;=$Y$51+$Y$52,1,0)</f>
        <v>0</v>
      </c>
      <c r="AU202">
        <f ca="1">IF('quick game'!X153&gt;=$Y$51+$Y$52,1,0)</f>
        <v>0</v>
      </c>
      <c r="AV202">
        <f ca="1">IF('quick game'!Y153&gt;=$Y$51+$Y$52,1,0)</f>
        <v>0</v>
      </c>
      <c r="AW202">
        <f ca="1">IF('quick game'!Z153&gt;=$Y$51+$Y$52,1,0)</f>
        <v>0</v>
      </c>
    </row>
    <row r="203" spans="13:49" x14ac:dyDescent="0.25">
      <c r="M203">
        <f>'quick game'!B154</f>
        <v>4110</v>
      </c>
      <c r="N203">
        <f ca="1">IF(N$64=$N$5,+'quick game'!E154,-100000)</f>
        <v>6.9769501990190729E-117</v>
      </c>
      <c r="O203">
        <f>IF(O$64=$N$5,+'quick game'!F154,-100000)</f>
        <v>-100000</v>
      </c>
      <c r="P203">
        <f>IF(P$64=$N$5,+'quick game'!G154,-100000)</f>
        <v>-100000</v>
      </c>
      <c r="Q203">
        <f>IF(Q$64=$N$5,+'quick game'!H154,-100000)</f>
        <v>-100000</v>
      </c>
      <c r="R203">
        <f>IF(R$64=$N$5,+'quick game'!I154,-100000)</f>
        <v>-100000</v>
      </c>
      <c r="S203">
        <f>IF(S$64=$N$5,+'quick game'!J154,-100000)</f>
        <v>-100000</v>
      </c>
      <c r="T203">
        <f>IF(T$64=$N$5,+'quick game'!K154,-100000)</f>
        <v>-100000</v>
      </c>
      <c r="U203">
        <f>IF(U$64=$N$5,+'quick game'!L154,-100000)</f>
        <v>-100000</v>
      </c>
      <c r="V203">
        <f>IF(V$64=$N$5,+'quick game'!M154,-100000)</f>
        <v>-100000</v>
      </c>
      <c r="W203">
        <f>IF(W$64=$N$5,+'quick game'!N154,-100000)</f>
        <v>-100000</v>
      </c>
      <c r="Z203">
        <f>'quick game'!B154</f>
        <v>4110</v>
      </c>
      <c r="AA203">
        <f ca="1">IF('quick game'!Q154&gt;=$Y$51,1,0)</f>
        <v>0</v>
      </c>
      <c r="AB203">
        <f ca="1">IF('quick game'!R154&gt;=$Y$51,1,0)</f>
        <v>0</v>
      </c>
      <c r="AC203">
        <f ca="1">IF('quick game'!S154&gt;=$Y$51,1,0)</f>
        <v>0</v>
      </c>
      <c r="AD203">
        <f ca="1">IF('quick game'!T154&gt;=$Y$51,1,0)</f>
        <v>0</v>
      </c>
      <c r="AE203">
        <f ca="1">IF('quick game'!U154&gt;=$Y$51,1,0)</f>
        <v>0</v>
      </c>
      <c r="AF203">
        <f ca="1">IF('quick game'!V154&gt;=$Y$51,1,0)</f>
        <v>0</v>
      </c>
      <c r="AG203">
        <f ca="1">IF('quick game'!W154&gt;=$Y$51,1,0)</f>
        <v>0</v>
      </c>
      <c r="AH203">
        <f ca="1">IF('quick game'!X154&gt;=$Y$51,1,0)</f>
        <v>0</v>
      </c>
      <c r="AI203">
        <f ca="1">IF('quick game'!Y154&gt;=$Y$51,1,0)</f>
        <v>0</v>
      </c>
      <c r="AJ203">
        <f ca="1">IF('quick game'!Z154&gt;=$Y$51,1,0)</f>
        <v>0</v>
      </c>
      <c r="AM203">
        <f>'quick game'!O154</f>
        <v>0</v>
      </c>
      <c r="AN203">
        <f ca="1">IF('quick game'!Q154&gt;=$Y$51+$Y$52,1,0)</f>
        <v>0</v>
      </c>
      <c r="AO203">
        <f ca="1">IF('quick game'!R154&gt;=$Y$51+$Y$52,1,0)</f>
        <v>0</v>
      </c>
      <c r="AP203">
        <f ca="1">IF('quick game'!S154&gt;=$Y$51+$Y$52,1,0)</f>
        <v>0</v>
      </c>
      <c r="AQ203">
        <f ca="1">IF('quick game'!T154&gt;=$Y$51+$Y$52,1,0)</f>
        <v>0</v>
      </c>
      <c r="AR203">
        <f ca="1">IF('quick game'!U154&gt;=$Y$51+$Y$52,1,0)</f>
        <v>0</v>
      </c>
      <c r="AS203">
        <f ca="1">IF('quick game'!V154&gt;=$Y$51+$Y$52,1,0)</f>
        <v>0</v>
      </c>
      <c r="AT203">
        <f ca="1">IF('quick game'!W154&gt;=$Y$51+$Y$52,1,0)</f>
        <v>0</v>
      </c>
      <c r="AU203">
        <f ca="1">IF('quick game'!X154&gt;=$Y$51+$Y$52,1,0)</f>
        <v>0</v>
      </c>
      <c r="AV203">
        <f ca="1">IF('quick game'!Y154&gt;=$Y$51+$Y$52,1,0)</f>
        <v>0</v>
      </c>
      <c r="AW203">
        <f ca="1">IF('quick game'!Z154&gt;=$Y$51+$Y$52,1,0)</f>
        <v>0</v>
      </c>
    </row>
    <row r="204" spans="13:49" x14ac:dyDescent="0.25">
      <c r="M204">
        <f>'quick game'!B155</f>
        <v>4140</v>
      </c>
      <c r="N204">
        <f ca="1">IF(N$64=$N$5,+'quick game'!E155,-100000)</f>
        <v>1.18265112382178E-117</v>
      </c>
      <c r="O204">
        <f>IF(O$64=$N$5,+'quick game'!F155,-100000)</f>
        <v>-100000</v>
      </c>
      <c r="P204">
        <f>IF(P$64=$N$5,+'quick game'!G155,-100000)</f>
        <v>-100000</v>
      </c>
      <c r="Q204">
        <f>IF(Q$64=$N$5,+'quick game'!H155,-100000)</f>
        <v>-100000</v>
      </c>
      <c r="R204">
        <f>IF(R$64=$N$5,+'quick game'!I155,-100000)</f>
        <v>-100000</v>
      </c>
      <c r="S204">
        <f>IF(S$64=$N$5,+'quick game'!J155,-100000)</f>
        <v>-100000</v>
      </c>
      <c r="T204">
        <f>IF(T$64=$N$5,+'quick game'!K155,-100000)</f>
        <v>-100000</v>
      </c>
      <c r="U204">
        <f>IF(U$64=$N$5,+'quick game'!L155,-100000)</f>
        <v>-100000</v>
      </c>
      <c r="V204">
        <f>IF(V$64=$N$5,+'quick game'!M155,-100000)</f>
        <v>-100000</v>
      </c>
      <c r="W204">
        <f>IF(W$64=$N$5,+'quick game'!N155,-100000)</f>
        <v>-100000</v>
      </c>
      <c r="Z204">
        <f>'quick game'!B155</f>
        <v>4140</v>
      </c>
      <c r="AA204">
        <f ca="1">IF('quick game'!Q155&gt;=$Y$51,1,0)</f>
        <v>0</v>
      </c>
      <c r="AB204">
        <f ca="1">IF('quick game'!R155&gt;=$Y$51,1,0)</f>
        <v>0</v>
      </c>
      <c r="AC204">
        <f ca="1">IF('quick game'!S155&gt;=$Y$51,1,0)</f>
        <v>0</v>
      </c>
      <c r="AD204">
        <f ca="1">IF('quick game'!T155&gt;=$Y$51,1,0)</f>
        <v>0</v>
      </c>
      <c r="AE204">
        <f ca="1">IF('quick game'!U155&gt;=$Y$51,1,0)</f>
        <v>0</v>
      </c>
      <c r="AF204">
        <f ca="1">IF('quick game'!V155&gt;=$Y$51,1,0)</f>
        <v>0</v>
      </c>
      <c r="AG204">
        <f ca="1">IF('quick game'!W155&gt;=$Y$51,1,0)</f>
        <v>0</v>
      </c>
      <c r="AH204">
        <f ca="1">IF('quick game'!X155&gt;=$Y$51,1,0)</f>
        <v>0</v>
      </c>
      <c r="AI204">
        <f ca="1">IF('quick game'!Y155&gt;=$Y$51,1,0)</f>
        <v>0</v>
      </c>
      <c r="AJ204">
        <f ca="1">IF('quick game'!Z155&gt;=$Y$51,1,0)</f>
        <v>0</v>
      </c>
      <c r="AM204">
        <f>'quick game'!O155</f>
        <v>0</v>
      </c>
      <c r="AN204">
        <f ca="1">IF('quick game'!Q155&gt;=$Y$51+$Y$52,1,0)</f>
        <v>0</v>
      </c>
      <c r="AO204">
        <f ca="1">IF('quick game'!R155&gt;=$Y$51+$Y$52,1,0)</f>
        <v>0</v>
      </c>
      <c r="AP204">
        <f ca="1">IF('quick game'!S155&gt;=$Y$51+$Y$52,1,0)</f>
        <v>0</v>
      </c>
      <c r="AQ204">
        <f ca="1">IF('quick game'!T155&gt;=$Y$51+$Y$52,1,0)</f>
        <v>0</v>
      </c>
      <c r="AR204">
        <f ca="1">IF('quick game'!U155&gt;=$Y$51+$Y$52,1,0)</f>
        <v>0</v>
      </c>
      <c r="AS204">
        <f ca="1">IF('quick game'!V155&gt;=$Y$51+$Y$52,1,0)</f>
        <v>0</v>
      </c>
      <c r="AT204">
        <f ca="1">IF('quick game'!W155&gt;=$Y$51+$Y$52,1,0)</f>
        <v>0</v>
      </c>
      <c r="AU204">
        <f ca="1">IF('quick game'!X155&gt;=$Y$51+$Y$52,1,0)</f>
        <v>0</v>
      </c>
      <c r="AV204">
        <f ca="1">IF('quick game'!Y155&gt;=$Y$51+$Y$52,1,0)</f>
        <v>0</v>
      </c>
      <c r="AW204">
        <f ca="1">IF('quick game'!Z155&gt;=$Y$51+$Y$52,1,0)</f>
        <v>0</v>
      </c>
    </row>
    <row r="205" spans="13:49" x14ac:dyDescent="0.25">
      <c r="M205">
        <f>'quick game'!B156</f>
        <v>4170</v>
      </c>
      <c r="N205">
        <f ca="1">IF(N$64=$N$5,+'quick game'!E156,-100000)</f>
        <v>1.2788956969949572E-118</v>
      </c>
      <c r="O205">
        <f>IF(O$64=$N$5,+'quick game'!F156,-100000)</f>
        <v>-100000</v>
      </c>
      <c r="P205">
        <f>IF(P$64=$N$5,+'quick game'!G156,-100000)</f>
        <v>-100000</v>
      </c>
      <c r="Q205">
        <f>IF(Q$64=$N$5,+'quick game'!H156,-100000)</f>
        <v>-100000</v>
      </c>
      <c r="R205">
        <f>IF(R$64=$N$5,+'quick game'!I156,-100000)</f>
        <v>-100000</v>
      </c>
      <c r="S205">
        <f>IF(S$64=$N$5,+'quick game'!J156,-100000)</f>
        <v>-100000</v>
      </c>
      <c r="T205">
        <f>IF(T$64=$N$5,+'quick game'!K156,-100000)</f>
        <v>-100000</v>
      </c>
      <c r="U205">
        <f>IF(U$64=$N$5,+'quick game'!L156,-100000)</f>
        <v>-100000</v>
      </c>
      <c r="V205">
        <f>IF(V$64=$N$5,+'quick game'!M156,-100000)</f>
        <v>-100000</v>
      </c>
      <c r="W205">
        <f>IF(W$64=$N$5,+'quick game'!N156,-100000)</f>
        <v>-100000</v>
      </c>
      <c r="Z205">
        <f>'quick game'!B156</f>
        <v>4170</v>
      </c>
      <c r="AA205">
        <f ca="1">IF('quick game'!Q156&gt;=$Y$51,1,0)</f>
        <v>0</v>
      </c>
      <c r="AB205">
        <f ca="1">IF('quick game'!R156&gt;=$Y$51,1,0)</f>
        <v>0</v>
      </c>
      <c r="AC205">
        <f ca="1">IF('quick game'!S156&gt;=$Y$51,1,0)</f>
        <v>0</v>
      </c>
      <c r="AD205">
        <f ca="1">IF('quick game'!T156&gt;=$Y$51,1,0)</f>
        <v>0</v>
      </c>
      <c r="AE205">
        <f ca="1">IF('quick game'!U156&gt;=$Y$51,1,0)</f>
        <v>0</v>
      </c>
      <c r="AF205">
        <f ca="1">IF('quick game'!V156&gt;=$Y$51,1,0)</f>
        <v>0</v>
      </c>
      <c r="AG205">
        <f ca="1">IF('quick game'!W156&gt;=$Y$51,1,0)</f>
        <v>0</v>
      </c>
      <c r="AH205">
        <f ca="1">IF('quick game'!X156&gt;=$Y$51,1,0)</f>
        <v>0</v>
      </c>
      <c r="AI205">
        <f ca="1">IF('quick game'!Y156&gt;=$Y$51,1,0)</f>
        <v>0</v>
      </c>
      <c r="AJ205">
        <f ca="1">IF('quick game'!Z156&gt;=$Y$51,1,0)</f>
        <v>0</v>
      </c>
      <c r="AM205">
        <f>'quick game'!O156</f>
        <v>0</v>
      </c>
      <c r="AN205">
        <f ca="1">IF('quick game'!Q156&gt;=$Y$51+$Y$52,1,0)</f>
        <v>0</v>
      </c>
      <c r="AO205">
        <f ca="1">IF('quick game'!R156&gt;=$Y$51+$Y$52,1,0)</f>
        <v>0</v>
      </c>
      <c r="AP205">
        <f ca="1">IF('quick game'!S156&gt;=$Y$51+$Y$52,1,0)</f>
        <v>0</v>
      </c>
      <c r="AQ205">
        <f ca="1">IF('quick game'!T156&gt;=$Y$51+$Y$52,1,0)</f>
        <v>0</v>
      </c>
      <c r="AR205">
        <f ca="1">IF('quick game'!U156&gt;=$Y$51+$Y$52,1,0)</f>
        <v>0</v>
      </c>
      <c r="AS205">
        <f ca="1">IF('quick game'!V156&gt;=$Y$51+$Y$52,1,0)</f>
        <v>0</v>
      </c>
      <c r="AT205">
        <f ca="1">IF('quick game'!W156&gt;=$Y$51+$Y$52,1,0)</f>
        <v>0</v>
      </c>
      <c r="AU205">
        <f ca="1">IF('quick game'!X156&gt;=$Y$51+$Y$52,1,0)</f>
        <v>0</v>
      </c>
      <c r="AV205">
        <f ca="1">IF('quick game'!Y156&gt;=$Y$51+$Y$52,1,0)</f>
        <v>0</v>
      </c>
      <c r="AW205">
        <f ca="1">IF('quick game'!Z156&gt;=$Y$51+$Y$52,1,0)</f>
        <v>0</v>
      </c>
    </row>
    <row r="206" spans="13:49" x14ac:dyDescent="0.25">
      <c r="M206">
        <f>'quick game'!B157</f>
        <v>4200</v>
      </c>
      <c r="N206">
        <f ca="1">IF(N$64=$N$5,+'quick game'!E157,-100000)</f>
        <v>2.105443862238126E-119</v>
      </c>
      <c r="O206">
        <f>IF(O$64=$N$5,+'quick game'!F157,-100000)</f>
        <v>-100000</v>
      </c>
      <c r="P206">
        <f>IF(P$64=$N$5,+'quick game'!G157,-100000)</f>
        <v>-100000</v>
      </c>
      <c r="Q206">
        <f>IF(Q$64=$N$5,+'quick game'!H157,-100000)</f>
        <v>-100000</v>
      </c>
      <c r="R206">
        <f>IF(R$64=$N$5,+'quick game'!I157,-100000)</f>
        <v>-100000</v>
      </c>
      <c r="S206">
        <f>IF(S$64=$N$5,+'quick game'!J157,-100000)</f>
        <v>-100000</v>
      </c>
      <c r="T206">
        <f>IF(T$64=$N$5,+'quick game'!K157,-100000)</f>
        <v>-100000</v>
      </c>
      <c r="U206">
        <f>IF(U$64=$N$5,+'quick game'!L157,-100000)</f>
        <v>-100000</v>
      </c>
      <c r="V206">
        <f>IF(V$64=$N$5,+'quick game'!M157,-100000)</f>
        <v>-100000</v>
      </c>
      <c r="W206">
        <f>IF(W$64=$N$5,+'quick game'!N157,-100000)</f>
        <v>-100000</v>
      </c>
      <c r="Z206">
        <f>'quick game'!B157</f>
        <v>4200</v>
      </c>
      <c r="AA206">
        <f ca="1">IF('quick game'!Q157&gt;=$Y$51,1,0)</f>
        <v>0</v>
      </c>
      <c r="AB206">
        <f ca="1">IF('quick game'!R157&gt;=$Y$51,1,0)</f>
        <v>0</v>
      </c>
      <c r="AC206">
        <f ca="1">IF('quick game'!S157&gt;=$Y$51,1,0)</f>
        <v>0</v>
      </c>
      <c r="AD206">
        <f ca="1">IF('quick game'!T157&gt;=$Y$51,1,0)</f>
        <v>0</v>
      </c>
      <c r="AE206">
        <f ca="1">IF('quick game'!U157&gt;=$Y$51,1,0)</f>
        <v>0</v>
      </c>
      <c r="AF206">
        <f ca="1">IF('quick game'!V157&gt;=$Y$51,1,0)</f>
        <v>0</v>
      </c>
      <c r="AG206">
        <f ca="1">IF('quick game'!W157&gt;=$Y$51,1,0)</f>
        <v>0</v>
      </c>
      <c r="AH206">
        <f ca="1">IF('quick game'!X157&gt;=$Y$51,1,0)</f>
        <v>0</v>
      </c>
      <c r="AI206">
        <f ca="1">IF('quick game'!Y157&gt;=$Y$51,1,0)</f>
        <v>0</v>
      </c>
      <c r="AJ206">
        <f ca="1">IF('quick game'!Z157&gt;=$Y$51,1,0)</f>
        <v>0</v>
      </c>
      <c r="AM206">
        <f>'quick game'!O157</f>
        <v>0</v>
      </c>
      <c r="AN206">
        <f ca="1">IF('quick game'!Q157&gt;=$Y$51+$Y$52,1,0)</f>
        <v>0</v>
      </c>
      <c r="AO206">
        <f ca="1">IF('quick game'!R157&gt;=$Y$51+$Y$52,1,0)</f>
        <v>0</v>
      </c>
      <c r="AP206">
        <f ca="1">IF('quick game'!S157&gt;=$Y$51+$Y$52,1,0)</f>
        <v>0</v>
      </c>
      <c r="AQ206">
        <f ca="1">IF('quick game'!T157&gt;=$Y$51+$Y$52,1,0)</f>
        <v>0</v>
      </c>
      <c r="AR206">
        <f ca="1">IF('quick game'!U157&gt;=$Y$51+$Y$52,1,0)</f>
        <v>0</v>
      </c>
      <c r="AS206">
        <f ca="1">IF('quick game'!V157&gt;=$Y$51+$Y$52,1,0)</f>
        <v>0</v>
      </c>
      <c r="AT206">
        <f ca="1">IF('quick game'!W157&gt;=$Y$51+$Y$52,1,0)</f>
        <v>0</v>
      </c>
      <c r="AU206">
        <f ca="1">IF('quick game'!X157&gt;=$Y$51+$Y$52,1,0)</f>
        <v>0</v>
      </c>
      <c r="AV206">
        <f ca="1">IF('quick game'!Y157&gt;=$Y$51+$Y$52,1,0)</f>
        <v>0</v>
      </c>
      <c r="AW206">
        <f ca="1">IF('quick game'!Z157&gt;=$Y$51+$Y$52,1,0)</f>
        <v>0</v>
      </c>
    </row>
    <row r="207" spans="13:49" x14ac:dyDescent="0.25">
      <c r="M207">
        <f>'quick game'!B158</f>
        <v>4230</v>
      </c>
      <c r="N207">
        <f ca="1">IF(N$64=$N$5,+'quick game'!E158,-100000)</f>
        <v>2.6398982067933407E-120</v>
      </c>
      <c r="O207">
        <f>IF(O$64=$N$5,+'quick game'!F158,-100000)</f>
        <v>-100000</v>
      </c>
      <c r="P207">
        <f>IF(P$64=$N$5,+'quick game'!G158,-100000)</f>
        <v>-100000</v>
      </c>
      <c r="Q207">
        <f>IF(Q$64=$N$5,+'quick game'!H158,-100000)</f>
        <v>-100000</v>
      </c>
      <c r="R207">
        <f>IF(R$64=$N$5,+'quick game'!I158,-100000)</f>
        <v>-100000</v>
      </c>
      <c r="S207">
        <f>IF(S$64=$N$5,+'quick game'!J158,-100000)</f>
        <v>-100000</v>
      </c>
      <c r="T207">
        <f>IF(T$64=$N$5,+'quick game'!K158,-100000)</f>
        <v>-100000</v>
      </c>
      <c r="U207">
        <f>IF(U$64=$N$5,+'quick game'!L158,-100000)</f>
        <v>-100000</v>
      </c>
      <c r="V207">
        <f>IF(V$64=$N$5,+'quick game'!M158,-100000)</f>
        <v>-100000</v>
      </c>
      <c r="W207">
        <f>IF(W$64=$N$5,+'quick game'!N158,-100000)</f>
        <v>-100000</v>
      </c>
      <c r="Z207">
        <f>'quick game'!B158</f>
        <v>4230</v>
      </c>
      <c r="AA207">
        <f ca="1">IF('quick game'!Q158&gt;=$Y$51,1,0)</f>
        <v>0</v>
      </c>
      <c r="AB207">
        <f ca="1">IF('quick game'!R158&gt;=$Y$51,1,0)</f>
        <v>0</v>
      </c>
      <c r="AC207">
        <f ca="1">IF('quick game'!S158&gt;=$Y$51,1,0)</f>
        <v>0</v>
      </c>
      <c r="AD207">
        <f ca="1">IF('quick game'!T158&gt;=$Y$51,1,0)</f>
        <v>0</v>
      </c>
      <c r="AE207">
        <f ca="1">IF('quick game'!U158&gt;=$Y$51,1,0)</f>
        <v>0</v>
      </c>
      <c r="AF207">
        <f ca="1">IF('quick game'!V158&gt;=$Y$51,1,0)</f>
        <v>0</v>
      </c>
      <c r="AG207">
        <f ca="1">IF('quick game'!W158&gt;=$Y$51,1,0)</f>
        <v>0</v>
      </c>
      <c r="AH207">
        <f ca="1">IF('quick game'!X158&gt;=$Y$51,1,0)</f>
        <v>0</v>
      </c>
      <c r="AI207">
        <f ca="1">IF('quick game'!Y158&gt;=$Y$51,1,0)</f>
        <v>0</v>
      </c>
      <c r="AJ207">
        <f ca="1">IF('quick game'!Z158&gt;=$Y$51,1,0)</f>
        <v>0</v>
      </c>
      <c r="AM207">
        <f>'quick game'!O158</f>
        <v>0</v>
      </c>
      <c r="AN207">
        <f ca="1">IF('quick game'!Q158&gt;=$Y$51+$Y$52,1,0)</f>
        <v>0</v>
      </c>
      <c r="AO207">
        <f ca="1">IF('quick game'!R158&gt;=$Y$51+$Y$52,1,0)</f>
        <v>0</v>
      </c>
      <c r="AP207">
        <f ca="1">IF('quick game'!S158&gt;=$Y$51+$Y$52,1,0)</f>
        <v>0</v>
      </c>
      <c r="AQ207">
        <f ca="1">IF('quick game'!T158&gt;=$Y$51+$Y$52,1,0)</f>
        <v>0</v>
      </c>
      <c r="AR207">
        <f ca="1">IF('quick game'!U158&gt;=$Y$51+$Y$52,1,0)</f>
        <v>0</v>
      </c>
      <c r="AS207">
        <f ca="1">IF('quick game'!V158&gt;=$Y$51+$Y$52,1,0)</f>
        <v>0</v>
      </c>
      <c r="AT207">
        <f ca="1">IF('quick game'!W158&gt;=$Y$51+$Y$52,1,0)</f>
        <v>0</v>
      </c>
      <c r="AU207">
        <f ca="1">IF('quick game'!X158&gt;=$Y$51+$Y$52,1,0)</f>
        <v>0</v>
      </c>
      <c r="AV207">
        <f ca="1">IF('quick game'!Y158&gt;=$Y$51+$Y$52,1,0)</f>
        <v>0</v>
      </c>
      <c r="AW207">
        <f ca="1">IF('quick game'!Z158&gt;=$Y$51+$Y$52,1,0)</f>
        <v>0</v>
      </c>
    </row>
    <row r="208" spans="13:49" x14ac:dyDescent="0.25">
      <c r="M208">
        <f>'quick game'!B159</f>
        <v>4260</v>
      </c>
      <c r="N208">
        <f ca="1">IF(N$64=$N$5,+'quick game'!E159,-100000)</f>
        <v>3.7984018040703978E-121</v>
      </c>
      <c r="O208">
        <f>IF(O$64=$N$5,+'quick game'!F159,-100000)</f>
        <v>-100000</v>
      </c>
      <c r="P208">
        <f>IF(P$64=$N$5,+'quick game'!G159,-100000)</f>
        <v>-100000</v>
      </c>
      <c r="Q208">
        <f>IF(Q$64=$N$5,+'quick game'!H159,-100000)</f>
        <v>-100000</v>
      </c>
      <c r="R208">
        <f>IF(R$64=$N$5,+'quick game'!I159,-100000)</f>
        <v>-100000</v>
      </c>
      <c r="S208">
        <f>IF(S$64=$N$5,+'quick game'!J159,-100000)</f>
        <v>-100000</v>
      </c>
      <c r="T208">
        <f>IF(T$64=$N$5,+'quick game'!K159,-100000)</f>
        <v>-100000</v>
      </c>
      <c r="U208">
        <f>IF(U$64=$N$5,+'quick game'!L159,-100000)</f>
        <v>-100000</v>
      </c>
      <c r="V208">
        <f>IF(V$64=$N$5,+'quick game'!M159,-100000)</f>
        <v>-100000</v>
      </c>
      <c r="W208">
        <f>IF(W$64=$N$5,+'quick game'!N159,-100000)</f>
        <v>-100000</v>
      </c>
      <c r="Z208">
        <f>'quick game'!B159</f>
        <v>4260</v>
      </c>
      <c r="AA208">
        <f ca="1">IF('quick game'!Q159&gt;=$Y$51,1,0)</f>
        <v>0</v>
      </c>
      <c r="AB208">
        <f ca="1">IF('quick game'!R159&gt;=$Y$51,1,0)</f>
        <v>0</v>
      </c>
      <c r="AC208">
        <f ca="1">IF('quick game'!S159&gt;=$Y$51,1,0)</f>
        <v>0</v>
      </c>
      <c r="AD208">
        <f ca="1">IF('quick game'!T159&gt;=$Y$51,1,0)</f>
        <v>0</v>
      </c>
      <c r="AE208">
        <f ca="1">IF('quick game'!U159&gt;=$Y$51,1,0)</f>
        <v>0</v>
      </c>
      <c r="AF208">
        <f ca="1">IF('quick game'!V159&gt;=$Y$51,1,0)</f>
        <v>0</v>
      </c>
      <c r="AG208">
        <f ca="1">IF('quick game'!W159&gt;=$Y$51,1,0)</f>
        <v>0</v>
      </c>
      <c r="AH208">
        <f ca="1">IF('quick game'!X159&gt;=$Y$51,1,0)</f>
        <v>0</v>
      </c>
      <c r="AI208">
        <f ca="1">IF('quick game'!Y159&gt;=$Y$51,1,0)</f>
        <v>0</v>
      </c>
      <c r="AJ208">
        <f ca="1">IF('quick game'!Z159&gt;=$Y$51,1,0)</f>
        <v>0</v>
      </c>
      <c r="AM208">
        <f>'quick game'!O159</f>
        <v>0</v>
      </c>
      <c r="AN208">
        <f ca="1">IF('quick game'!Q159&gt;=$Y$51+$Y$52,1,0)</f>
        <v>0</v>
      </c>
      <c r="AO208">
        <f ca="1">IF('quick game'!R159&gt;=$Y$51+$Y$52,1,0)</f>
        <v>0</v>
      </c>
      <c r="AP208">
        <f ca="1">IF('quick game'!S159&gt;=$Y$51+$Y$52,1,0)</f>
        <v>0</v>
      </c>
      <c r="AQ208">
        <f ca="1">IF('quick game'!T159&gt;=$Y$51+$Y$52,1,0)</f>
        <v>0</v>
      </c>
      <c r="AR208">
        <f ca="1">IF('quick game'!U159&gt;=$Y$51+$Y$52,1,0)</f>
        <v>0</v>
      </c>
      <c r="AS208">
        <f ca="1">IF('quick game'!V159&gt;=$Y$51+$Y$52,1,0)</f>
        <v>0</v>
      </c>
      <c r="AT208">
        <f ca="1">IF('quick game'!W159&gt;=$Y$51+$Y$52,1,0)</f>
        <v>0</v>
      </c>
      <c r="AU208">
        <f ca="1">IF('quick game'!X159&gt;=$Y$51+$Y$52,1,0)</f>
        <v>0</v>
      </c>
      <c r="AV208">
        <f ca="1">IF('quick game'!Y159&gt;=$Y$51+$Y$52,1,0)</f>
        <v>0</v>
      </c>
      <c r="AW208">
        <f ca="1">IF('quick game'!Z159&gt;=$Y$51+$Y$52,1,0)</f>
        <v>0</v>
      </c>
    </row>
    <row r="209" spans="13:49" x14ac:dyDescent="0.25">
      <c r="M209">
        <f>'quick game'!B160</f>
        <v>4290</v>
      </c>
      <c r="N209">
        <f ca="1">IF(N$64=$N$5,+'quick game'!E160,-100000)</f>
        <v>4.0292709740297058E-122</v>
      </c>
      <c r="O209">
        <f>IF(O$64=$N$5,+'quick game'!F160,-100000)</f>
        <v>-100000</v>
      </c>
      <c r="P209">
        <f>IF(P$64=$N$5,+'quick game'!G160,-100000)</f>
        <v>-100000</v>
      </c>
      <c r="Q209">
        <f>IF(Q$64=$N$5,+'quick game'!H160,-100000)</f>
        <v>-100000</v>
      </c>
      <c r="R209">
        <f>IF(R$64=$N$5,+'quick game'!I160,-100000)</f>
        <v>-100000</v>
      </c>
      <c r="S209">
        <f>IF(S$64=$N$5,+'quick game'!J160,-100000)</f>
        <v>-100000</v>
      </c>
      <c r="T209">
        <f>IF(T$64=$N$5,+'quick game'!K160,-100000)</f>
        <v>-100000</v>
      </c>
      <c r="U209">
        <f>IF(U$64=$N$5,+'quick game'!L160,-100000)</f>
        <v>-100000</v>
      </c>
      <c r="V209">
        <f>IF(V$64=$N$5,+'quick game'!M160,-100000)</f>
        <v>-100000</v>
      </c>
      <c r="W209">
        <f>IF(W$64=$N$5,+'quick game'!N160,-100000)</f>
        <v>-100000</v>
      </c>
      <c r="Z209">
        <f>'quick game'!B160</f>
        <v>4290</v>
      </c>
      <c r="AA209">
        <f ca="1">IF('quick game'!Q160&gt;=$Y$51,1,0)</f>
        <v>0</v>
      </c>
      <c r="AB209">
        <f ca="1">IF('quick game'!R160&gt;=$Y$51,1,0)</f>
        <v>0</v>
      </c>
      <c r="AC209">
        <f ca="1">IF('quick game'!S160&gt;=$Y$51,1,0)</f>
        <v>0</v>
      </c>
      <c r="AD209">
        <f ca="1">IF('quick game'!T160&gt;=$Y$51,1,0)</f>
        <v>0</v>
      </c>
      <c r="AE209">
        <f ca="1">IF('quick game'!U160&gt;=$Y$51,1,0)</f>
        <v>0</v>
      </c>
      <c r="AF209">
        <f ca="1">IF('quick game'!V160&gt;=$Y$51,1,0)</f>
        <v>0</v>
      </c>
      <c r="AG209">
        <f ca="1">IF('quick game'!W160&gt;=$Y$51,1,0)</f>
        <v>0</v>
      </c>
      <c r="AH209">
        <f ca="1">IF('quick game'!X160&gt;=$Y$51,1,0)</f>
        <v>0</v>
      </c>
      <c r="AI209">
        <f ca="1">IF('quick game'!Y160&gt;=$Y$51,1,0)</f>
        <v>0</v>
      </c>
      <c r="AJ209">
        <f ca="1">IF('quick game'!Z160&gt;=$Y$51,1,0)</f>
        <v>0</v>
      </c>
      <c r="AM209">
        <f>'quick game'!O160</f>
        <v>0</v>
      </c>
      <c r="AN209">
        <f ca="1">IF('quick game'!Q160&gt;=$Y$51+$Y$52,1,0)</f>
        <v>0</v>
      </c>
      <c r="AO209">
        <f ca="1">IF('quick game'!R160&gt;=$Y$51+$Y$52,1,0)</f>
        <v>0</v>
      </c>
      <c r="AP209">
        <f ca="1">IF('quick game'!S160&gt;=$Y$51+$Y$52,1,0)</f>
        <v>0</v>
      </c>
      <c r="AQ209">
        <f ca="1">IF('quick game'!T160&gt;=$Y$51+$Y$52,1,0)</f>
        <v>0</v>
      </c>
      <c r="AR209">
        <f ca="1">IF('quick game'!U160&gt;=$Y$51+$Y$52,1,0)</f>
        <v>0</v>
      </c>
      <c r="AS209">
        <f ca="1">IF('quick game'!V160&gt;=$Y$51+$Y$52,1,0)</f>
        <v>0</v>
      </c>
      <c r="AT209">
        <f ca="1">IF('quick game'!W160&gt;=$Y$51+$Y$52,1,0)</f>
        <v>0</v>
      </c>
      <c r="AU209">
        <f ca="1">IF('quick game'!X160&gt;=$Y$51+$Y$52,1,0)</f>
        <v>0</v>
      </c>
      <c r="AV209">
        <f ca="1">IF('quick game'!Y160&gt;=$Y$51+$Y$52,1,0)</f>
        <v>0</v>
      </c>
      <c r="AW209">
        <f ca="1">IF('quick game'!Z160&gt;=$Y$51+$Y$52,1,0)</f>
        <v>0</v>
      </c>
    </row>
    <row r="210" spans="13:49" x14ac:dyDescent="0.25">
      <c r="M210">
        <f>'quick game'!B161</f>
        <v>4320</v>
      </c>
      <c r="N210">
        <f ca="1">IF(N$64=$N$5,+'quick game'!E161,-100000)</f>
        <v>4.7553496608965661E-123</v>
      </c>
      <c r="O210">
        <f>IF(O$64=$N$5,+'quick game'!F161,-100000)</f>
        <v>-100000</v>
      </c>
      <c r="P210">
        <f>IF(P$64=$N$5,+'quick game'!G161,-100000)</f>
        <v>-100000</v>
      </c>
      <c r="Q210">
        <f>IF(Q$64=$N$5,+'quick game'!H161,-100000)</f>
        <v>-100000</v>
      </c>
      <c r="R210">
        <f>IF(R$64=$N$5,+'quick game'!I161,-100000)</f>
        <v>-100000</v>
      </c>
      <c r="S210">
        <f>IF(S$64=$N$5,+'quick game'!J161,-100000)</f>
        <v>-100000</v>
      </c>
      <c r="T210">
        <f>IF(T$64=$N$5,+'quick game'!K161,-100000)</f>
        <v>-100000</v>
      </c>
      <c r="U210">
        <f>IF(U$64=$N$5,+'quick game'!L161,-100000)</f>
        <v>-100000</v>
      </c>
      <c r="V210">
        <f>IF(V$64=$N$5,+'quick game'!M161,-100000)</f>
        <v>-100000</v>
      </c>
      <c r="W210">
        <f>IF(W$64=$N$5,+'quick game'!N161,-100000)</f>
        <v>-100000</v>
      </c>
      <c r="Z210">
        <f>'quick game'!B161</f>
        <v>4320</v>
      </c>
      <c r="AA210">
        <f ca="1">IF('quick game'!Q161&gt;=$Y$51,1,0)</f>
        <v>0</v>
      </c>
      <c r="AB210">
        <f ca="1">IF('quick game'!R161&gt;=$Y$51,1,0)</f>
        <v>0</v>
      </c>
      <c r="AC210">
        <f ca="1">IF('quick game'!S161&gt;=$Y$51,1,0)</f>
        <v>0</v>
      </c>
      <c r="AD210">
        <f ca="1">IF('quick game'!T161&gt;=$Y$51,1,0)</f>
        <v>0</v>
      </c>
      <c r="AE210">
        <f ca="1">IF('quick game'!U161&gt;=$Y$51,1,0)</f>
        <v>0</v>
      </c>
      <c r="AF210">
        <f ca="1">IF('quick game'!V161&gt;=$Y$51,1,0)</f>
        <v>0</v>
      </c>
      <c r="AG210">
        <f ca="1">IF('quick game'!W161&gt;=$Y$51,1,0)</f>
        <v>0</v>
      </c>
      <c r="AH210">
        <f ca="1">IF('quick game'!X161&gt;=$Y$51,1,0)</f>
        <v>0</v>
      </c>
      <c r="AI210">
        <f ca="1">IF('quick game'!Y161&gt;=$Y$51,1,0)</f>
        <v>0</v>
      </c>
      <c r="AJ210">
        <f ca="1">IF('quick game'!Z161&gt;=$Y$51,1,0)</f>
        <v>0</v>
      </c>
      <c r="AM210">
        <f>'quick game'!O161</f>
        <v>0</v>
      </c>
      <c r="AN210">
        <f ca="1">IF('quick game'!Q161&gt;=$Y$51+$Y$52,1,0)</f>
        <v>0</v>
      </c>
      <c r="AO210">
        <f ca="1">IF('quick game'!R161&gt;=$Y$51+$Y$52,1,0)</f>
        <v>0</v>
      </c>
      <c r="AP210">
        <f ca="1">IF('quick game'!S161&gt;=$Y$51+$Y$52,1,0)</f>
        <v>0</v>
      </c>
      <c r="AQ210">
        <f ca="1">IF('quick game'!T161&gt;=$Y$51+$Y$52,1,0)</f>
        <v>0</v>
      </c>
      <c r="AR210">
        <f ca="1">IF('quick game'!U161&gt;=$Y$51+$Y$52,1,0)</f>
        <v>0</v>
      </c>
      <c r="AS210">
        <f ca="1">IF('quick game'!V161&gt;=$Y$51+$Y$52,1,0)</f>
        <v>0</v>
      </c>
      <c r="AT210">
        <f ca="1">IF('quick game'!W161&gt;=$Y$51+$Y$52,1,0)</f>
        <v>0</v>
      </c>
      <c r="AU210">
        <f ca="1">IF('quick game'!X161&gt;=$Y$51+$Y$52,1,0)</f>
        <v>0</v>
      </c>
      <c r="AV210">
        <f ca="1">IF('quick game'!Y161&gt;=$Y$51+$Y$52,1,0)</f>
        <v>0</v>
      </c>
      <c r="AW210">
        <f ca="1">IF('quick game'!Z161&gt;=$Y$51+$Y$52,1,0)</f>
        <v>0</v>
      </c>
    </row>
    <row r="211" spans="13:49" x14ac:dyDescent="0.25">
      <c r="M211">
        <f>'quick game'!B162</f>
        <v>4350</v>
      </c>
      <c r="N211">
        <f ca="1">IF(N$64=$N$5,+'quick game'!E162,-100000)</f>
        <v>7.2484371155540902E-124</v>
      </c>
      <c r="O211">
        <f>IF(O$64=$N$5,+'quick game'!F162,-100000)</f>
        <v>-100000</v>
      </c>
      <c r="P211">
        <f>IF(P$64=$N$5,+'quick game'!G162,-100000)</f>
        <v>-100000</v>
      </c>
      <c r="Q211">
        <f>IF(Q$64=$N$5,+'quick game'!H162,-100000)</f>
        <v>-100000</v>
      </c>
      <c r="R211">
        <f>IF(R$64=$N$5,+'quick game'!I162,-100000)</f>
        <v>-100000</v>
      </c>
      <c r="S211">
        <f>IF(S$64=$N$5,+'quick game'!J162,-100000)</f>
        <v>-100000</v>
      </c>
      <c r="T211">
        <f>IF(T$64=$N$5,+'quick game'!K162,-100000)</f>
        <v>-100000</v>
      </c>
      <c r="U211">
        <f>IF(U$64=$N$5,+'quick game'!L162,-100000)</f>
        <v>-100000</v>
      </c>
      <c r="V211">
        <f>IF(V$64=$N$5,+'quick game'!M162,-100000)</f>
        <v>-100000</v>
      </c>
      <c r="W211">
        <f>IF(W$64=$N$5,+'quick game'!N162,-100000)</f>
        <v>-100000</v>
      </c>
      <c r="Z211">
        <f>'quick game'!B162</f>
        <v>4350</v>
      </c>
      <c r="AA211">
        <f ca="1">IF('quick game'!Q162&gt;=$Y$51,1,0)</f>
        <v>0</v>
      </c>
      <c r="AB211">
        <f ca="1">IF('quick game'!R162&gt;=$Y$51,1,0)</f>
        <v>0</v>
      </c>
      <c r="AC211">
        <f ca="1">IF('quick game'!S162&gt;=$Y$51,1,0)</f>
        <v>0</v>
      </c>
      <c r="AD211">
        <f ca="1">IF('quick game'!T162&gt;=$Y$51,1,0)</f>
        <v>0</v>
      </c>
      <c r="AE211">
        <f ca="1">IF('quick game'!U162&gt;=$Y$51,1,0)</f>
        <v>0</v>
      </c>
      <c r="AF211">
        <f ca="1">IF('quick game'!V162&gt;=$Y$51,1,0)</f>
        <v>0</v>
      </c>
      <c r="AG211">
        <f ca="1">IF('quick game'!W162&gt;=$Y$51,1,0)</f>
        <v>0</v>
      </c>
      <c r="AH211">
        <f ca="1">IF('quick game'!X162&gt;=$Y$51,1,0)</f>
        <v>0</v>
      </c>
      <c r="AI211">
        <f ca="1">IF('quick game'!Y162&gt;=$Y$51,1,0)</f>
        <v>0</v>
      </c>
      <c r="AJ211">
        <f ca="1">IF('quick game'!Z162&gt;=$Y$51,1,0)</f>
        <v>0</v>
      </c>
      <c r="AM211">
        <f>'quick game'!O162</f>
        <v>0</v>
      </c>
      <c r="AN211">
        <f ca="1">IF('quick game'!Q162&gt;=$Y$51+$Y$52,1,0)</f>
        <v>0</v>
      </c>
      <c r="AO211">
        <f ca="1">IF('quick game'!R162&gt;=$Y$51+$Y$52,1,0)</f>
        <v>0</v>
      </c>
      <c r="AP211">
        <f ca="1">IF('quick game'!S162&gt;=$Y$51+$Y$52,1,0)</f>
        <v>0</v>
      </c>
      <c r="AQ211">
        <f ca="1">IF('quick game'!T162&gt;=$Y$51+$Y$52,1,0)</f>
        <v>0</v>
      </c>
      <c r="AR211">
        <f ca="1">IF('quick game'!U162&gt;=$Y$51+$Y$52,1,0)</f>
        <v>0</v>
      </c>
      <c r="AS211">
        <f ca="1">IF('quick game'!V162&gt;=$Y$51+$Y$52,1,0)</f>
        <v>0</v>
      </c>
      <c r="AT211">
        <f ca="1">IF('quick game'!W162&gt;=$Y$51+$Y$52,1,0)</f>
        <v>0</v>
      </c>
      <c r="AU211">
        <f ca="1">IF('quick game'!X162&gt;=$Y$51+$Y$52,1,0)</f>
        <v>0</v>
      </c>
      <c r="AV211">
        <f ca="1">IF('quick game'!Y162&gt;=$Y$51+$Y$52,1,0)</f>
        <v>0</v>
      </c>
      <c r="AW211">
        <f ca="1">IF('quick game'!Z162&gt;=$Y$51+$Y$52,1,0)</f>
        <v>0</v>
      </c>
    </row>
    <row r="212" spans="13:49" x14ac:dyDescent="0.25">
      <c r="M212">
        <f>'quick game'!B163</f>
        <v>4380</v>
      </c>
      <c r="N212">
        <f ca="1">IF(N$64=$N$5,+'quick game'!E163,-100000)</f>
        <v>8.7418561027339325E-125</v>
      </c>
      <c r="O212">
        <f>IF(O$64=$N$5,+'quick game'!F163,-100000)</f>
        <v>-100000</v>
      </c>
      <c r="P212">
        <f>IF(P$64=$N$5,+'quick game'!G163,-100000)</f>
        <v>-100000</v>
      </c>
      <c r="Q212">
        <f>IF(Q$64=$N$5,+'quick game'!H163,-100000)</f>
        <v>-100000</v>
      </c>
      <c r="R212">
        <f>IF(R$64=$N$5,+'quick game'!I163,-100000)</f>
        <v>-100000</v>
      </c>
      <c r="S212">
        <f>IF(S$64=$N$5,+'quick game'!J163,-100000)</f>
        <v>-100000</v>
      </c>
      <c r="T212">
        <f>IF(T$64=$N$5,+'quick game'!K163,-100000)</f>
        <v>-100000</v>
      </c>
      <c r="U212">
        <f>IF(U$64=$N$5,+'quick game'!L163,-100000)</f>
        <v>-100000</v>
      </c>
      <c r="V212">
        <f>IF(V$64=$N$5,+'quick game'!M163,-100000)</f>
        <v>-100000</v>
      </c>
      <c r="W212">
        <f>IF(W$64=$N$5,+'quick game'!N163,-100000)</f>
        <v>-100000</v>
      </c>
      <c r="Z212">
        <f>'quick game'!B163</f>
        <v>4380</v>
      </c>
      <c r="AA212">
        <f ca="1">IF('quick game'!Q163&gt;=$Y$51,1,0)</f>
        <v>0</v>
      </c>
      <c r="AB212">
        <f ca="1">IF('quick game'!R163&gt;=$Y$51,1,0)</f>
        <v>0</v>
      </c>
      <c r="AC212">
        <f ca="1">IF('quick game'!S163&gt;=$Y$51,1,0)</f>
        <v>0</v>
      </c>
      <c r="AD212">
        <f ca="1">IF('quick game'!T163&gt;=$Y$51,1,0)</f>
        <v>0</v>
      </c>
      <c r="AE212">
        <f ca="1">IF('quick game'!U163&gt;=$Y$51,1,0)</f>
        <v>0</v>
      </c>
      <c r="AF212">
        <f ca="1">IF('quick game'!V163&gt;=$Y$51,1,0)</f>
        <v>0</v>
      </c>
      <c r="AG212">
        <f ca="1">IF('quick game'!W163&gt;=$Y$51,1,0)</f>
        <v>0</v>
      </c>
      <c r="AH212">
        <f ca="1">IF('quick game'!X163&gt;=$Y$51,1,0)</f>
        <v>0</v>
      </c>
      <c r="AI212">
        <f ca="1">IF('quick game'!Y163&gt;=$Y$51,1,0)</f>
        <v>0</v>
      </c>
      <c r="AJ212">
        <f ca="1">IF('quick game'!Z163&gt;=$Y$51,1,0)</f>
        <v>0</v>
      </c>
      <c r="AM212">
        <f>'quick game'!O163</f>
        <v>0</v>
      </c>
      <c r="AN212">
        <f ca="1">IF('quick game'!Q163&gt;=$Y$51+$Y$52,1,0)</f>
        <v>0</v>
      </c>
      <c r="AO212">
        <f ca="1">IF('quick game'!R163&gt;=$Y$51+$Y$52,1,0)</f>
        <v>0</v>
      </c>
      <c r="AP212">
        <f ca="1">IF('quick game'!S163&gt;=$Y$51+$Y$52,1,0)</f>
        <v>0</v>
      </c>
      <c r="AQ212">
        <f ca="1">IF('quick game'!T163&gt;=$Y$51+$Y$52,1,0)</f>
        <v>0</v>
      </c>
      <c r="AR212">
        <f ca="1">IF('quick game'!U163&gt;=$Y$51+$Y$52,1,0)</f>
        <v>0</v>
      </c>
      <c r="AS212">
        <f ca="1">IF('quick game'!V163&gt;=$Y$51+$Y$52,1,0)</f>
        <v>0</v>
      </c>
      <c r="AT212">
        <f ca="1">IF('quick game'!W163&gt;=$Y$51+$Y$52,1,0)</f>
        <v>0</v>
      </c>
      <c r="AU212">
        <f ca="1">IF('quick game'!X163&gt;=$Y$51+$Y$52,1,0)</f>
        <v>0</v>
      </c>
      <c r="AV212">
        <f ca="1">IF('quick game'!Y163&gt;=$Y$51+$Y$52,1,0)</f>
        <v>0</v>
      </c>
      <c r="AW212">
        <f ca="1">IF('quick game'!Z163&gt;=$Y$51+$Y$52,1,0)</f>
        <v>0</v>
      </c>
    </row>
    <row r="213" spans="13:49" x14ac:dyDescent="0.25">
      <c r="M213">
        <f>'quick game'!B164</f>
        <v>4410</v>
      </c>
      <c r="N213">
        <f ca="1">IF(N$64=$N$5,+'quick game'!E164,-100000)</f>
        <v>8.587587134561645E-126</v>
      </c>
      <c r="O213">
        <f>IF(O$64=$N$5,+'quick game'!F164,-100000)</f>
        <v>-100000</v>
      </c>
      <c r="P213">
        <f>IF(P$64=$N$5,+'quick game'!G164,-100000)</f>
        <v>-100000</v>
      </c>
      <c r="Q213">
        <f>IF(Q$64=$N$5,+'quick game'!H164,-100000)</f>
        <v>-100000</v>
      </c>
      <c r="R213">
        <f>IF(R$64=$N$5,+'quick game'!I164,-100000)</f>
        <v>-100000</v>
      </c>
      <c r="S213">
        <f>IF(S$64=$N$5,+'quick game'!J164,-100000)</f>
        <v>-100000</v>
      </c>
      <c r="T213">
        <f>IF(T$64=$N$5,+'quick game'!K164,-100000)</f>
        <v>-100000</v>
      </c>
      <c r="U213">
        <f>IF(U$64=$N$5,+'quick game'!L164,-100000)</f>
        <v>-100000</v>
      </c>
      <c r="V213">
        <f>IF(V$64=$N$5,+'quick game'!M164,-100000)</f>
        <v>-100000</v>
      </c>
      <c r="W213">
        <f>IF(W$64=$N$5,+'quick game'!N164,-100000)</f>
        <v>-100000</v>
      </c>
      <c r="Z213">
        <f>'quick game'!B164</f>
        <v>4410</v>
      </c>
      <c r="AA213">
        <f ca="1">IF('quick game'!Q164&gt;=$Y$51,1,0)</f>
        <v>0</v>
      </c>
      <c r="AB213">
        <f ca="1">IF('quick game'!R164&gt;=$Y$51,1,0)</f>
        <v>0</v>
      </c>
      <c r="AC213">
        <f ca="1">IF('quick game'!S164&gt;=$Y$51,1,0)</f>
        <v>0</v>
      </c>
      <c r="AD213">
        <f ca="1">IF('quick game'!T164&gt;=$Y$51,1,0)</f>
        <v>0</v>
      </c>
      <c r="AE213">
        <f ca="1">IF('quick game'!U164&gt;=$Y$51,1,0)</f>
        <v>0</v>
      </c>
      <c r="AF213">
        <f ca="1">IF('quick game'!V164&gt;=$Y$51,1,0)</f>
        <v>0</v>
      </c>
      <c r="AG213">
        <f ca="1">IF('quick game'!W164&gt;=$Y$51,1,0)</f>
        <v>0</v>
      </c>
      <c r="AH213">
        <f ca="1">IF('quick game'!X164&gt;=$Y$51,1,0)</f>
        <v>0</v>
      </c>
      <c r="AI213">
        <f ca="1">IF('quick game'!Y164&gt;=$Y$51,1,0)</f>
        <v>0</v>
      </c>
      <c r="AJ213">
        <f ca="1">IF('quick game'!Z164&gt;=$Y$51,1,0)</f>
        <v>0</v>
      </c>
      <c r="AM213">
        <f>'quick game'!O164</f>
        <v>0</v>
      </c>
      <c r="AN213">
        <f ca="1">IF('quick game'!Q164&gt;=$Y$51+$Y$52,1,0)</f>
        <v>0</v>
      </c>
      <c r="AO213">
        <f ca="1">IF('quick game'!R164&gt;=$Y$51+$Y$52,1,0)</f>
        <v>0</v>
      </c>
      <c r="AP213">
        <f ca="1">IF('quick game'!S164&gt;=$Y$51+$Y$52,1,0)</f>
        <v>0</v>
      </c>
      <c r="AQ213">
        <f ca="1">IF('quick game'!T164&gt;=$Y$51+$Y$52,1,0)</f>
        <v>0</v>
      </c>
      <c r="AR213">
        <f ca="1">IF('quick game'!U164&gt;=$Y$51+$Y$52,1,0)</f>
        <v>0</v>
      </c>
      <c r="AS213">
        <f ca="1">IF('quick game'!V164&gt;=$Y$51+$Y$52,1,0)</f>
        <v>0</v>
      </c>
      <c r="AT213">
        <f ca="1">IF('quick game'!W164&gt;=$Y$51+$Y$52,1,0)</f>
        <v>0</v>
      </c>
      <c r="AU213">
        <f ca="1">IF('quick game'!X164&gt;=$Y$51+$Y$52,1,0)</f>
        <v>0</v>
      </c>
      <c r="AV213">
        <f ca="1">IF('quick game'!Y164&gt;=$Y$51+$Y$52,1,0)</f>
        <v>0</v>
      </c>
      <c r="AW213">
        <f ca="1">IF('quick game'!Z164&gt;=$Y$51+$Y$52,1,0)</f>
        <v>0</v>
      </c>
    </row>
    <row r="214" spans="13:49" x14ac:dyDescent="0.25">
      <c r="M214">
        <f>'quick game'!B165</f>
        <v>4440</v>
      </c>
      <c r="N214">
        <f ca="1">IF(N$64=$N$5,+'quick game'!E165,-100000)</f>
        <v>1.2666660303489926E-126</v>
      </c>
      <c r="O214">
        <f>IF(O$64=$N$5,+'quick game'!F165,-100000)</f>
        <v>-100000</v>
      </c>
      <c r="P214">
        <f>IF(P$64=$N$5,+'quick game'!G165,-100000)</f>
        <v>-100000</v>
      </c>
      <c r="Q214">
        <f>IF(Q$64=$N$5,+'quick game'!H165,-100000)</f>
        <v>-100000</v>
      </c>
      <c r="R214">
        <f>IF(R$64=$N$5,+'quick game'!I165,-100000)</f>
        <v>-100000</v>
      </c>
      <c r="S214">
        <f>IF(S$64=$N$5,+'quick game'!J165,-100000)</f>
        <v>-100000</v>
      </c>
      <c r="T214">
        <f>IF(T$64=$N$5,+'quick game'!K165,-100000)</f>
        <v>-100000</v>
      </c>
      <c r="U214">
        <f>IF(U$64=$N$5,+'quick game'!L165,-100000)</f>
        <v>-100000</v>
      </c>
      <c r="V214">
        <f>IF(V$64=$N$5,+'quick game'!M165,-100000)</f>
        <v>-100000</v>
      </c>
      <c r="W214">
        <f>IF(W$64=$N$5,+'quick game'!N165,-100000)</f>
        <v>-100000</v>
      </c>
      <c r="Z214">
        <f>'quick game'!B165</f>
        <v>4440</v>
      </c>
      <c r="AA214">
        <f ca="1">IF('quick game'!Q165&gt;=$Y$51,1,0)</f>
        <v>0</v>
      </c>
      <c r="AB214">
        <f ca="1">IF('quick game'!R165&gt;=$Y$51,1,0)</f>
        <v>0</v>
      </c>
      <c r="AC214">
        <f ca="1">IF('quick game'!S165&gt;=$Y$51,1,0)</f>
        <v>0</v>
      </c>
      <c r="AD214">
        <f ca="1">IF('quick game'!T165&gt;=$Y$51,1,0)</f>
        <v>0</v>
      </c>
      <c r="AE214">
        <f ca="1">IF('quick game'!U165&gt;=$Y$51,1,0)</f>
        <v>0</v>
      </c>
      <c r="AF214">
        <f ca="1">IF('quick game'!V165&gt;=$Y$51,1,0)</f>
        <v>0</v>
      </c>
      <c r="AG214">
        <f ca="1">IF('quick game'!W165&gt;=$Y$51,1,0)</f>
        <v>0</v>
      </c>
      <c r="AH214">
        <f ca="1">IF('quick game'!X165&gt;=$Y$51,1,0)</f>
        <v>0</v>
      </c>
      <c r="AI214">
        <f ca="1">IF('quick game'!Y165&gt;=$Y$51,1,0)</f>
        <v>0</v>
      </c>
      <c r="AJ214">
        <f ca="1">IF('quick game'!Z165&gt;=$Y$51,1,0)</f>
        <v>0</v>
      </c>
      <c r="AM214">
        <f>'quick game'!O165</f>
        <v>0</v>
      </c>
      <c r="AN214">
        <f ca="1">IF('quick game'!Q165&gt;=$Y$51+$Y$52,1,0)</f>
        <v>0</v>
      </c>
      <c r="AO214">
        <f ca="1">IF('quick game'!R165&gt;=$Y$51+$Y$52,1,0)</f>
        <v>0</v>
      </c>
      <c r="AP214">
        <f ca="1">IF('quick game'!S165&gt;=$Y$51+$Y$52,1,0)</f>
        <v>0</v>
      </c>
      <c r="AQ214">
        <f ca="1">IF('quick game'!T165&gt;=$Y$51+$Y$52,1,0)</f>
        <v>0</v>
      </c>
      <c r="AR214">
        <f ca="1">IF('quick game'!U165&gt;=$Y$51+$Y$52,1,0)</f>
        <v>0</v>
      </c>
      <c r="AS214">
        <f ca="1">IF('quick game'!V165&gt;=$Y$51+$Y$52,1,0)</f>
        <v>0</v>
      </c>
      <c r="AT214">
        <f ca="1">IF('quick game'!W165&gt;=$Y$51+$Y$52,1,0)</f>
        <v>0</v>
      </c>
      <c r="AU214">
        <f ca="1">IF('quick game'!X165&gt;=$Y$51+$Y$52,1,0)</f>
        <v>0</v>
      </c>
      <c r="AV214">
        <f ca="1">IF('quick game'!Y165&gt;=$Y$51+$Y$52,1,0)</f>
        <v>0</v>
      </c>
      <c r="AW214">
        <f ca="1">IF('quick game'!Z165&gt;=$Y$51+$Y$52,1,0)</f>
        <v>0</v>
      </c>
    </row>
    <row r="215" spans="13:49" x14ac:dyDescent="0.25">
      <c r="M215">
        <f>'quick game'!B166</f>
        <v>4470</v>
      </c>
      <c r="N215">
        <f ca="1">IF(N$64=$N$5,+'quick game'!E166,-100000)</f>
        <v>1.6663620468854628E-127</v>
      </c>
      <c r="O215">
        <f>IF(O$64=$N$5,+'quick game'!F166,-100000)</f>
        <v>-100000</v>
      </c>
      <c r="P215">
        <f>IF(P$64=$N$5,+'quick game'!G166,-100000)</f>
        <v>-100000</v>
      </c>
      <c r="Q215">
        <f>IF(Q$64=$N$5,+'quick game'!H166,-100000)</f>
        <v>-100000</v>
      </c>
      <c r="R215">
        <f>IF(R$64=$N$5,+'quick game'!I166,-100000)</f>
        <v>-100000</v>
      </c>
      <c r="S215">
        <f>IF(S$64=$N$5,+'quick game'!J166,-100000)</f>
        <v>-100000</v>
      </c>
      <c r="T215">
        <f>IF(T$64=$N$5,+'quick game'!K166,-100000)</f>
        <v>-100000</v>
      </c>
      <c r="U215">
        <f>IF(U$64=$N$5,+'quick game'!L166,-100000)</f>
        <v>-100000</v>
      </c>
      <c r="V215">
        <f>IF(V$64=$N$5,+'quick game'!M166,-100000)</f>
        <v>-100000</v>
      </c>
      <c r="W215">
        <f>IF(W$64=$N$5,+'quick game'!N166,-100000)</f>
        <v>-100000</v>
      </c>
      <c r="Z215">
        <f>'quick game'!B166</f>
        <v>4470</v>
      </c>
      <c r="AA215">
        <f ca="1">IF('quick game'!Q166&gt;=$Y$51,1,0)</f>
        <v>0</v>
      </c>
      <c r="AB215">
        <f ca="1">IF('quick game'!R166&gt;=$Y$51,1,0)</f>
        <v>0</v>
      </c>
      <c r="AC215">
        <f ca="1">IF('quick game'!S166&gt;=$Y$51,1,0)</f>
        <v>0</v>
      </c>
      <c r="AD215">
        <f ca="1">IF('quick game'!T166&gt;=$Y$51,1,0)</f>
        <v>0</v>
      </c>
      <c r="AE215">
        <f ca="1">IF('quick game'!U166&gt;=$Y$51,1,0)</f>
        <v>0</v>
      </c>
      <c r="AF215">
        <f ca="1">IF('quick game'!V166&gt;=$Y$51,1,0)</f>
        <v>0</v>
      </c>
      <c r="AG215">
        <f ca="1">IF('quick game'!W166&gt;=$Y$51,1,0)</f>
        <v>0</v>
      </c>
      <c r="AH215">
        <f ca="1">IF('quick game'!X166&gt;=$Y$51,1,0)</f>
        <v>0</v>
      </c>
      <c r="AI215">
        <f ca="1">IF('quick game'!Y166&gt;=$Y$51,1,0)</f>
        <v>0</v>
      </c>
      <c r="AJ215">
        <f ca="1">IF('quick game'!Z166&gt;=$Y$51,1,0)</f>
        <v>0</v>
      </c>
      <c r="AM215">
        <f>'quick game'!O166</f>
        <v>0</v>
      </c>
      <c r="AN215">
        <f ca="1">IF('quick game'!Q166&gt;=$Y$51+$Y$52,1,0)</f>
        <v>0</v>
      </c>
      <c r="AO215">
        <f ca="1">IF('quick game'!R166&gt;=$Y$51+$Y$52,1,0)</f>
        <v>0</v>
      </c>
      <c r="AP215">
        <f ca="1">IF('quick game'!S166&gt;=$Y$51+$Y$52,1,0)</f>
        <v>0</v>
      </c>
      <c r="AQ215">
        <f ca="1">IF('quick game'!T166&gt;=$Y$51+$Y$52,1,0)</f>
        <v>0</v>
      </c>
      <c r="AR215">
        <f ca="1">IF('quick game'!U166&gt;=$Y$51+$Y$52,1,0)</f>
        <v>0</v>
      </c>
      <c r="AS215">
        <f ca="1">IF('quick game'!V166&gt;=$Y$51+$Y$52,1,0)</f>
        <v>0</v>
      </c>
      <c r="AT215">
        <f ca="1">IF('quick game'!W166&gt;=$Y$51+$Y$52,1,0)</f>
        <v>0</v>
      </c>
      <c r="AU215">
        <f ca="1">IF('quick game'!X166&gt;=$Y$51+$Y$52,1,0)</f>
        <v>0</v>
      </c>
      <c r="AV215">
        <f ca="1">IF('quick game'!Y166&gt;=$Y$51+$Y$52,1,0)</f>
        <v>0</v>
      </c>
      <c r="AW215">
        <f ca="1">IF('quick game'!Z166&gt;=$Y$51+$Y$52,1,0)</f>
        <v>0</v>
      </c>
    </row>
    <row r="216" spans="13:49" x14ac:dyDescent="0.25">
      <c r="M216">
        <f>'quick game'!B167</f>
        <v>4500</v>
      </c>
      <c r="N216">
        <f ca="1">IF(N$64=$N$5,+'quick game'!E167,-100000)</f>
        <v>2.6114019218369248E-128</v>
      </c>
      <c r="O216">
        <f>IF(O$64=$N$5,+'quick game'!F167,-100000)</f>
        <v>-100000</v>
      </c>
      <c r="P216">
        <f>IF(P$64=$N$5,+'quick game'!G167,-100000)</f>
        <v>-100000</v>
      </c>
      <c r="Q216">
        <f>IF(Q$64=$N$5,+'quick game'!H167,-100000)</f>
        <v>-100000</v>
      </c>
      <c r="R216">
        <f>IF(R$64=$N$5,+'quick game'!I167,-100000)</f>
        <v>-100000</v>
      </c>
      <c r="S216">
        <f>IF(S$64=$N$5,+'quick game'!J167,-100000)</f>
        <v>-100000</v>
      </c>
      <c r="T216">
        <f>IF(T$64=$N$5,+'quick game'!K167,-100000)</f>
        <v>-100000</v>
      </c>
      <c r="U216">
        <f>IF(U$64=$N$5,+'quick game'!L167,-100000)</f>
        <v>-100000</v>
      </c>
      <c r="V216">
        <f>IF(V$64=$N$5,+'quick game'!M167,-100000)</f>
        <v>-100000</v>
      </c>
      <c r="W216">
        <f>IF(W$64=$N$5,+'quick game'!N167,-100000)</f>
        <v>-100000</v>
      </c>
      <c r="Z216">
        <f>'quick game'!B167</f>
        <v>4500</v>
      </c>
      <c r="AA216">
        <f ca="1">IF('quick game'!Q167&gt;=$Y$51,1,0)</f>
        <v>0</v>
      </c>
      <c r="AB216">
        <f ca="1">IF('quick game'!R167&gt;=$Y$51,1,0)</f>
        <v>0</v>
      </c>
      <c r="AC216">
        <f ca="1">IF('quick game'!S167&gt;=$Y$51,1,0)</f>
        <v>0</v>
      </c>
      <c r="AD216">
        <f ca="1">IF('quick game'!T167&gt;=$Y$51,1,0)</f>
        <v>0</v>
      </c>
      <c r="AE216">
        <f ca="1">IF('quick game'!U167&gt;=$Y$51,1,0)</f>
        <v>0</v>
      </c>
      <c r="AF216">
        <f ca="1">IF('quick game'!V167&gt;=$Y$51,1,0)</f>
        <v>0</v>
      </c>
      <c r="AG216">
        <f ca="1">IF('quick game'!W167&gt;=$Y$51,1,0)</f>
        <v>0</v>
      </c>
      <c r="AH216">
        <f ca="1">IF('quick game'!X167&gt;=$Y$51,1,0)</f>
        <v>0</v>
      </c>
      <c r="AI216">
        <f ca="1">IF('quick game'!Y167&gt;=$Y$51,1,0)</f>
        <v>0</v>
      </c>
      <c r="AJ216">
        <f ca="1">IF('quick game'!Z167&gt;=$Y$51,1,0)</f>
        <v>0</v>
      </c>
      <c r="AM216">
        <f>'quick game'!O167</f>
        <v>0</v>
      </c>
      <c r="AN216">
        <f ca="1">IF('quick game'!Q167&gt;=$Y$51+$Y$52,1,0)</f>
        <v>0</v>
      </c>
      <c r="AO216">
        <f ca="1">IF('quick game'!R167&gt;=$Y$51+$Y$52,1,0)</f>
        <v>0</v>
      </c>
      <c r="AP216">
        <f ca="1">IF('quick game'!S167&gt;=$Y$51+$Y$52,1,0)</f>
        <v>0</v>
      </c>
      <c r="AQ216">
        <f ca="1">IF('quick game'!T167&gt;=$Y$51+$Y$52,1,0)</f>
        <v>0</v>
      </c>
      <c r="AR216">
        <f ca="1">IF('quick game'!U167&gt;=$Y$51+$Y$52,1,0)</f>
        <v>0</v>
      </c>
      <c r="AS216">
        <f ca="1">IF('quick game'!V167&gt;=$Y$51+$Y$52,1,0)</f>
        <v>0</v>
      </c>
      <c r="AT216">
        <f ca="1">IF('quick game'!W167&gt;=$Y$51+$Y$52,1,0)</f>
        <v>0</v>
      </c>
      <c r="AU216">
        <f ca="1">IF('quick game'!X167&gt;=$Y$51+$Y$52,1,0)</f>
        <v>0</v>
      </c>
      <c r="AV216">
        <f ca="1">IF('quick game'!Y167&gt;=$Y$51+$Y$52,1,0)</f>
        <v>0</v>
      </c>
      <c r="AW216">
        <f ca="1">IF('quick game'!Z167&gt;=$Y$51+$Y$52,1,0)</f>
        <v>0</v>
      </c>
    </row>
    <row r="217" spans="13:49" x14ac:dyDescent="0.25">
      <c r="M217">
        <f>'quick game'!B168</f>
        <v>4530</v>
      </c>
      <c r="N217">
        <f ca="1">IF(N$64=$N$5,+'quick game'!E168,-100000)</f>
        <v>2.467898516574072E-129</v>
      </c>
      <c r="O217">
        <f>IF(O$64=$N$5,+'quick game'!F168,-100000)</f>
        <v>-100000</v>
      </c>
      <c r="P217">
        <f>IF(P$64=$N$5,+'quick game'!G168,-100000)</f>
        <v>-100000</v>
      </c>
      <c r="Q217">
        <f>IF(Q$64=$N$5,+'quick game'!H168,-100000)</f>
        <v>-100000</v>
      </c>
      <c r="R217">
        <f>IF(R$64=$N$5,+'quick game'!I168,-100000)</f>
        <v>-100000</v>
      </c>
      <c r="S217">
        <f>IF(S$64=$N$5,+'quick game'!J168,-100000)</f>
        <v>-100000</v>
      </c>
      <c r="T217">
        <f>IF(T$64=$N$5,+'quick game'!K168,-100000)</f>
        <v>-100000</v>
      </c>
      <c r="U217">
        <f>IF(U$64=$N$5,+'quick game'!L168,-100000)</f>
        <v>-100000</v>
      </c>
      <c r="V217">
        <f>IF(V$64=$N$5,+'quick game'!M168,-100000)</f>
        <v>-100000</v>
      </c>
      <c r="W217">
        <f>IF(W$64=$N$5,+'quick game'!N168,-100000)</f>
        <v>-100000</v>
      </c>
      <c r="Z217">
        <f>'quick game'!B168</f>
        <v>4530</v>
      </c>
      <c r="AA217">
        <f ca="1">IF('quick game'!Q168&gt;=$Y$51,1,0)</f>
        <v>0</v>
      </c>
      <c r="AB217">
        <f ca="1">IF('quick game'!R168&gt;=$Y$51,1,0)</f>
        <v>0</v>
      </c>
      <c r="AC217">
        <f ca="1">IF('quick game'!S168&gt;=$Y$51,1,0)</f>
        <v>0</v>
      </c>
      <c r="AD217">
        <f ca="1">IF('quick game'!T168&gt;=$Y$51,1,0)</f>
        <v>0</v>
      </c>
      <c r="AE217">
        <f ca="1">IF('quick game'!U168&gt;=$Y$51,1,0)</f>
        <v>0</v>
      </c>
      <c r="AF217">
        <f ca="1">IF('quick game'!V168&gt;=$Y$51,1,0)</f>
        <v>0</v>
      </c>
      <c r="AG217">
        <f ca="1">IF('quick game'!W168&gt;=$Y$51,1,0)</f>
        <v>0</v>
      </c>
      <c r="AH217">
        <f ca="1">IF('quick game'!X168&gt;=$Y$51,1,0)</f>
        <v>0</v>
      </c>
      <c r="AI217">
        <f ca="1">IF('quick game'!Y168&gt;=$Y$51,1,0)</f>
        <v>0</v>
      </c>
      <c r="AJ217">
        <f ca="1">IF('quick game'!Z168&gt;=$Y$51,1,0)</f>
        <v>0</v>
      </c>
      <c r="AM217">
        <f>'quick game'!O168</f>
        <v>0</v>
      </c>
      <c r="AN217">
        <f ca="1">IF('quick game'!Q168&gt;=$Y$51+$Y$52,1,0)</f>
        <v>0</v>
      </c>
      <c r="AO217">
        <f ca="1">IF('quick game'!R168&gt;=$Y$51+$Y$52,1,0)</f>
        <v>0</v>
      </c>
      <c r="AP217">
        <f ca="1">IF('quick game'!S168&gt;=$Y$51+$Y$52,1,0)</f>
        <v>0</v>
      </c>
      <c r="AQ217">
        <f ca="1">IF('quick game'!T168&gt;=$Y$51+$Y$52,1,0)</f>
        <v>0</v>
      </c>
      <c r="AR217">
        <f ca="1">IF('quick game'!U168&gt;=$Y$51+$Y$52,1,0)</f>
        <v>0</v>
      </c>
      <c r="AS217">
        <f ca="1">IF('quick game'!V168&gt;=$Y$51+$Y$52,1,0)</f>
        <v>0</v>
      </c>
      <c r="AT217">
        <f ca="1">IF('quick game'!W168&gt;=$Y$51+$Y$52,1,0)</f>
        <v>0</v>
      </c>
      <c r="AU217">
        <f ca="1">IF('quick game'!X168&gt;=$Y$51+$Y$52,1,0)</f>
        <v>0</v>
      </c>
      <c r="AV217">
        <f ca="1">IF('quick game'!Y168&gt;=$Y$51+$Y$52,1,0)</f>
        <v>0</v>
      </c>
      <c r="AW217">
        <f ca="1">IF('quick game'!Z168&gt;=$Y$51+$Y$52,1,0)</f>
        <v>0</v>
      </c>
    </row>
    <row r="218" spans="13:49" x14ac:dyDescent="0.25">
      <c r="M218">
        <f>'quick game'!B169</f>
        <v>4560</v>
      </c>
      <c r="N218">
        <f ca="1">IF(N$64=$N$5,+'quick game'!E169,-100000)</f>
        <v>3.9627453521251282E-130</v>
      </c>
      <c r="O218">
        <f>IF(O$64=$N$5,+'quick game'!F169,-100000)</f>
        <v>-100000</v>
      </c>
      <c r="P218">
        <f>IF(P$64=$N$5,+'quick game'!G169,-100000)</f>
        <v>-100000</v>
      </c>
      <c r="Q218">
        <f>IF(Q$64=$N$5,+'quick game'!H169,-100000)</f>
        <v>-100000</v>
      </c>
      <c r="R218">
        <f>IF(R$64=$N$5,+'quick game'!I169,-100000)</f>
        <v>-100000</v>
      </c>
      <c r="S218">
        <f>IF(S$64=$N$5,+'quick game'!J169,-100000)</f>
        <v>-100000</v>
      </c>
      <c r="T218">
        <f>IF(T$64=$N$5,+'quick game'!K169,-100000)</f>
        <v>-100000</v>
      </c>
      <c r="U218">
        <f>IF(U$64=$N$5,+'quick game'!L169,-100000)</f>
        <v>-100000</v>
      </c>
      <c r="V218">
        <f>IF(V$64=$N$5,+'quick game'!M169,-100000)</f>
        <v>-100000</v>
      </c>
      <c r="W218">
        <f>IF(W$64=$N$5,+'quick game'!N169,-100000)</f>
        <v>-100000</v>
      </c>
      <c r="Z218">
        <f>'quick game'!B169</f>
        <v>4560</v>
      </c>
      <c r="AA218">
        <f ca="1">IF('quick game'!Q169&gt;=$Y$51,1,0)</f>
        <v>0</v>
      </c>
      <c r="AB218">
        <f ca="1">IF('quick game'!R169&gt;=$Y$51,1,0)</f>
        <v>0</v>
      </c>
      <c r="AC218">
        <f ca="1">IF('quick game'!S169&gt;=$Y$51,1,0)</f>
        <v>0</v>
      </c>
      <c r="AD218">
        <f ca="1">IF('quick game'!T169&gt;=$Y$51,1,0)</f>
        <v>0</v>
      </c>
      <c r="AE218">
        <f ca="1">IF('quick game'!U169&gt;=$Y$51,1,0)</f>
        <v>0</v>
      </c>
      <c r="AF218">
        <f ca="1">IF('quick game'!V169&gt;=$Y$51,1,0)</f>
        <v>0</v>
      </c>
      <c r="AG218">
        <f ca="1">IF('quick game'!W169&gt;=$Y$51,1,0)</f>
        <v>0</v>
      </c>
      <c r="AH218">
        <f ca="1">IF('quick game'!X169&gt;=$Y$51,1,0)</f>
        <v>0</v>
      </c>
      <c r="AI218">
        <f ca="1">IF('quick game'!Y169&gt;=$Y$51,1,0)</f>
        <v>0</v>
      </c>
      <c r="AJ218">
        <f ca="1">IF('quick game'!Z169&gt;=$Y$51,1,0)</f>
        <v>0</v>
      </c>
      <c r="AM218">
        <f>'quick game'!O169</f>
        <v>0</v>
      </c>
      <c r="AN218">
        <f ca="1">IF('quick game'!Q169&gt;=$Y$51+$Y$52,1,0)</f>
        <v>0</v>
      </c>
      <c r="AO218">
        <f ca="1">IF('quick game'!R169&gt;=$Y$51+$Y$52,1,0)</f>
        <v>0</v>
      </c>
      <c r="AP218">
        <f ca="1">IF('quick game'!S169&gt;=$Y$51+$Y$52,1,0)</f>
        <v>0</v>
      </c>
      <c r="AQ218">
        <f ca="1">IF('quick game'!T169&gt;=$Y$51+$Y$52,1,0)</f>
        <v>0</v>
      </c>
      <c r="AR218">
        <f ca="1">IF('quick game'!U169&gt;=$Y$51+$Y$52,1,0)</f>
        <v>0</v>
      </c>
      <c r="AS218">
        <f ca="1">IF('quick game'!V169&gt;=$Y$51+$Y$52,1,0)</f>
        <v>0</v>
      </c>
      <c r="AT218">
        <f ca="1">IF('quick game'!W169&gt;=$Y$51+$Y$52,1,0)</f>
        <v>0</v>
      </c>
      <c r="AU218">
        <f ca="1">IF('quick game'!X169&gt;=$Y$51+$Y$52,1,0)</f>
        <v>0</v>
      </c>
      <c r="AV218">
        <f ca="1">IF('quick game'!Y169&gt;=$Y$51+$Y$52,1,0)</f>
        <v>0</v>
      </c>
      <c r="AW218">
        <f ca="1">IF('quick game'!Z169&gt;=$Y$51+$Y$52,1,0)</f>
        <v>0</v>
      </c>
    </row>
    <row r="219" spans="13:49" x14ac:dyDescent="0.25">
      <c r="M219">
        <f>'quick game'!B170</f>
        <v>4590</v>
      </c>
      <c r="N219">
        <f ca="1">IF(N$64=$N$5,+'quick game'!E170,-100000)</f>
        <v>5.2488720946822596E-131</v>
      </c>
      <c r="O219">
        <f>IF(O$64=$N$5,+'quick game'!F170,-100000)</f>
        <v>-100000</v>
      </c>
      <c r="P219">
        <f>IF(P$64=$N$5,+'quick game'!G170,-100000)</f>
        <v>-100000</v>
      </c>
      <c r="Q219">
        <f>IF(Q$64=$N$5,+'quick game'!H170,-100000)</f>
        <v>-100000</v>
      </c>
      <c r="R219">
        <f>IF(R$64=$N$5,+'quick game'!I170,-100000)</f>
        <v>-100000</v>
      </c>
      <c r="S219">
        <f>IF(S$64=$N$5,+'quick game'!J170,-100000)</f>
        <v>-100000</v>
      </c>
      <c r="T219">
        <f>IF(T$64=$N$5,+'quick game'!K170,-100000)</f>
        <v>-100000</v>
      </c>
      <c r="U219">
        <f>IF(U$64=$N$5,+'quick game'!L170,-100000)</f>
        <v>-100000</v>
      </c>
      <c r="V219">
        <f>IF(V$64=$N$5,+'quick game'!M170,-100000)</f>
        <v>-100000</v>
      </c>
      <c r="W219">
        <f>IF(W$64=$N$5,+'quick game'!N170,-100000)</f>
        <v>-100000</v>
      </c>
      <c r="Z219">
        <f>'quick game'!B170</f>
        <v>4590</v>
      </c>
      <c r="AA219">
        <f ca="1">IF('quick game'!Q170&gt;=$Y$51,1,0)</f>
        <v>0</v>
      </c>
      <c r="AB219">
        <f ca="1">IF('quick game'!R170&gt;=$Y$51,1,0)</f>
        <v>0</v>
      </c>
      <c r="AC219">
        <f ca="1">IF('quick game'!S170&gt;=$Y$51,1,0)</f>
        <v>0</v>
      </c>
      <c r="AD219">
        <f ca="1">IF('quick game'!T170&gt;=$Y$51,1,0)</f>
        <v>0</v>
      </c>
      <c r="AE219">
        <f ca="1">IF('quick game'!U170&gt;=$Y$51,1,0)</f>
        <v>0</v>
      </c>
      <c r="AF219">
        <f ca="1">IF('quick game'!V170&gt;=$Y$51,1,0)</f>
        <v>0</v>
      </c>
      <c r="AG219">
        <f ca="1">IF('quick game'!W170&gt;=$Y$51,1,0)</f>
        <v>0</v>
      </c>
      <c r="AH219">
        <f ca="1">IF('quick game'!X170&gt;=$Y$51,1,0)</f>
        <v>0</v>
      </c>
      <c r="AI219">
        <f ca="1">IF('quick game'!Y170&gt;=$Y$51,1,0)</f>
        <v>0</v>
      </c>
      <c r="AJ219">
        <f ca="1">IF('quick game'!Z170&gt;=$Y$51,1,0)</f>
        <v>0</v>
      </c>
      <c r="AM219">
        <f>'quick game'!O170</f>
        <v>0</v>
      </c>
      <c r="AN219">
        <f ca="1">IF('quick game'!Q170&gt;=$Y$51+$Y$52,1,0)</f>
        <v>0</v>
      </c>
      <c r="AO219">
        <f ca="1">IF('quick game'!R170&gt;=$Y$51+$Y$52,1,0)</f>
        <v>0</v>
      </c>
      <c r="AP219">
        <f ca="1">IF('quick game'!S170&gt;=$Y$51+$Y$52,1,0)</f>
        <v>0</v>
      </c>
      <c r="AQ219">
        <f ca="1">IF('quick game'!T170&gt;=$Y$51+$Y$52,1,0)</f>
        <v>0</v>
      </c>
      <c r="AR219">
        <f ca="1">IF('quick game'!U170&gt;=$Y$51+$Y$52,1,0)</f>
        <v>0</v>
      </c>
      <c r="AS219">
        <f ca="1">IF('quick game'!V170&gt;=$Y$51+$Y$52,1,0)</f>
        <v>0</v>
      </c>
      <c r="AT219">
        <f ca="1">IF('quick game'!W170&gt;=$Y$51+$Y$52,1,0)</f>
        <v>0</v>
      </c>
      <c r="AU219">
        <f ca="1">IF('quick game'!X170&gt;=$Y$51+$Y$52,1,0)</f>
        <v>0</v>
      </c>
      <c r="AV219">
        <f ca="1">IF('quick game'!Y170&gt;=$Y$51+$Y$52,1,0)</f>
        <v>0</v>
      </c>
      <c r="AW219">
        <f ca="1">IF('quick game'!Z170&gt;=$Y$51+$Y$52,1,0)</f>
        <v>0</v>
      </c>
    </row>
    <row r="220" spans="13:49" x14ac:dyDescent="0.25">
      <c r="M220">
        <f>'quick game'!B171</f>
        <v>4620</v>
      </c>
      <c r="N220">
        <f ca="1">IF(N$64=$N$5,+'quick game'!E171,-100000)</f>
        <v>6.3788747286403579E-132</v>
      </c>
      <c r="O220">
        <f>IF(O$64=$N$5,+'quick game'!F171,-100000)</f>
        <v>-100000</v>
      </c>
      <c r="P220">
        <f>IF(P$64=$N$5,+'quick game'!G171,-100000)</f>
        <v>-100000</v>
      </c>
      <c r="Q220">
        <f>IF(Q$64=$N$5,+'quick game'!H171,-100000)</f>
        <v>-100000</v>
      </c>
      <c r="R220">
        <f>IF(R$64=$N$5,+'quick game'!I171,-100000)</f>
        <v>-100000</v>
      </c>
      <c r="S220">
        <f>IF(S$64=$N$5,+'quick game'!J171,-100000)</f>
        <v>-100000</v>
      </c>
      <c r="T220">
        <f>IF(T$64=$N$5,+'quick game'!K171,-100000)</f>
        <v>-100000</v>
      </c>
      <c r="U220">
        <f>IF(U$64=$N$5,+'quick game'!L171,-100000)</f>
        <v>-100000</v>
      </c>
      <c r="V220">
        <f>IF(V$64=$N$5,+'quick game'!M171,-100000)</f>
        <v>-100000</v>
      </c>
      <c r="W220">
        <f>IF(W$64=$N$5,+'quick game'!N171,-100000)</f>
        <v>-100000</v>
      </c>
      <c r="Z220">
        <f>'quick game'!B171</f>
        <v>4620</v>
      </c>
      <c r="AA220">
        <f ca="1">IF('quick game'!Q171&gt;=$Y$51,1,0)</f>
        <v>0</v>
      </c>
      <c r="AB220">
        <f ca="1">IF('quick game'!R171&gt;=$Y$51,1,0)</f>
        <v>0</v>
      </c>
      <c r="AC220">
        <f ca="1">IF('quick game'!S171&gt;=$Y$51,1,0)</f>
        <v>0</v>
      </c>
      <c r="AD220">
        <f ca="1">IF('quick game'!T171&gt;=$Y$51,1,0)</f>
        <v>0</v>
      </c>
      <c r="AE220">
        <f ca="1">IF('quick game'!U171&gt;=$Y$51,1,0)</f>
        <v>0</v>
      </c>
      <c r="AF220">
        <f ca="1">IF('quick game'!V171&gt;=$Y$51,1,0)</f>
        <v>0</v>
      </c>
      <c r="AG220">
        <f ca="1">IF('quick game'!W171&gt;=$Y$51,1,0)</f>
        <v>0</v>
      </c>
      <c r="AH220">
        <f ca="1">IF('quick game'!X171&gt;=$Y$51,1,0)</f>
        <v>0</v>
      </c>
      <c r="AI220">
        <f ca="1">IF('quick game'!Y171&gt;=$Y$51,1,0)</f>
        <v>0</v>
      </c>
      <c r="AJ220">
        <f ca="1">IF('quick game'!Z171&gt;=$Y$51,1,0)</f>
        <v>0</v>
      </c>
      <c r="AM220">
        <f>'quick game'!O171</f>
        <v>0</v>
      </c>
      <c r="AN220">
        <f ca="1">IF('quick game'!Q171&gt;=$Y$51+$Y$52,1,0)</f>
        <v>0</v>
      </c>
      <c r="AO220">
        <f ca="1">IF('quick game'!R171&gt;=$Y$51+$Y$52,1,0)</f>
        <v>0</v>
      </c>
      <c r="AP220">
        <f ca="1">IF('quick game'!S171&gt;=$Y$51+$Y$52,1,0)</f>
        <v>0</v>
      </c>
      <c r="AQ220">
        <f ca="1">IF('quick game'!T171&gt;=$Y$51+$Y$52,1,0)</f>
        <v>0</v>
      </c>
      <c r="AR220">
        <f ca="1">IF('quick game'!U171&gt;=$Y$51+$Y$52,1,0)</f>
        <v>0</v>
      </c>
      <c r="AS220">
        <f ca="1">IF('quick game'!V171&gt;=$Y$51+$Y$52,1,0)</f>
        <v>0</v>
      </c>
      <c r="AT220">
        <f ca="1">IF('quick game'!W171&gt;=$Y$51+$Y$52,1,0)</f>
        <v>0</v>
      </c>
      <c r="AU220">
        <f ca="1">IF('quick game'!X171&gt;=$Y$51+$Y$52,1,0)</f>
        <v>0</v>
      </c>
      <c r="AV220">
        <f ca="1">IF('quick game'!Y171&gt;=$Y$51+$Y$52,1,0)</f>
        <v>0</v>
      </c>
      <c r="AW220">
        <f ca="1">IF('quick game'!Z171&gt;=$Y$51+$Y$52,1,0)</f>
        <v>0</v>
      </c>
    </row>
    <row r="221" spans="13:49" x14ac:dyDescent="0.25">
      <c r="M221">
        <f>'quick game'!B172</f>
        <v>4650</v>
      </c>
      <c r="N221">
        <f ca="1">IF(N$64=$N$5,+'quick game'!E172,-100000)</f>
        <v>7.6138345804863075E-133</v>
      </c>
      <c r="O221">
        <f>IF(O$64=$N$5,+'quick game'!F172,-100000)</f>
        <v>-100000</v>
      </c>
      <c r="P221">
        <f>IF(P$64=$N$5,+'quick game'!G172,-100000)</f>
        <v>-100000</v>
      </c>
      <c r="Q221">
        <f>IF(Q$64=$N$5,+'quick game'!H172,-100000)</f>
        <v>-100000</v>
      </c>
      <c r="R221">
        <f>IF(R$64=$N$5,+'quick game'!I172,-100000)</f>
        <v>-100000</v>
      </c>
      <c r="S221">
        <f>IF(S$64=$N$5,+'quick game'!J172,-100000)</f>
        <v>-100000</v>
      </c>
      <c r="T221">
        <f>IF(T$64=$N$5,+'quick game'!K172,-100000)</f>
        <v>-100000</v>
      </c>
      <c r="U221">
        <f>IF(U$64=$N$5,+'quick game'!L172,-100000)</f>
        <v>-100000</v>
      </c>
      <c r="V221">
        <f>IF(V$64=$N$5,+'quick game'!M172,-100000)</f>
        <v>-100000</v>
      </c>
      <c r="W221">
        <f>IF(W$64=$N$5,+'quick game'!N172,-100000)</f>
        <v>-100000</v>
      </c>
      <c r="Z221">
        <f>'quick game'!B172</f>
        <v>4650</v>
      </c>
      <c r="AA221">
        <f ca="1">IF('quick game'!Q172&gt;=$Y$51,1,0)</f>
        <v>0</v>
      </c>
      <c r="AB221">
        <f ca="1">IF('quick game'!R172&gt;=$Y$51,1,0)</f>
        <v>0</v>
      </c>
      <c r="AC221">
        <f ca="1">IF('quick game'!S172&gt;=$Y$51,1,0)</f>
        <v>0</v>
      </c>
      <c r="AD221">
        <f ca="1">IF('quick game'!T172&gt;=$Y$51,1,0)</f>
        <v>0</v>
      </c>
      <c r="AE221">
        <f ca="1">IF('quick game'!U172&gt;=$Y$51,1,0)</f>
        <v>0</v>
      </c>
      <c r="AF221">
        <f ca="1">IF('quick game'!V172&gt;=$Y$51,1,0)</f>
        <v>0</v>
      </c>
      <c r="AG221">
        <f ca="1">IF('quick game'!W172&gt;=$Y$51,1,0)</f>
        <v>0</v>
      </c>
      <c r="AH221">
        <f ca="1">IF('quick game'!X172&gt;=$Y$51,1,0)</f>
        <v>0</v>
      </c>
      <c r="AI221">
        <f ca="1">IF('quick game'!Y172&gt;=$Y$51,1,0)</f>
        <v>0</v>
      </c>
      <c r="AJ221">
        <f ca="1">IF('quick game'!Z172&gt;=$Y$51,1,0)</f>
        <v>0</v>
      </c>
      <c r="AM221">
        <f>'quick game'!O172</f>
        <v>0</v>
      </c>
      <c r="AN221">
        <f ca="1">IF('quick game'!Q172&gt;=$Y$51+$Y$52,1,0)</f>
        <v>0</v>
      </c>
      <c r="AO221">
        <f ca="1">IF('quick game'!R172&gt;=$Y$51+$Y$52,1,0)</f>
        <v>0</v>
      </c>
      <c r="AP221">
        <f ca="1">IF('quick game'!S172&gt;=$Y$51+$Y$52,1,0)</f>
        <v>0</v>
      </c>
      <c r="AQ221">
        <f ca="1">IF('quick game'!T172&gt;=$Y$51+$Y$52,1,0)</f>
        <v>0</v>
      </c>
      <c r="AR221">
        <f ca="1">IF('quick game'!U172&gt;=$Y$51+$Y$52,1,0)</f>
        <v>0</v>
      </c>
      <c r="AS221">
        <f ca="1">IF('quick game'!V172&gt;=$Y$51+$Y$52,1,0)</f>
        <v>0</v>
      </c>
      <c r="AT221">
        <f ca="1">IF('quick game'!W172&gt;=$Y$51+$Y$52,1,0)</f>
        <v>0</v>
      </c>
      <c r="AU221">
        <f ca="1">IF('quick game'!X172&gt;=$Y$51+$Y$52,1,0)</f>
        <v>0</v>
      </c>
      <c r="AV221">
        <f ca="1">IF('quick game'!Y172&gt;=$Y$51+$Y$52,1,0)</f>
        <v>0</v>
      </c>
      <c r="AW221">
        <f ca="1">IF('quick game'!Z172&gt;=$Y$51+$Y$52,1,0)</f>
        <v>0</v>
      </c>
    </row>
    <row r="222" spans="13:49" x14ac:dyDescent="0.25">
      <c r="M222">
        <f>'quick game'!B173</f>
        <v>4680</v>
      </c>
      <c r="N222">
        <f ca="1">IF(N$64=$N$5,+'quick game'!E173,-100000)</f>
        <v>1.2786198745515159E-133</v>
      </c>
      <c r="O222">
        <f>IF(O$64=$N$5,+'quick game'!F173,-100000)</f>
        <v>-100000</v>
      </c>
      <c r="P222">
        <f>IF(P$64=$N$5,+'quick game'!G173,-100000)</f>
        <v>-100000</v>
      </c>
      <c r="Q222">
        <f>IF(Q$64=$N$5,+'quick game'!H173,-100000)</f>
        <v>-100000</v>
      </c>
      <c r="R222">
        <f>IF(R$64=$N$5,+'quick game'!I173,-100000)</f>
        <v>-100000</v>
      </c>
      <c r="S222">
        <f>IF(S$64=$N$5,+'quick game'!J173,-100000)</f>
        <v>-100000</v>
      </c>
      <c r="T222">
        <f>IF(T$64=$N$5,+'quick game'!K173,-100000)</f>
        <v>-100000</v>
      </c>
      <c r="U222">
        <f>IF(U$64=$N$5,+'quick game'!L173,-100000)</f>
        <v>-100000</v>
      </c>
      <c r="V222">
        <f>IF(V$64=$N$5,+'quick game'!M173,-100000)</f>
        <v>-100000</v>
      </c>
      <c r="W222">
        <f>IF(W$64=$N$5,+'quick game'!N173,-100000)</f>
        <v>-100000</v>
      </c>
      <c r="Z222">
        <f>'quick game'!B173</f>
        <v>4680</v>
      </c>
      <c r="AA222">
        <f ca="1">IF('quick game'!Q173&gt;=$Y$51,1,0)</f>
        <v>0</v>
      </c>
      <c r="AB222">
        <f ca="1">IF('quick game'!R173&gt;=$Y$51,1,0)</f>
        <v>0</v>
      </c>
      <c r="AC222">
        <f ca="1">IF('quick game'!S173&gt;=$Y$51,1,0)</f>
        <v>0</v>
      </c>
      <c r="AD222">
        <f ca="1">IF('quick game'!T173&gt;=$Y$51,1,0)</f>
        <v>0</v>
      </c>
      <c r="AE222">
        <f ca="1">IF('quick game'!U173&gt;=$Y$51,1,0)</f>
        <v>0</v>
      </c>
      <c r="AF222">
        <f ca="1">IF('quick game'!V173&gt;=$Y$51,1,0)</f>
        <v>0</v>
      </c>
      <c r="AG222">
        <f ca="1">IF('quick game'!W173&gt;=$Y$51,1,0)</f>
        <v>0</v>
      </c>
      <c r="AH222">
        <f ca="1">IF('quick game'!X173&gt;=$Y$51,1,0)</f>
        <v>0</v>
      </c>
      <c r="AI222">
        <f ca="1">IF('quick game'!Y173&gt;=$Y$51,1,0)</f>
        <v>0</v>
      </c>
      <c r="AJ222">
        <f ca="1">IF('quick game'!Z173&gt;=$Y$51,1,0)</f>
        <v>0</v>
      </c>
      <c r="AM222">
        <f>'quick game'!O173</f>
        <v>0</v>
      </c>
      <c r="AN222">
        <f ca="1">IF('quick game'!Q173&gt;=$Y$51+$Y$52,1,0)</f>
        <v>0</v>
      </c>
      <c r="AO222">
        <f ca="1">IF('quick game'!R173&gt;=$Y$51+$Y$52,1,0)</f>
        <v>0</v>
      </c>
      <c r="AP222">
        <f ca="1">IF('quick game'!S173&gt;=$Y$51+$Y$52,1,0)</f>
        <v>0</v>
      </c>
      <c r="AQ222">
        <f ca="1">IF('quick game'!T173&gt;=$Y$51+$Y$52,1,0)</f>
        <v>0</v>
      </c>
      <c r="AR222">
        <f ca="1">IF('quick game'!U173&gt;=$Y$51+$Y$52,1,0)</f>
        <v>0</v>
      </c>
      <c r="AS222">
        <f ca="1">IF('quick game'!V173&gt;=$Y$51+$Y$52,1,0)</f>
        <v>0</v>
      </c>
      <c r="AT222">
        <f ca="1">IF('quick game'!W173&gt;=$Y$51+$Y$52,1,0)</f>
        <v>0</v>
      </c>
      <c r="AU222">
        <f ca="1">IF('quick game'!X173&gt;=$Y$51+$Y$52,1,0)</f>
        <v>0</v>
      </c>
      <c r="AV222">
        <f ca="1">IF('quick game'!Y173&gt;=$Y$51+$Y$52,1,0)</f>
        <v>0</v>
      </c>
      <c r="AW222">
        <f ca="1">IF('quick game'!Z173&gt;=$Y$51+$Y$52,1,0)</f>
        <v>0</v>
      </c>
    </row>
    <row r="223" spans="13:49" x14ac:dyDescent="0.25">
      <c r="M223">
        <f>'quick game'!B174</f>
        <v>4710</v>
      </c>
      <c r="N223">
        <f ca="1">IF(N$64=$N$5,+'quick game'!E174,-100000)</f>
        <v>1.0767747235292683E-134</v>
      </c>
      <c r="O223">
        <f>IF(O$64=$N$5,+'quick game'!F174,-100000)</f>
        <v>-100000</v>
      </c>
      <c r="P223">
        <f>IF(P$64=$N$5,+'quick game'!G174,-100000)</f>
        <v>-100000</v>
      </c>
      <c r="Q223">
        <f>IF(Q$64=$N$5,+'quick game'!H174,-100000)</f>
        <v>-100000</v>
      </c>
      <c r="R223">
        <f>IF(R$64=$N$5,+'quick game'!I174,-100000)</f>
        <v>-100000</v>
      </c>
      <c r="S223">
        <f>IF(S$64=$N$5,+'quick game'!J174,-100000)</f>
        <v>-100000</v>
      </c>
      <c r="T223">
        <f>IF(T$64=$N$5,+'quick game'!K174,-100000)</f>
        <v>-100000</v>
      </c>
      <c r="U223">
        <f>IF(U$64=$N$5,+'quick game'!L174,-100000)</f>
        <v>-100000</v>
      </c>
      <c r="V223">
        <f>IF(V$64=$N$5,+'quick game'!M174,-100000)</f>
        <v>-100000</v>
      </c>
      <c r="W223">
        <f>IF(W$64=$N$5,+'quick game'!N174,-100000)</f>
        <v>-100000</v>
      </c>
      <c r="Z223">
        <f>'quick game'!B174</f>
        <v>4710</v>
      </c>
      <c r="AA223">
        <f ca="1">IF('quick game'!Q174&gt;=$Y$51,1,0)</f>
        <v>0</v>
      </c>
      <c r="AB223">
        <f ca="1">IF('quick game'!R174&gt;=$Y$51,1,0)</f>
        <v>0</v>
      </c>
      <c r="AC223">
        <f ca="1">IF('quick game'!S174&gt;=$Y$51,1,0)</f>
        <v>0</v>
      </c>
      <c r="AD223">
        <f ca="1">IF('quick game'!T174&gt;=$Y$51,1,0)</f>
        <v>0</v>
      </c>
      <c r="AE223">
        <f ca="1">IF('quick game'!U174&gt;=$Y$51,1,0)</f>
        <v>0</v>
      </c>
      <c r="AF223">
        <f ca="1">IF('quick game'!V174&gt;=$Y$51,1,0)</f>
        <v>0</v>
      </c>
      <c r="AG223">
        <f ca="1">IF('quick game'!W174&gt;=$Y$51,1,0)</f>
        <v>0</v>
      </c>
      <c r="AH223">
        <f ca="1">IF('quick game'!X174&gt;=$Y$51,1,0)</f>
        <v>0</v>
      </c>
      <c r="AI223">
        <f ca="1">IF('quick game'!Y174&gt;=$Y$51,1,0)</f>
        <v>0</v>
      </c>
      <c r="AJ223">
        <f ca="1">IF('quick game'!Z174&gt;=$Y$51,1,0)</f>
        <v>0</v>
      </c>
      <c r="AM223">
        <f>'quick game'!O174</f>
        <v>0</v>
      </c>
      <c r="AN223">
        <f ca="1">IF('quick game'!Q174&gt;=$Y$51+$Y$52,1,0)</f>
        <v>0</v>
      </c>
      <c r="AO223">
        <f ca="1">IF('quick game'!R174&gt;=$Y$51+$Y$52,1,0)</f>
        <v>0</v>
      </c>
      <c r="AP223">
        <f ca="1">IF('quick game'!S174&gt;=$Y$51+$Y$52,1,0)</f>
        <v>0</v>
      </c>
      <c r="AQ223">
        <f ca="1">IF('quick game'!T174&gt;=$Y$51+$Y$52,1,0)</f>
        <v>0</v>
      </c>
      <c r="AR223">
        <f ca="1">IF('quick game'!U174&gt;=$Y$51+$Y$52,1,0)</f>
        <v>0</v>
      </c>
      <c r="AS223">
        <f ca="1">IF('quick game'!V174&gt;=$Y$51+$Y$52,1,0)</f>
        <v>0</v>
      </c>
      <c r="AT223">
        <f ca="1">IF('quick game'!W174&gt;=$Y$51+$Y$52,1,0)</f>
        <v>0</v>
      </c>
      <c r="AU223">
        <f ca="1">IF('quick game'!X174&gt;=$Y$51+$Y$52,1,0)</f>
        <v>0</v>
      </c>
      <c r="AV223">
        <f ca="1">IF('quick game'!Y174&gt;=$Y$51+$Y$52,1,0)</f>
        <v>0</v>
      </c>
      <c r="AW223">
        <f ca="1">IF('quick game'!Z174&gt;=$Y$51+$Y$52,1,0)</f>
        <v>0</v>
      </c>
    </row>
    <row r="224" spans="13:49" x14ac:dyDescent="0.25">
      <c r="M224">
        <f>'quick game'!B175</f>
        <v>4740</v>
      </c>
      <c r="N224">
        <f ca="1">IF(N$64=$N$5,+'quick game'!E175,-100000)</f>
        <v>1.3315903337946698E-135</v>
      </c>
      <c r="O224">
        <f>IF(O$64=$N$5,+'quick game'!F175,-100000)</f>
        <v>-100000</v>
      </c>
      <c r="P224">
        <f>IF(P$64=$N$5,+'quick game'!G175,-100000)</f>
        <v>-100000</v>
      </c>
      <c r="Q224">
        <f>IF(Q$64=$N$5,+'quick game'!H175,-100000)</f>
        <v>-100000</v>
      </c>
      <c r="R224">
        <f>IF(R$64=$N$5,+'quick game'!I175,-100000)</f>
        <v>-100000</v>
      </c>
      <c r="S224">
        <f>IF(S$64=$N$5,+'quick game'!J175,-100000)</f>
        <v>-100000</v>
      </c>
      <c r="T224">
        <f>IF(T$64=$N$5,+'quick game'!K175,-100000)</f>
        <v>-100000</v>
      </c>
      <c r="U224">
        <f>IF(U$64=$N$5,+'quick game'!L175,-100000)</f>
        <v>-100000</v>
      </c>
      <c r="V224">
        <f>IF(V$64=$N$5,+'quick game'!M175,-100000)</f>
        <v>-100000</v>
      </c>
      <c r="W224">
        <f>IF(W$64=$N$5,+'quick game'!N175,-100000)</f>
        <v>-100000</v>
      </c>
      <c r="Z224">
        <f>'quick game'!B175</f>
        <v>4740</v>
      </c>
      <c r="AA224">
        <f ca="1">IF('quick game'!Q175&gt;=$Y$51,1,0)</f>
        <v>0</v>
      </c>
      <c r="AB224">
        <f ca="1">IF('quick game'!R175&gt;=$Y$51,1,0)</f>
        <v>0</v>
      </c>
      <c r="AC224">
        <f ca="1">IF('quick game'!S175&gt;=$Y$51,1,0)</f>
        <v>0</v>
      </c>
      <c r="AD224">
        <f ca="1">IF('quick game'!T175&gt;=$Y$51,1,0)</f>
        <v>0</v>
      </c>
      <c r="AE224">
        <f ca="1">IF('quick game'!U175&gt;=$Y$51,1,0)</f>
        <v>0</v>
      </c>
      <c r="AF224">
        <f ca="1">IF('quick game'!V175&gt;=$Y$51,1,0)</f>
        <v>0</v>
      </c>
      <c r="AG224">
        <f ca="1">IF('quick game'!W175&gt;=$Y$51,1,0)</f>
        <v>0</v>
      </c>
      <c r="AH224">
        <f ca="1">IF('quick game'!X175&gt;=$Y$51,1,0)</f>
        <v>0</v>
      </c>
      <c r="AI224">
        <f ca="1">IF('quick game'!Y175&gt;=$Y$51,1,0)</f>
        <v>0</v>
      </c>
      <c r="AJ224">
        <f ca="1">IF('quick game'!Z175&gt;=$Y$51,1,0)</f>
        <v>0</v>
      </c>
      <c r="AM224">
        <f>'quick game'!O175</f>
        <v>0</v>
      </c>
      <c r="AN224">
        <f ca="1">IF('quick game'!Q175&gt;=$Y$51+$Y$52,1,0)</f>
        <v>0</v>
      </c>
      <c r="AO224">
        <f ca="1">IF('quick game'!R175&gt;=$Y$51+$Y$52,1,0)</f>
        <v>0</v>
      </c>
      <c r="AP224">
        <f ca="1">IF('quick game'!S175&gt;=$Y$51+$Y$52,1,0)</f>
        <v>0</v>
      </c>
      <c r="AQ224">
        <f ca="1">IF('quick game'!T175&gt;=$Y$51+$Y$52,1,0)</f>
        <v>0</v>
      </c>
      <c r="AR224">
        <f ca="1">IF('quick game'!U175&gt;=$Y$51+$Y$52,1,0)</f>
        <v>0</v>
      </c>
      <c r="AS224">
        <f ca="1">IF('quick game'!V175&gt;=$Y$51+$Y$52,1,0)</f>
        <v>0</v>
      </c>
      <c r="AT224">
        <f ca="1">IF('quick game'!W175&gt;=$Y$51+$Y$52,1,0)</f>
        <v>0</v>
      </c>
      <c r="AU224">
        <f ca="1">IF('quick game'!X175&gt;=$Y$51+$Y$52,1,0)</f>
        <v>0</v>
      </c>
      <c r="AV224">
        <f ca="1">IF('quick game'!Y175&gt;=$Y$51+$Y$52,1,0)</f>
        <v>0</v>
      </c>
      <c r="AW224">
        <f ca="1">IF('quick game'!Z175&gt;=$Y$51+$Y$52,1,0)</f>
        <v>0</v>
      </c>
    </row>
    <row r="225" spans="13:49" x14ac:dyDescent="0.25">
      <c r="M225">
        <f>'quick game'!B176</f>
        <v>4770</v>
      </c>
      <c r="N225">
        <f ca="1">IF(N$64=$N$5,+'quick game'!E176,-100000)</f>
        <v>2.548048527216577E-136</v>
      </c>
      <c r="O225">
        <f>IF(O$64=$N$5,+'quick game'!F176,-100000)</f>
        <v>-100000</v>
      </c>
      <c r="P225">
        <f>IF(P$64=$N$5,+'quick game'!G176,-100000)</f>
        <v>-100000</v>
      </c>
      <c r="Q225">
        <f>IF(Q$64=$N$5,+'quick game'!H176,-100000)</f>
        <v>-100000</v>
      </c>
      <c r="R225">
        <f>IF(R$64=$N$5,+'quick game'!I176,-100000)</f>
        <v>-100000</v>
      </c>
      <c r="S225">
        <f>IF(S$64=$N$5,+'quick game'!J176,-100000)</f>
        <v>-100000</v>
      </c>
      <c r="T225">
        <f>IF(T$64=$N$5,+'quick game'!K176,-100000)</f>
        <v>-100000</v>
      </c>
      <c r="U225">
        <f>IF(U$64=$N$5,+'quick game'!L176,-100000)</f>
        <v>-100000</v>
      </c>
      <c r="V225">
        <f>IF(V$64=$N$5,+'quick game'!M176,-100000)</f>
        <v>-100000</v>
      </c>
      <c r="W225">
        <f>IF(W$64=$N$5,+'quick game'!N176,-100000)</f>
        <v>-100000</v>
      </c>
      <c r="Z225">
        <f>'quick game'!B176</f>
        <v>4770</v>
      </c>
      <c r="AA225">
        <f ca="1">IF('quick game'!Q176&gt;=$Y$51,1,0)</f>
        <v>0</v>
      </c>
      <c r="AB225">
        <f ca="1">IF('quick game'!R176&gt;=$Y$51,1,0)</f>
        <v>0</v>
      </c>
      <c r="AC225">
        <f ca="1">IF('quick game'!S176&gt;=$Y$51,1,0)</f>
        <v>0</v>
      </c>
      <c r="AD225">
        <f ca="1">IF('quick game'!T176&gt;=$Y$51,1,0)</f>
        <v>0</v>
      </c>
      <c r="AE225">
        <f ca="1">IF('quick game'!U176&gt;=$Y$51,1,0)</f>
        <v>0</v>
      </c>
      <c r="AF225">
        <f ca="1">IF('quick game'!V176&gt;=$Y$51,1,0)</f>
        <v>0</v>
      </c>
      <c r="AG225">
        <f ca="1">IF('quick game'!W176&gt;=$Y$51,1,0)</f>
        <v>0</v>
      </c>
      <c r="AH225">
        <f ca="1">IF('quick game'!X176&gt;=$Y$51,1,0)</f>
        <v>0</v>
      </c>
      <c r="AI225">
        <f ca="1">IF('quick game'!Y176&gt;=$Y$51,1,0)</f>
        <v>0</v>
      </c>
      <c r="AJ225">
        <f ca="1">IF('quick game'!Z176&gt;=$Y$51,1,0)</f>
        <v>0</v>
      </c>
      <c r="AM225">
        <f>'quick game'!O176</f>
        <v>0</v>
      </c>
      <c r="AN225">
        <f ca="1">IF('quick game'!Q176&gt;=$Y$51+$Y$52,1,0)</f>
        <v>0</v>
      </c>
      <c r="AO225">
        <f ca="1">IF('quick game'!R176&gt;=$Y$51+$Y$52,1,0)</f>
        <v>0</v>
      </c>
      <c r="AP225">
        <f ca="1">IF('quick game'!S176&gt;=$Y$51+$Y$52,1,0)</f>
        <v>0</v>
      </c>
      <c r="AQ225">
        <f ca="1">IF('quick game'!T176&gt;=$Y$51+$Y$52,1,0)</f>
        <v>0</v>
      </c>
      <c r="AR225">
        <f ca="1">IF('quick game'!U176&gt;=$Y$51+$Y$52,1,0)</f>
        <v>0</v>
      </c>
      <c r="AS225">
        <f ca="1">IF('quick game'!V176&gt;=$Y$51+$Y$52,1,0)</f>
        <v>0</v>
      </c>
      <c r="AT225">
        <f ca="1">IF('quick game'!W176&gt;=$Y$51+$Y$52,1,0)</f>
        <v>0</v>
      </c>
      <c r="AU225">
        <f ca="1">IF('quick game'!X176&gt;=$Y$51+$Y$52,1,0)</f>
        <v>0</v>
      </c>
      <c r="AV225">
        <f ca="1">IF('quick game'!Y176&gt;=$Y$51+$Y$52,1,0)</f>
        <v>0</v>
      </c>
      <c r="AW225">
        <f ca="1">IF('quick game'!Z176&gt;=$Y$51+$Y$52,1,0)</f>
        <v>0</v>
      </c>
    </row>
    <row r="226" spans="13:49" x14ac:dyDescent="0.25">
      <c r="M226">
        <f>'quick game'!B177</f>
        <v>4800</v>
      </c>
      <c r="N226">
        <f ca="1">IF(N$64=$N$5,+'quick game'!E177,-100000)</f>
        <v>3.6118705048002636E-137</v>
      </c>
      <c r="O226">
        <f>IF(O$64=$N$5,+'quick game'!F177,-100000)</f>
        <v>-100000</v>
      </c>
      <c r="P226">
        <f>IF(P$64=$N$5,+'quick game'!G177,-100000)</f>
        <v>-100000</v>
      </c>
      <c r="Q226">
        <f>IF(Q$64=$N$5,+'quick game'!H177,-100000)</f>
        <v>-100000</v>
      </c>
      <c r="R226">
        <f>IF(R$64=$N$5,+'quick game'!I177,-100000)</f>
        <v>-100000</v>
      </c>
      <c r="S226">
        <f>IF(S$64=$N$5,+'quick game'!J177,-100000)</f>
        <v>-100000</v>
      </c>
      <c r="T226">
        <f>IF(T$64=$N$5,+'quick game'!K177,-100000)</f>
        <v>-100000</v>
      </c>
      <c r="U226">
        <f>IF(U$64=$N$5,+'quick game'!L177,-100000)</f>
        <v>-100000</v>
      </c>
      <c r="V226">
        <f>IF(V$64=$N$5,+'quick game'!M177,-100000)</f>
        <v>-100000</v>
      </c>
      <c r="W226">
        <f>IF(W$64=$N$5,+'quick game'!N177,-100000)</f>
        <v>-100000</v>
      </c>
      <c r="Z226">
        <f>'quick game'!B177</f>
        <v>4800</v>
      </c>
      <c r="AA226">
        <f ca="1">IF('quick game'!Q177&gt;=$Y$51,1,0)</f>
        <v>0</v>
      </c>
      <c r="AB226">
        <f ca="1">IF('quick game'!R177&gt;=$Y$51,1,0)</f>
        <v>0</v>
      </c>
      <c r="AC226">
        <f ca="1">IF('quick game'!S177&gt;=$Y$51,1,0)</f>
        <v>0</v>
      </c>
      <c r="AD226">
        <f ca="1">IF('quick game'!T177&gt;=$Y$51,1,0)</f>
        <v>0</v>
      </c>
      <c r="AE226">
        <f ca="1">IF('quick game'!U177&gt;=$Y$51,1,0)</f>
        <v>0</v>
      </c>
      <c r="AF226">
        <f ca="1">IF('quick game'!V177&gt;=$Y$51,1,0)</f>
        <v>0</v>
      </c>
      <c r="AG226">
        <f ca="1">IF('quick game'!W177&gt;=$Y$51,1,0)</f>
        <v>0</v>
      </c>
      <c r="AH226">
        <f ca="1">IF('quick game'!X177&gt;=$Y$51,1,0)</f>
        <v>0</v>
      </c>
      <c r="AI226">
        <f ca="1">IF('quick game'!Y177&gt;=$Y$51,1,0)</f>
        <v>0</v>
      </c>
      <c r="AJ226">
        <f ca="1">IF('quick game'!Z177&gt;=$Y$51,1,0)</f>
        <v>0</v>
      </c>
      <c r="AM226">
        <f>'quick game'!O177</f>
        <v>0</v>
      </c>
      <c r="AN226">
        <f ca="1">IF('quick game'!Q177&gt;=$Y$51+$Y$52,1,0)</f>
        <v>0</v>
      </c>
      <c r="AO226">
        <f ca="1">IF('quick game'!R177&gt;=$Y$51+$Y$52,1,0)</f>
        <v>0</v>
      </c>
      <c r="AP226">
        <f ca="1">IF('quick game'!S177&gt;=$Y$51+$Y$52,1,0)</f>
        <v>0</v>
      </c>
      <c r="AQ226">
        <f ca="1">IF('quick game'!T177&gt;=$Y$51+$Y$52,1,0)</f>
        <v>0</v>
      </c>
      <c r="AR226">
        <f ca="1">IF('quick game'!U177&gt;=$Y$51+$Y$52,1,0)</f>
        <v>0</v>
      </c>
      <c r="AS226">
        <f ca="1">IF('quick game'!V177&gt;=$Y$51+$Y$52,1,0)</f>
        <v>0</v>
      </c>
      <c r="AT226">
        <f ca="1">IF('quick game'!W177&gt;=$Y$51+$Y$52,1,0)</f>
        <v>0</v>
      </c>
      <c r="AU226">
        <f ca="1">IF('quick game'!X177&gt;=$Y$51+$Y$52,1,0)</f>
        <v>0</v>
      </c>
      <c r="AV226">
        <f ca="1">IF('quick game'!Y177&gt;=$Y$51+$Y$52,1,0)</f>
        <v>0</v>
      </c>
      <c r="AW226">
        <f ca="1">IF('quick game'!Z177&gt;=$Y$51+$Y$52,1,0)</f>
        <v>0</v>
      </c>
    </row>
    <row r="227" spans="13:49" x14ac:dyDescent="0.25">
      <c r="M227">
        <f>'quick game'!B178</f>
        <v>4830</v>
      </c>
      <c r="N227">
        <f ca="1">IF(N$64=$N$5,+'quick game'!E178,-100000)</f>
        <v>4.410321775333132E-138</v>
      </c>
      <c r="O227">
        <f>IF(O$64=$N$5,+'quick game'!F178,-100000)</f>
        <v>-100000</v>
      </c>
      <c r="P227">
        <f>IF(P$64=$N$5,+'quick game'!G178,-100000)</f>
        <v>-100000</v>
      </c>
      <c r="Q227">
        <f>IF(Q$64=$N$5,+'quick game'!H178,-100000)</f>
        <v>-100000</v>
      </c>
      <c r="R227">
        <f>IF(R$64=$N$5,+'quick game'!I178,-100000)</f>
        <v>-100000</v>
      </c>
      <c r="S227">
        <f>IF(S$64=$N$5,+'quick game'!J178,-100000)</f>
        <v>-100000</v>
      </c>
      <c r="T227">
        <f>IF(T$64=$N$5,+'quick game'!K178,-100000)</f>
        <v>-100000</v>
      </c>
      <c r="U227">
        <f>IF(U$64=$N$5,+'quick game'!L178,-100000)</f>
        <v>-100000</v>
      </c>
      <c r="V227">
        <f>IF(V$64=$N$5,+'quick game'!M178,-100000)</f>
        <v>-100000</v>
      </c>
      <c r="W227">
        <f>IF(W$64=$N$5,+'quick game'!N178,-100000)</f>
        <v>-100000</v>
      </c>
      <c r="Z227">
        <f>'quick game'!B178</f>
        <v>4830</v>
      </c>
      <c r="AA227">
        <f ca="1">IF('quick game'!Q178&gt;=$Y$51,1,0)</f>
        <v>0</v>
      </c>
      <c r="AB227">
        <f ca="1">IF('quick game'!R178&gt;=$Y$51,1,0)</f>
        <v>0</v>
      </c>
      <c r="AC227">
        <f ca="1">IF('quick game'!S178&gt;=$Y$51,1,0)</f>
        <v>0</v>
      </c>
      <c r="AD227">
        <f ca="1">IF('quick game'!T178&gt;=$Y$51,1,0)</f>
        <v>0</v>
      </c>
      <c r="AE227">
        <f ca="1">IF('quick game'!U178&gt;=$Y$51,1,0)</f>
        <v>0</v>
      </c>
      <c r="AF227">
        <f ca="1">IF('quick game'!V178&gt;=$Y$51,1,0)</f>
        <v>0</v>
      </c>
      <c r="AG227">
        <f ca="1">IF('quick game'!W178&gt;=$Y$51,1,0)</f>
        <v>0</v>
      </c>
      <c r="AH227">
        <f ca="1">IF('quick game'!X178&gt;=$Y$51,1,0)</f>
        <v>0</v>
      </c>
      <c r="AI227">
        <f ca="1">IF('quick game'!Y178&gt;=$Y$51,1,0)</f>
        <v>0</v>
      </c>
      <c r="AJ227">
        <f ca="1">IF('quick game'!Z178&gt;=$Y$51,1,0)</f>
        <v>0</v>
      </c>
      <c r="AM227">
        <f>'quick game'!O178</f>
        <v>0</v>
      </c>
      <c r="AN227">
        <f ca="1">IF('quick game'!Q178&gt;=$Y$51+$Y$52,1,0)</f>
        <v>0</v>
      </c>
      <c r="AO227">
        <f ca="1">IF('quick game'!R178&gt;=$Y$51+$Y$52,1,0)</f>
        <v>0</v>
      </c>
      <c r="AP227">
        <f ca="1">IF('quick game'!S178&gt;=$Y$51+$Y$52,1,0)</f>
        <v>0</v>
      </c>
      <c r="AQ227">
        <f ca="1">IF('quick game'!T178&gt;=$Y$51+$Y$52,1,0)</f>
        <v>0</v>
      </c>
      <c r="AR227">
        <f ca="1">IF('quick game'!U178&gt;=$Y$51+$Y$52,1,0)</f>
        <v>0</v>
      </c>
      <c r="AS227">
        <f ca="1">IF('quick game'!V178&gt;=$Y$51+$Y$52,1,0)</f>
        <v>0</v>
      </c>
      <c r="AT227">
        <f ca="1">IF('quick game'!W178&gt;=$Y$51+$Y$52,1,0)</f>
        <v>0</v>
      </c>
      <c r="AU227">
        <f ca="1">IF('quick game'!X178&gt;=$Y$51+$Y$52,1,0)</f>
        <v>0</v>
      </c>
      <c r="AV227">
        <f ca="1">IF('quick game'!Y178&gt;=$Y$51+$Y$52,1,0)</f>
        <v>0</v>
      </c>
      <c r="AW227">
        <f ca="1">IF('quick game'!Z178&gt;=$Y$51+$Y$52,1,0)</f>
        <v>0</v>
      </c>
    </row>
    <row r="228" spans="13:49" x14ac:dyDescent="0.25">
      <c r="M228">
        <f>'quick game'!B179</f>
        <v>4860</v>
      </c>
      <c r="N228">
        <f ca="1">IF(N$64=$N$5,+'quick game'!E179,-100000)</f>
        <v>5.5052057824995286E-139</v>
      </c>
      <c r="O228">
        <f>IF(O$64=$N$5,+'quick game'!F179,-100000)</f>
        <v>-100000</v>
      </c>
      <c r="P228">
        <f>IF(P$64=$N$5,+'quick game'!G179,-100000)</f>
        <v>-100000</v>
      </c>
      <c r="Q228">
        <f>IF(Q$64=$N$5,+'quick game'!H179,-100000)</f>
        <v>-100000</v>
      </c>
      <c r="R228">
        <f>IF(R$64=$N$5,+'quick game'!I179,-100000)</f>
        <v>-100000</v>
      </c>
      <c r="S228">
        <f>IF(S$64=$N$5,+'quick game'!J179,-100000)</f>
        <v>-100000</v>
      </c>
      <c r="T228">
        <f>IF(T$64=$N$5,+'quick game'!K179,-100000)</f>
        <v>-100000</v>
      </c>
      <c r="U228">
        <f>IF(U$64=$N$5,+'quick game'!L179,-100000)</f>
        <v>-100000</v>
      </c>
      <c r="V228">
        <f>IF(V$64=$N$5,+'quick game'!M179,-100000)</f>
        <v>-100000</v>
      </c>
      <c r="W228">
        <f>IF(W$64=$N$5,+'quick game'!N179,-100000)</f>
        <v>-100000</v>
      </c>
      <c r="Z228">
        <f>'quick game'!B179</f>
        <v>4860</v>
      </c>
      <c r="AA228">
        <f ca="1">IF('quick game'!Q179&gt;=$Y$51,1,0)</f>
        <v>0</v>
      </c>
      <c r="AB228">
        <f ca="1">IF('quick game'!R179&gt;=$Y$51,1,0)</f>
        <v>0</v>
      </c>
      <c r="AC228">
        <f ca="1">IF('quick game'!S179&gt;=$Y$51,1,0)</f>
        <v>0</v>
      </c>
      <c r="AD228">
        <f ca="1">IF('quick game'!T179&gt;=$Y$51,1,0)</f>
        <v>0</v>
      </c>
      <c r="AE228">
        <f ca="1">IF('quick game'!U179&gt;=$Y$51,1,0)</f>
        <v>0</v>
      </c>
      <c r="AF228">
        <f ca="1">IF('quick game'!V179&gt;=$Y$51,1,0)</f>
        <v>0</v>
      </c>
      <c r="AG228">
        <f ca="1">IF('quick game'!W179&gt;=$Y$51,1,0)</f>
        <v>0</v>
      </c>
      <c r="AH228">
        <f ca="1">IF('quick game'!X179&gt;=$Y$51,1,0)</f>
        <v>0</v>
      </c>
      <c r="AI228">
        <f ca="1">IF('quick game'!Y179&gt;=$Y$51,1,0)</f>
        <v>0</v>
      </c>
      <c r="AJ228">
        <f ca="1">IF('quick game'!Z179&gt;=$Y$51,1,0)</f>
        <v>0</v>
      </c>
      <c r="AM228">
        <f>'quick game'!O179</f>
        <v>0</v>
      </c>
      <c r="AN228">
        <f ca="1">IF('quick game'!Q179&gt;=$Y$51+$Y$52,1,0)</f>
        <v>0</v>
      </c>
      <c r="AO228">
        <f ca="1">IF('quick game'!R179&gt;=$Y$51+$Y$52,1,0)</f>
        <v>0</v>
      </c>
      <c r="AP228">
        <f ca="1">IF('quick game'!S179&gt;=$Y$51+$Y$52,1,0)</f>
        <v>0</v>
      </c>
      <c r="AQ228">
        <f ca="1">IF('quick game'!T179&gt;=$Y$51+$Y$52,1,0)</f>
        <v>0</v>
      </c>
      <c r="AR228">
        <f ca="1">IF('quick game'!U179&gt;=$Y$51+$Y$52,1,0)</f>
        <v>0</v>
      </c>
      <c r="AS228">
        <f ca="1">IF('quick game'!V179&gt;=$Y$51+$Y$52,1,0)</f>
        <v>0</v>
      </c>
      <c r="AT228">
        <f ca="1">IF('quick game'!W179&gt;=$Y$51+$Y$52,1,0)</f>
        <v>0</v>
      </c>
      <c r="AU228">
        <f ca="1">IF('quick game'!X179&gt;=$Y$51+$Y$52,1,0)</f>
        <v>0</v>
      </c>
      <c r="AV228">
        <f ca="1">IF('quick game'!Y179&gt;=$Y$51+$Y$52,1,0)</f>
        <v>0</v>
      </c>
      <c r="AW228">
        <f ca="1">IF('quick game'!Z179&gt;=$Y$51+$Y$52,1,0)</f>
        <v>0</v>
      </c>
    </row>
    <row r="229" spans="13:49" x14ac:dyDescent="0.25">
      <c r="M229">
        <f>'quick game'!B180</f>
        <v>4890</v>
      </c>
      <c r="N229">
        <f ca="1">IF(N$64=$N$5,+'quick game'!E180,-100000)</f>
        <v>6.6650730053380234E-140</v>
      </c>
      <c r="O229">
        <f>IF(O$64=$N$5,+'quick game'!F180,-100000)</f>
        <v>-100000</v>
      </c>
      <c r="P229">
        <f>IF(P$64=$N$5,+'quick game'!G180,-100000)</f>
        <v>-100000</v>
      </c>
      <c r="Q229">
        <f>IF(Q$64=$N$5,+'quick game'!H180,-100000)</f>
        <v>-100000</v>
      </c>
      <c r="R229">
        <f>IF(R$64=$N$5,+'quick game'!I180,-100000)</f>
        <v>-100000</v>
      </c>
      <c r="S229">
        <f>IF(S$64=$N$5,+'quick game'!J180,-100000)</f>
        <v>-100000</v>
      </c>
      <c r="T229">
        <f>IF(T$64=$N$5,+'quick game'!K180,-100000)</f>
        <v>-100000</v>
      </c>
      <c r="U229">
        <f>IF(U$64=$N$5,+'quick game'!L180,-100000)</f>
        <v>-100000</v>
      </c>
      <c r="V229">
        <f>IF(V$64=$N$5,+'quick game'!M180,-100000)</f>
        <v>-100000</v>
      </c>
      <c r="W229">
        <f>IF(W$64=$N$5,+'quick game'!N180,-100000)</f>
        <v>-100000</v>
      </c>
      <c r="Z229">
        <f>'quick game'!B180</f>
        <v>4890</v>
      </c>
      <c r="AA229">
        <f ca="1">IF('quick game'!Q180&gt;=$Y$51,1,0)</f>
        <v>0</v>
      </c>
      <c r="AB229">
        <f ca="1">IF('quick game'!R180&gt;=$Y$51,1,0)</f>
        <v>0</v>
      </c>
      <c r="AC229">
        <f ca="1">IF('quick game'!S180&gt;=$Y$51,1,0)</f>
        <v>0</v>
      </c>
      <c r="AD229">
        <f ca="1">IF('quick game'!T180&gt;=$Y$51,1,0)</f>
        <v>0</v>
      </c>
      <c r="AE229">
        <f ca="1">IF('quick game'!U180&gt;=$Y$51,1,0)</f>
        <v>0</v>
      </c>
      <c r="AF229">
        <f ca="1">IF('quick game'!V180&gt;=$Y$51,1,0)</f>
        <v>0</v>
      </c>
      <c r="AG229">
        <f ca="1">IF('quick game'!W180&gt;=$Y$51,1,0)</f>
        <v>0</v>
      </c>
      <c r="AH229">
        <f ca="1">IF('quick game'!X180&gt;=$Y$51,1,0)</f>
        <v>0</v>
      </c>
      <c r="AI229">
        <f ca="1">IF('quick game'!Y180&gt;=$Y$51,1,0)</f>
        <v>0</v>
      </c>
      <c r="AJ229">
        <f ca="1">IF('quick game'!Z180&gt;=$Y$51,1,0)</f>
        <v>0</v>
      </c>
      <c r="AM229">
        <f>'quick game'!O180</f>
        <v>0</v>
      </c>
      <c r="AN229">
        <f ca="1">IF('quick game'!Q180&gt;=$Y$51+$Y$52,1,0)</f>
        <v>0</v>
      </c>
      <c r="AO229">
        <f ca="1">IF('quick game'!R180&gt;=$Y$51+$Y$52,1,0)</f>
        <v>0</v>
      </c>
      <c r="AP229">
        <f ca="1">IF('quick game'!S180&gt;=$Y$51+$Y$52,1,0)</f>
        <v>0</v>
      </c>
      <c r="AQ229">
        <f ca="1">IF('quick game'!T180&gt;=$Y$51+$Y$52,1,0)</f>
        <v>0</v>
      </c>
      <c r="AR229">
        <f ca="1">IF('quick game'!U180&gt;=$Y$51+$Y$52,1,0)</f>
        <v>0</v>
      </c>
      <c r="AS229">
        <f ca="1">IF('quick game'!V180&gt;=$Y$51+$Y$52,1,0)</f>
        <v>0</v>
      </c>
      <c r="AT229">
        <f ca="1">IF('quick game'!W180&gt;=$Y$51+$Y$52,1,0)</f>
        <v>0</v>
      </c>
      <c r="AU229">
        <f ca="1">IF('quick game'!X180&gt;=$Y$51+$Y$52,1,0)</f>
        <v>0</v>
      </c>
      <c r="AV229">
        <f ca="1">IF('quick game'!Y180&gt;=$Y$51+$Y$52,1,0)</f>
        <v>0</v>
      </c>
      <c r="AW229">
        <f ca="1">IF('quick game'!Z180&gt;=$Y$51+$Y$52,1,0)</f>
        <v>0</v>
      </c>
    </row>
    <row r="230" spans="13:49" x14ac:dyDescent="0.25">
      <c r="M230">
        <f>'quick game'!B181</f>
        <v>4920</v>
      </c>
      <c r="N230">
        <f ca="1">IF(N$64=$N$5,+'quick game'!E181,-100000)</f>
        <v>7.6984585474453344E-141</v>
      </c>
      <c r="O230">
        <f>IF(O$64=$N$5,+'quick game'!F181,-100000)</f>
        <v>-100000</v>
      </c>
      <c r="P230">
        <f>IF(P$64=$N$5,+'quick game'!G181,-100000)</f>
        <v>-100000</v>
      </c>
      <c r="Q230">
        <f>IF(Q$64=$N$5,+'quick game'!H181,-100000)</f>
        <v>-100000</v>
      </c>
      <c r="R230">
        <f>IF(R$64=$N$5,+'quick game'!I181,-100000)</f>
        <v>-100000</v>
      </c>
      <c r="S230">
        <f>IF(S$64=$N$5,+'quick game'!J181,-100000)</f>
        <v>-100000</v>
      </c>
      <c r="T230">
        <f>IF(T$64=$N$5,+'quick game'!K181,-100000)</f>
        <v>-100000</v>
      </c>
      <c r="U230">
        <f>IF(U$64=$N$5,+'quick game'!L181,-100000)</f>
        <v>-100000</v>
      </c>
      <c r="V230">
        <f>IF(V$64=$N$5,+'quick game'!M181,-100000)</f>
        <v>-100000</v>
      </c>
      <c r="W230">
        <f>IF(W$64=$N$5,+'quick game'!N181,-100000)</f>
        <v>-100000</v>
      </c>
      <c r="Z230">
        <f>'quick game'!B181</f>
        <v>4920</v>
      </c>
      <c r="AA230">
        <f ca="1">IF('quick game'!Q181&gt;=$Y$51,1,0)</f>
        <v>0</v>
      </c>
      <c r="AB230">
        <f ca="1">IF('quick game'!R181&gt;=$Y$51,1,0)</f>
        <v>0</v>
      </c>
      <c r="AC230">
        <f ca="1">IF('quick game'!S181&gt;=$Y$51,1,0)</f>
        <v>0</v>
      </c>
      <c r="AD230">
        <f ca="1">IF('quick game'!T181&gt;=$Y$51,1,0)</f>
        <v>0</v>
      </c>
      <c r="AE230">
        <f ca="1">IF('quick game'!U181&gt;=$Y$51,1,0)</f>
        <v>0</v>
      </c>
      <c r="AF230">
        <f ca="1">IF('quick game'!V181&gt;=$Y$51,1,0)</f>
        <v>0</v>
      </c>
      <c r="AG230">
        <f ca="1">IF('quick game'!W181&gt;=$Y$51,1,0)</f>
        <v>0</v>
      </c>
      <c r="AH230">
        <f ca="1">IF('quick game'!X181&gt;=$Y$51,1,0)</f>
        <v>0</v>
      </c>
      <c r="AI230">
        <f ca="1">IF('quick game'!Y181&gt;=$Y$51,1,0)</f>
        <v>0</v>
      </c>
      <c r="AJ230">
        <f ca="1">IF('quick game'!Z181&gt;=$Y$51,1,0)</f>
        <v>0</v>
      </c>
      <c r="AM230">
        <f>'quick game'!O181</f>
        <v>0</v>
      </c>
      <c r="AN230">
        <f ca="1">IF('quick game'!Q181&gt;=$Y$51+$Y$52,1,0)</f>
        <v>0</v>
      </c>
      <c r="AO230">
        <f ca="1">IF('quick game'!R181&gt;=$Y$51+$Y$52,1,0)</f>
        <v>0</v>
      </c>
      <c r="AP230">
        <f ca="1">IF('quick game'!S181&gt;=$Y$51+$Y$52,1,0)</f>
        <v>0</v>
      </c>
      <c r="AQ230">
        <f ca="1">IF('quick game'!T181&gt;=$Y$51+$Y$52,1,0)</f>
        <v>0</v>
      </c>
      <c r="AR230">
        <f ca="1">IF('quick game'!U181&gt;=$Y$51+$Y$52,1,0)</f>
        <v>0</v>
      </c>
      <c r="AS230">
        <f ca="1">IF('quick game'!V181&gt;=$Y$51+$Y$52,1,0)</f>
        <v>0</v>
      </c>
      <c r="AT230">
        <f ca="1">IF('quick game'!W181&gt;=$Y$51+$Y$52,1,0)</f>
        <v>0</v>
      </c>
      <c r="AU230">
        <f ca="1">IF('quick game'!X181&gt;=$Y$51+$Y$52,1,0)</f>
        <v>0</v>
      </c>
      <c r="AV230">
        <f ca="1">IF('quick game'!Y181&gt;=$Y$51+$Y$52,1,0)</f>
        <v>0</v>
      </c>
      <c r="AW230">
        <f ca="1">IF('quick game'!Z181&gt;=$Y$51+$Y$52,1,0)</f>
        <v>0</v>
      </c>
    </row>
    <row r="231" spans="13:49" x14ac:dyDescent="0.25">
      <c r="M231">
        <f>'quick game'!B182</f>
        <v>4950</v>
      </c>
      <c r="N231">
        <f ca="1">IF(N$64=$N$5,+'quick game'!E182,-100000)</f>
        <v>1.1707029250369803E-141</v>
      </c>
      <c r="O231">
        <f>IF(O$64=$N$5,+'quick game'!F182,-100000)</f>
        <v>-100000</v>
      </c>
      <c r="P231">
        <f>IF(P$64=$N$5,+'quick game'!G182,-100000)</f>
        <v>-100000</v>
      </c>
      <c r="Q231">
        <f>IF(Q$64=$N$5,+'quick game'!H182,-100000)</f>
        <v>-100000</v>
      </c>
      <c r="R231">
        <f>IF(R$64=$N$5,+'quick game'!I182,-100000)</f>
        <v>-100000</v>
      </c>
      <c r="S231">
        <f>IF(S$64=$N$5,+'quick game'!J182,-100000)</f>
        <v>-100000</v>
      </c>
      <c r="T231">
        <f>IF(T$64=$N$5,+'quick game'!K182,-100000)</f>
        <v>-100000</v>
      </c>
      <c r="U231">
        <f>IF(U$64=$N$5,+'quick game'!L182,-100000)</f>
        <v>-100000</v>
      </c>
      <c r="V231">
        <f>IF(V$64=$N$5,+'quick game'!M182,-100000)</f>
        <v>-100000</v>
      </c>
      <c r="W231">
        <f>IF(W$64=$N$5,+'quick game'!N182,-100000)</f>
        <v>-100000</v>
      </c>
      <c r="Z231">
        <f>'quick game'!B182</f>
        <v>4950</v>
      </c>
      <c r="AA231">
        <f ca="1">IF('quick game'!Q182&gt;=$Y$51,1,0)</f>
        <v>0</v>
      </c>
      <c r="AB231">
        <f ca="1">IF('quick game'!R182&gt;=$Y$51,1,0)</f>
        <v>0</v>
      </c>
      <c r="AC231">
        <f ca="1">IF('quick game'!S182&gt;=$Y$51,1,0)</f>
        <v>0</v>
      </c>
      <c r="AD231">
        <f ca="1">IF('quick game'!T182&gt;=$Y$51,1,0)</f>
        <v>0</v>
      </c>
      <c r="AE231">
        <f ca="1">IF('quick game'!U182&gt;=$Y$51,1,0)</f>
        <v>0</v>
      </c>
      <c r="AF231">
        <f ca="1">IF('quick game'!V182&gt;=$Y$51,1,0)</f>
        <v>0</v>
      </c>
      <c r="AG231">
        <f ca="1">IF('quick game'!W182&gt;=$Y$51,1,0)</f>
        <v>0</v>
      </c>
      <c r="AH231">
        <f ca="1">IF('quick game'!X182&gt;=$Y$51,1,0)</f>
        <v>0</v>
      </c>
      <c r="AI231">
        <f ca="1">IF('quick game'!Y182&gt;=$Y$51,1,0)</f>
        <v>0</v>
      </c>
      <c r="AJ231">
        <f ca="1">IF('quick game'!Z182&gt;=$Y$51,1,0)</f>
        <v>0</v>
      </c>
      <c r="AM231">
        <f>'quick game'!O182</f>
        <v>0</v>
      </c>
      <c r="AN231">
        <f ca="1">IF('quick game'!Q182&gt;=$Y$51+$Y$52,1,0)</f>
        <v>0</v>
      </c>
      <c r="AO231">
        <f ca="1">IF('quick game'!R182&gt;=$Y$51+$Y$52,1,0)</f>
        <v>0</v>
      </c>
      <c r="AP231">
        <f ca="1">IF('quick game'!S182&gt;=$Y$51+$Y$52,1,0)</f>
        <v>0</v>
      </c>
      <c r="AQ231">
        <f ca="1">IF('quick game'!T182&gt;=$Y$51+$Y$52,1,0)</f>
        <v>0</v>
      </c>
      <c r="AR231">
        <f ca="1">IF('quick game'!U182&gt;=$Y$51+$Y$52,1,0)</f>
        <v>0</v>
      </c>
      <c r="AS231">
        <f ca="1">IF('quick game'!V182&gt;=$Y$51+$Y$52,1,0)</f>
        <v>0</v>
      </c>
      <c r="AT231">
        <f ca="1">IF('quick game'!W182&gt;=$Y$51+$Y$52,1,0)</f>
        <v>0</v>
      </c>
      <c r="AU231">
        <f ca="1">IF('quick game'!X182&gt;=$Y$51+$Y$52,1,0)</f>
        <v>0</v>
      </c>
      <c r="AV231">
        <f ca="1">IF('quick game'!Y182&gt;=$Y$51+$Y$52,1,0)</f>
        <v>0</v>
      </c>
      <c r="AW231">
        <f ca="1">IF('quick game'!Z182&gt;=$Y$51+$Y$52,1,0)</f>
        <v>0</v>
      </c>
    </row>
    <row r="232" spans="13:49" x14ac:dyDescent="0.25">
      <c r="M232">
        <f>'quick game'!B183</f>
        <v>4980</v>
      </c>
      <c r="N232">
        <f ca="1">IF(N$64=$N$5,+'quick game'!E183,-100000)</f>
        <v>1.0168882975189214E-142</v>
      </c>
      <c r="O232">
        <f>IF(O$64=$N$5,+'quick game'!F183,-100000)</f>
        <v>-100000</v>
      </c>
      <c r="P232">
        <f>IF(P$64=$N$5,+'quick game'!G183,-100000)</f>
        <v>-100000</v>
      </c>
      <c r="Q232">
        <f>IF(Q$64=$N$5,+'quick game'!H183,-100000)</f>
        <v>-100000</v>
      </c>
      <c r="R232">
        <f>IF(R$64=$N$5,+'quick game'!I183,-100000)</f>
        <v>-100000</v>
      </c>
      <c r="S232">
        <f>IF(S$64=$N$5,+'quick game'!J183,-100000)</f>
        <v>-100000</v>
      </c>
      <c r="T232">
        <f>IF(T$64=$N$5,+'quick game'!K183,-100000)</f>
        <v>-100000</v>
      </c>
      <c r="U232">
        <f>IF(U$64=$N$5,+'quick game'!L183,-100000)</f>
        <v>-100000</v>
      </c>
      <c r="V232">
        <f>IF(V$64=$N$5,+'quick game'!M183,-100000)</f>
        <v>-100000</v>
      </c>
      <c r="W232">
        <f>IF(W$64=$N$5,+'quick game'!N183,-100000)</f>
        <v>-100000</v>
      </c>
      <c r="Z232">
        <f>'quick game'!B183</f>
        <v>4980</v>
      </c>
      <c r="AA232">
        <f ca="1">IF('quick game'!Q183&gt;=$Y$51,1,0)</f>
        <v>0</v>
      </c>
      <c r="AB232">
        <f ca="1">IF('quick game'!R183&gt;=$Y$51,1,0)</f>
        <v>0</v>
      </c>
      <c r="AC232">
        <f ca="1">IF('quick game'!S183&gt;=$Y$51,1,0)</f>
        <v>0</v>
      </c>
      <c r="AD232">
        <f ca="1">IF('quick game'!T183&gt;=$Y$51,1,0)</f>
        <v>0</v>
      </c>
      <c r="AE232">
        <f ca="1">IF('quick game'!U183&gt;=$Y$51,1,0)</f>
        <v>0</v>
      </c>
      <c r="AF232">
        <f ca="1">IF('quick game'!V183&gt;=$Y$51,1,0)</f>
        <v>0</v>
      </c>
      <c r="AG232">
        <f ca="1">IF('quick game'!W183&gt;=$Y$51,1,0)</f>
        <v>0</v>
      </c>
      <c r="AH232">
        <f ca="1">IF('quick game'!X183&gt;=$Y$51,1,0)</f>
        <v>0</v>
      </c>
      <c r="AI232">
        <f ca="1">IF('quick game'!Y183&gt;=$Y$51,1,0)</f>
        <v>0</v>
      </c>
      <c r="AJ232">
        <f ca="1">IF('quick game'!Z183&gt;=$Y$51,1,0)</f>
        <v>0</v>
      </c>
      <c r="AM232">
        <f>'quick game'!O183</f>
        <v>0</v>
      </c>
      <c r="AN232">
        <f ca="1">IF('quick game'!Q183&gt;=$Y$51+$Y$52,1,0)</f>
        <v>0</v>
      </c>
      <c r="AO232">
        <f ca="1">IF('quick game'!R183&gt;=$Y$51+$Y$52,1,0)</f>
        <v>0</v>
      </c>
      <c r="AP232">
        <f ca="1">IF('quick game'!S183&gt;=$Y$51+$Y$52,1,0)</f>
        <v>0</v>
      </c>
      <c r="AQ232">
        <f ca="1">IF('quick game'!T183&gt;=$Y$51+$Y$52,1,0)</f>
        <v>0</v>
      </c>
      <c r="AR232">
        <f ca="1">IF('quick game'!U183&gt;=$Y$51+$Y$52,1,0)</f>
        <v>0</v>
      </c>
      <c r="AS232">
        <f ca="1">IF('quick game'!V183&gt;=$Y$51+$Y$52,1,0)</f>
        <v>0</v>
      </c>
      <c r="AT232">
        <f ca="1">IF('quick game'!W183&gt;=$Y$51+$Y$52,1,0)</f>
        <v>0</v>
      </c>
      <c r="AU232">
        <f ca="1">IF('quick game'!X183&gt;=$Y$51+$Y$52,1,0)</f>
        <v>0</v>
      </c>
      <c r="AV232">
        <f ca="1">IF('quick game'!Y183&gt;=$Y$51+$Y$52,1,0)</f>
        <v>0</v>
      </c>
      <c r="AW232">
        <f ca="1">IF('quick game'!Z183&gt;=$Y$51+$Y$52,1,0)</f>
        <v>0</v>
      </c>
    </row>
    <row r="233" spans="13:49" x14ac:dyDescent="0.25">
      <c r="M233">
        <f>'quick game'!B184</f>
        <v>5010</v>
      </c>
      <c r="N233">
        <f ca="1">IF(N$64=$N$5,+'quick game'!E184,-100000)</f>
        <v>2.0925518998366837E-143</v>
      </c>
      <c r="O233">
        <f>IF(O$64=$N$5,+'quick game'!F184,-100000)</f>
        <v>-100000</v>
      </c>
      <c r="P233">
        <f>IF(P$64=$N$5,+'quick game'!G184,-100000)</f>
        <v>-100000</v>
      </c>
      <c r="Q233">
        <f>IF(Q$64=$N$5,+'quick game'!H184,-100000)</f>
        <v>-100000</v>
      </c>
      <c r="R233">
        <f>IF(R$64=$N$5,+'quick game'!I184,-100000)</f>
        <v>-100000</v>
      </c>
      <c r="S233">
        <f>IF(S$64=$N$5,+'quick game'!J184,-100000)</f>
        <v>-100000</v>
      </c>
      <c r="T233">
        <f>IF(T$64=$N$5,+'quick game'!K184,-100000)</f>
        <v>-100000</v>
      </c>
      <c r="U233">
        <f>IF(U$64=$N$5,+'quick game'!L184,-100000)</f>
        <v>-100000</v>
      </c>
      <c r="V233">
        <f>IF(V$64=$N$5,+'quick game'!M184,-100000)</f>
        <v>-100000</v>
      </c>
      <c r="W233">
        <f>IF(W$64=$N$5,+'quick game'!N184,-100000)</f>
        <v>-100000</v>
      </c>
      <c r="Z233">
        <f>'quick game'!B184</f>
        <v>5010</v>
      </c>
      <c r="AA233">
        <f ca="1">IF('quick game'!Q184&gt;=$Y$51,1,0)</f>
        <v>0</v>
      </c>
      <c r="AB233">
        <f ca="1">IF('quick game'!R184&gt;=$Y$51,1,0)</f>
        <v>0</v>
      </c>
      <c r="AC233">
        <f ca="1">IF('quick game'!S184&gt;=$Y$51,1,0)</f>
        <v>0</v>
      </c>
      <c r="AD233">
        <f ca="1">IF('quick game'!T184&gt;=$Y$51,1,0)</f>
        <v>0</v>
      </c>
      <c r="AE233">
        <f ca="1">IF('quick game'!U184&gt;=$Y$51,1,0)</f>
        <v>0</v>
      </c>
      <c r="AF233">
        <f ca="1">IF('quick game'!V184&gt;=$Y$51,1,0)</f>
        <v>0</v>
      </c>
      <c r="AG233">
        <f ca="1">IF('quick game'!W184&gt;=$Y$51,1,0)</f>
        <v>0</v>
      </c>
      <c r="AH233">
        <f ca="1">IF('quick game'!X184&gt;=$Y$51,1,0)</f>
        <v>0</v>
      </c>
      <c r="AI233">
        <f ca="1">IF('quick game'!Y184&gt;=$Y$51,1,0)</f>
        <v>0</v>
      </c>
      <c r="AJ233">
        <f ca="1">IF('quick game'!Z184&gt;=$Y$51,1,0)</f>
        <v>0</v>
      </c>
      <c r="AM233">
        <f>'quick game'!O184</f>
        <v>0</v>
      </c>
      <c r="AN233">
        <f ca="1">IF('quick game'!Q184&gt;=$Y$51+$Y$52,1,0)</f>
        <v>0</v>
      </c>
      <c r="AO233">
        <f ca="1">IF('quick game'!R184&gt;=$Y$51+$Y$52,1,0)</f>
        <v>0</v>
      </c>
      <c r="AP233">
        <f ca="1">IF('quick game'!S184&gt;=$Y$51+$Y$52,1,0)</f>
        <v>0</v>
      </c>
      <c r="AQ233">
        <f ca="1">IF('quick game'!T184&gt;=$Y$51+$Y$52,1,0)</f>
        <v>0</v>
      </c>
      <c r="AR233">
        <f ca="1">IF('quick game'!U184&gt;=$Y$51+$Y$52,1,0)</f>
        <v>0</v>
      </c>
      <c r="AS233">
        <f ca="1">IF('quick game'!V184&gt;=$Y$51+$Y$52,1,0)</f>
        <v>0</v>
      </c>
      <c r="AT233">
        <f ca="1">IF('quick game'!W184&gt;=$Y$51+$Y$52,1,0)</f>
        <v>0</v>
      </c>
      <c r="AU233">
        <f ca="1">IF('quick game'!X184&gt;=$Y$51+$Y$52,1,0)</f>
        <v>0</v>
      </c>
      <c r="AV233">
        <f ca="1">IF('quick game'!Y184&gt;=$Y$51+$Y$52,1,0)</f>
        <v>0</v>
      </c>
      <c r="AW233">
        <f ca="1">IF('quick game'!Z184&gt;=$Y$51+$Y$52,1,0)</f>
        <v>0</v>
      </c>
    </row>
    <row r="234" spans="13:49" x14ac:dyDescent="0.25">
      <c r="M234">
        <f>'quick game'!B185</f>
        <v>5040</v>
      </c>
      <c r="N234">
        <f ca="1">IF(N$64=$N$5,+'quick game'!E185,-100000)</f>
        <v>2.2537447656113405E-144</v>
      </c>
      <c r="O234">
        <f>IF(O$64=$N$5,+'quick game'!F185,-100000)</f>
        <v>-100000</v>
      </c>
      <c r="P234">
        <f>IF(P$64=$N$5,+'quick game'!G185,-100000)</f>
        <v>-100000</v>
      </c>
      <c r="Q234">
        <f>IF(Q$64=$N$5,+'quick game'!H185,-100000)</f>
        <v>-100000</v>
      </c>
      <c r="R234">
        <f>IF(R$64=$N$5,+'quick game'!I185,-100000)</f>
        <v>-100000</v>
      </c>
      <c r="S234">
        <f>IF(S$64=$N$5,+'quick game'!J185,-100000)</f>
        <v>-100000</v>
      </c>
      <c r="T234">
        <f>IF(T$64=$N$5,+'quick game'!K185,-100000)</f>
        <v>-100000</v>
      </c>
      <c r="U234">
        <f>IF(U$64=$N$5,+'quick game'!L185,-100000)</f>
        <v>-100000</v>
      </c>
      <c r="V234">
        <f>IF(V$64=$N$5,+'quick game'!M185,-100000)</f>
        <v>-100000</v>
      </c>
      <c r="W234">
        <f>IF(W$64=$N$5,+'quick game'!N185,-100000)</f>
        <v>-100000</v>
      </c>
      <c r="Z234">
        <f>'quick game'!B185</f>
        <v>5040</v>
      </c>
      <c r="AA234">
        <f ca="1">IF('quick game'!Q185&gt;=$Y$51,1,0)</f>
        <v>0</v>
      </c>
      <c r="AB234">
        <f ca="1">IF('quick game'!R185&gt;=$Y$51,1,0)</f>
        <v>0</v>
      </c>
      <c r="AC234">
        <f ca="1">IF('quick game'!S185&gt;=$Y$51,1,0)</f>
        <v>0</v>
      </c>
      <c r="AD234">
        <f ca="1">IF('quick game'!T185&gt;=$Y$51,1,0)</f>
        <v>0</v>
      </c>
      <c r="AE234">
        <f ca="1">IF('quick game'!U185&gt;=$Y$51,1,0)</f>
        <v>0</v>
      </c>
      <c r="AF234">
        <f ca="1">IF('quick game'!V185&gt;=$Y$51,1,0)</f>
        <v>0</v>
      </c>
      <c r="AG234">
        <f ca="1">IF('quick game'!W185&gt;=$Y$51,1,0)</f>
        <v>0</v>
      </c>
      <c r="AH234">
        <f ca="1">IF('quick game'!X185&gt;=$Y$51,1,0)</f>
        <v>0</v>
      </c>
      <c r="AI234">
        <f ca="1">IF('quick game'!Y185&gt;=$Y$51,1,0)</f>
        <v>0</v>
      </c>
      <c r="AJ234">
        <f ca="1">IF('quick game'!Z185&gt;=$Y$51,1,0)</f>
        <v>0</v>
      </c>
      <c r="AM234">
        <f>'quick game'!O185</f>
        <v>0</v>
      </c>
      <c r="AN234">
        <f ca="1">IF('quick game'!Q185&gt;=$Y$51+$Y$52,1,0)</f>
        <v>0</v>
      </c>
      <c r="AO234">
        <f ca="1">IF('quick game'!R185&gt;=$Y$51+$Y$52,1,0)</f>
        <v>0</v>
      </c>
      <c r="AP234">
        <f ca="1">IF('quick game'!S185&gt;=$Y$51+$Y$52,1,0)</f>
        <v>0</v>
      </c>
      <c r="AQ234">
        <f ca="1">IF('quick game'!T185&gt;=$Y$51+$Y$52,1,0)</f>
        <v>0</v>
      </c>
      <c r="AR234">
        <f ca="1">IF('quick game'!U185&gt;=$Y$51+$Y$52,1,0)</f>
        <v>0</v>
      </c>
      <c r="AS234">
        <f ca="1">IF('quick game'!V185&gt;=$Y$51+$Y$52,1,0)</f>
        <v>0</v>
      </c>
      <c r="AT234">
        <f ca="1">IF('quick game'!W185&gt;=$Y$51+$Y$52,1,0)</f>
        <v>0</v>
      </c>
      <c r="AU234">
        <f ca="1">IF('quick game'!X185&gt;=$Y$51+$Y$52,1,0)</f>
        <v>0</v>
      </c>
      <c r="AV234">
        <f ca="1">IF('quick game'!Y185&gt;=$Y$51+$Y$52,1,0)</f>
        <v>0</v>
      </c>
      <c r="AW234">
        <f ca="1">IF('quick game'!Z185&gt;=$Y$51+$Y$52,1,0)</f>
        <v>0</v>
      </c>
    </row>
    <row r="235" spans="13:49" x14ac:dyDescent="0.25">
      <c r="M235">
        <f>'quick game'!B186</f>
        <v>5070</v>
      </c>
      <c r="N235">
        <f ca="1">IF(N$64=$N$5,+'quick game'!E186,-100000)</f>
        <v>2.9196903817015318E-145</v>
      </c>
      <c r="O235">
        <f>IF(O$64=$N$5,+'quick game'!F186,-100000)</f>
        <v>-100000</v>
      </c>
      <c r="P235">
        <f>IF(P$64=$N$5,+'quick game'!G186,-100000)</f>
        <v>-100000</v>
      </c>
      <c r="Q235">
        <f>IF(Q$64=$N$5,+'quick game'!H186,-100000)</f>
        <v>-100000</v>
      </c>
      <c r="R235">
        <f>IF(R$64=$N$5,+'quick game'!I186,-100000)</f>
        <v>-100000</v>
      </c>
      <c r="S235">
        <f>IF(S$64=$N$5,+'quick game'!J186,-100000)</f>
        <v>-100000</v>
      </c>
      <c r="T235">
        <f>IF(T$64=$N$5,+'quick game'!K186,-100000)</f>
        <v>-100000</v>
      </c>
      <c r="U235">
        <f>IF(U$64=$N$5,+'quick game'!L186,-100000)</f>
        <v>-100000</v>
      </c>
      <c r="V235">
        <f>IF(V$64=$N$5,+'quick game'!M186,-100000)</f>
        <v>-100000</v>
      </c>
      <c r="W235">
        <f>IF(W$64=$N$5,+'quick game'!N186,-100000)</f>
        <v>-100000</v>
      </c>
      <c r="Z235">
        <f>'quick game'!B186</f>
        <v>5070</v>
      </c>
      <c r="AA235">
        <f ca="1">IF('quick game'!Q186&gt;=$Y$51,1,0)</f>
        <v>0</v>
      </c>
      <c r="AB235">
        <f ca="1">IF('quick game'!R186&gt;=$Y$51,1,0)</f>
        <v>0</v>
      </c>
      <c r="AC235">
        <f ca="1">IF('quick game'!S186&gt;=$Y$51,1,0)</f>
        <v>0</v>
      </c>
      <c r="AD235">
        <f ca="1">IF('quick game'!T186&gt;=$Y$51,1,0)</f>
        <v>0</v>
      </c>
      <c r="AE235">
        <f ca="1">IF('quick game'!U186&gt;=$Y$51,1,0)</f>
        <v>0</v>
      </c>
      <c r="AF235">
        <f ca="1">IF('quick game'!V186&gt;=$Y$51,1,0)</f>
        <v>0</v>
      </c>
      <c r="AG235">
        <f ca="1">IF('quick game'!W186&gt;=$Y$51,1,0)</f>
        <v>0</v>
      </c>
      <c r="AH235">
        <f ca="1">IF('quick game'!X186&gt;=$Y$51,1,0)</f>
        <v>0</v>
      </c>
      <c r="AI235">
        <f ca="1">IF('quick game'!Y186&gt;=$Y$51,1,0)</f>
        <v>0</v>
      </c>
      <c r="AJ235">
        <f ca="1">IF('quick game'!Z186&gt;=$Y$51,1,0)</f>
        <v>0</v>
      </c>
      <c r="AM235">
        <f>'quick game'!O186</f>
        <v>0</v>
      </c>
      <c r="AN235">
        <f ca="1">IF('quick game'!Q186&gt;=$Y$51+$Y$52,1,0)</f>
        <v>0</v>
      </c>
      <c r="AO235">
        <f ca="1">IF('quick game'!R186&gt;=$Y$51+$Y$52,1,0)</f>
        <v>0</v>
      </c>
      <c r="AP235">
        <f ca="1">IF('quick game'!S186&gt;=$Y$51+$Y$52,1,0)</f>
        <v>0</v>
      </c>
      <c r="AQ235">
        <f ca="1">IF('quick game'!T186&gt;=$Y$51+$Y$52,1,0)</f>
        <v>0</v>
      </c>
      <c r="AR235">
        <f ca="1">IF('quick game'!U186&gt;=$Y$51+$Y$52,1,0)</f>
        <v>0</v>
      </c>
      <c r="AS235">
        <f ca="1">IF('quick game'!V186&gt;=$Y$51+$Y$52,1,0)</f>
        <v>0</v>
      </c>
      <c r="AT235">
        <f ca="1">IF('quick game'!W186&gt;=$Y$51+$Y$52,1,0)</f>
        <v>0</v>
      </c>
      <c r="AU235">
        <f ca="1">IF('quick game'!X186&gt;=$Y$51+$Y$52,1,0)</f>
        <v>0</v>
      </c>
      <c r="AV235">
        <f ca="1">IF('quick game'!Y186&gt;=$Y$51+$Y$52,1,0)</f>
        <v>0</v>
      </c>
      <c r="AW235">
        <f ca="1">IF('quick game'!Z186&gt;=$Y$51+$Y$52,1,0)</f>
        <v>0</v>
      </c>
    </row>
    <row r="236" spans="13:49" x14ac:dyDescent="0.25">
      <c r="M236">
        <f>'quick game'!B187</f>
        <v>5100</v>
      </c>
      <c r="N236">
        <f ca="1">IF(N$64=$N$5,+'quick game'!E187,-100000)</f>
        <v>3.6309853654347421E-146</v>
      </c>
      <c r="O236">
        <f>IF(O$64=$N$5,+'quick game'!F187,-100000)</f>
        <v>-100000</v>
      </c>
      <c r="P236">
        <f>IF(P$64=$N$5,+'quick game'!G187,-100000)</f>
        <v>-100000</v>
      </c>
      <c r="Q236">
        <f>IF(Q$64=$N$5,+'quick game'!H187,-100000)</f>
        <v>-100000</v>
      </c>
      <c r="R236">
        <f>IF(R$64=$N$5,+'quick game'!I187,-100000)</f>
        <v>-100000</v>
      </c>
      <c r="S236">
        <f>IF(S$64=$N$5,+'quick game'!J187,-100000)</f>
        <v>-100000</v>
      </c>
      <c r="T236">
        <f>IF(T$64=$N$5,+'quick game'!K187,-100000)</f>
        <v>-100000</v>
      </c>
      <c r="U236">
        <f>IF(U$64=$N$5,+'quick game'!L187,-100000)</f>
        <v>-100000</v>
      </c>
      <c r="V236">
        <f>IF(V$64=$N$5,+'quick game'!M187,-100000)</f>
        <v>-100000</v>
      </c>
      <c r="W236">
        <f>IF(W$64=$N$5,+'quick game'!N187,-100000)</f>
        <v>-100000</v>
      </c>
      <c r="Z236">
        <f>'quick game'!B187</f>
        <v>5100</v>
      </c>
      <c r="AA236">
        <f ca="1">IF('quick game'!Q187&gt;=$Y$51,1,0)</f>
        <v>0</v>
      </c>
      <c r="AB236">
        <f ca="1">IF('quick game'!R187&gt;=$Y$51,1,0)</f>
        <v>0</v>
      </c>
      <c r="AC236">
        <f ca="1">IF('quick game'!S187&gt;=$Y$51,1,0)</f>
        <v>0</v>
      </c>
      <c r="AD236">
        <f ca="1">IF('quick game'!T187&gt;=$Y$51,1,0)</f>
        <v>0</v>
      </c>
      <c r="AE236">
        <f ca="1">IF('quick game'!U187&gt;=$Y$51,1,0)</f>
        <v>0</v>
      </c>
      <c r="AF236">
        <f ca="1">IF('quick game'!V187&gt;=$Y$51,1,0)</f>
        <v>0</v>
      </c>
      <c r="AG236">
        <f ca="1">IF('quick game'!W187&gt;=$Y$51,1,0)</f>
        <v>0</v>
      </c>
      <c r="AH236">
        <f ca="1">IF('quick game'!X187&gt;=$Y$51,1,0)</f>
        <v>0</v>
      </c>
      <c r="AI236">
        <f ca="1">IF('quick game'!Y187&gt;=$Y$51,1,0)</f>
        <v>0</v>
      </c>
      <c r="AJ236">
        <f ca="1">IF('quick game'!Z187&gt;=$Y$51,1,0)</f>
        <v>0</v>
      </c>
      <c r="AM236">
        <f>'quick game'!O187</f>
        <v>0</v>
      </c>
      <c r="AN236">
        <f ca="1">IF('quick game'!Q187&gt;=$Y$51+$Y$52,1,0)</f>
        <v>0</v>
      </c>
      <c r="AO236">
        <f ca="1">IF('quick game'!R187&gt;=$Y$51+$Y$52,1,0)</f>
        <v>0</v>
      </c>
      <c r="AP236">
        <f ca="1">IF('quick game'!S187&gt;=$Y$51+$Y$52,1,0)</f>
        <v>0</v>
      </c>
      <c r="AQ236">
        <f ca="1">IF('quick game'!T187&gt;=$Y$51+$Y$52,1,0)</f>
        <v>0</v>
      </c>
      <c r="AR236">
        <f ca="1">IF('quick game'!U187&gt;=$Y$51+$Y$52,1,0)</f>
        <v>0</v>
      </c>
      <c r="AS236">
        <f ca="1">IF('quick game'!V187&gt;=$Y$51+$Y$52,1,0)</f>
        <v>0</v>
      </c>
      <c r="AT236">
        <f ca="1">IF('quick game'!W187&gt;=$Y$51+$Y$52,1,0)</f>
        <v>0</v>
      </c>
      <c r="AU236">
        <f ca="1">IF('quick game'!X187&gt;=$Y$51+$Y$52,1,0)</f>
        <v>0</v>
      </c>
      <c r="AV236">
        <f ca="1">IF('quick game'!Y187&gt;=$Y$51+$Y$52,1,0)</f>
        <v>0</v>
      </c>
      <c r="AW236">
        <f ca="1">IF('quick game'!Z187&gt;=$Y$51+$Y$52,1,0)</f>
        <v>0</v>
      </c>
    </row>
    <row r="237" spans="13:49" x14ac:dyDescent="0.25">
      <c r="M237">
        <f>'quick game'!B188</f>
        <v>5130</v>
      </c>
      <c r="N237">
        <f ca="1">IF(N$64=$N$5,+'quick game'!E188,-100000)</f>
        <v>5.2843668300472165E-147</v>
      </c>
      <c r="O237">
        <f>IF(O$64=$N$5,+'quick game'!F188,-100000)</f>
        <v>-100000</v>
      </c>
      <c r="P237">
        <f>IF(P$64=$N$5,+'quick game'!G188,-100000)</f>
        <v>-100000</v>
      </c>
      <c r="Q237">
        <f>IF(Q$64=$N$5,+'quick game'!H188,-100000)</f>
        <v>-100000</v>
      </c>
      <c r="R237">
        <f>IF(R$64=$N$5,+'quick game'!I188,-100000)</f>
        <v>-100000</v>
      </c>
      <c r="S237">
        <f>IF(S$64=$N$5,+'quick game'!J188,-100000)</f>
        <v>-100000</v>
      </c>
      <c r="T237">
        <f>IF(T$64=$N$5,+'quick game'!K188,-100000)</f>
        <v>-100000</v>
      </c>
      <c r="U237">
        <f>IF(U$64=$N$5,+'quick game'!L188,-100000)</f>
        <v>-100000</v>
      </c>
      <c r="V237">
        <f>IF(V$64=$N$5,+'quick game'!M188,-100000)</f>
        <v>-100000</v>
      </c>
      <c r="W237">
        <f>IF(W$64=$N$5,+'quick game'!N188,-100000)</f>
        <v>-100000</v>
      </c>
      <c r="Z237">
        <f>'quick game'!B188</f>
        <v>5130</v>
      </c>
      <c r="AA237">
        <f ca="1">IF('quick game'!Q188&gt;=$Y$51,1,0)</f>
        <v>0</v>
      </c>
      <c r="AB237">
        <f ca="1">IF('quick game'!R188&gt;=$Y$51,1,0)</f>
        <v>0</v>
      </c>
      <c r="AC237">
        <f ca="1">IF('quick game'!S188&gt;=$Y$51,1,0)</f>
        <v>0</v>
      </c>
      <c r="AD237">
        <f ca="1">IF('quick game'!T188&gt;=$Y$51,1,0)</f>
        <v>0</v>
      </c>
      <c r="AE237">
        <f ca="1">IF('quick game'!U188&gt;=$Y$51,1,0)</f>
        <v>0</v>
      </c>
      <c r="AF237">
        <f ca="1">IF('quick game'!V188&gt;=$Y$51,1,0)</f>
        <v>0</v>
      </c>
      <c r="AG237">
        <f ca="1">IF('quick game'!W188&gt;=$Y$51,1,0)</f>
        <v>0</v>
      </c>
      <c r="AH237">
        <f ca="1">IF('quick game'!X188&gt;=$Y$51,1,0)</f>
        <v>0</v>
      </c>
      <c r="AI237">
        <f ca="1">IF('quick game'!Y188&gt;=$Y$51,1,0)</f>
        <v>0</v>
      </c>
      <c r="AJ237">
        <f ca="1">IF('quick game'!Z188&gt;=$Y$51,1,0)</f>
        <v>0</v>
      </c>
      <c r="AM237">
        <f>'quick game'!O188</f>
        <v>0</v>
      </c>
      <c r="AN237">
        <f ca="1">IF('quick game'!Q188&gt;=$Y$51+$Y$52,1,0)</f>
        <v>0</v>
      </c>
      <c r="AO237">
        <f ca="1">IF('quick game'!R188&gt;=$Y$51+$Y$52,1,0)</f>
        <v>0</v>
      </c>
      <c r="AP237">
        <f ca="1">IF('quick game'!S188&gt;=$Y$51+$Y$52,1,0)</f>
        <v>0</v>
      </c>
      <c r="AQ237">
        <f ca="1">IF('quick game'!T188&gt;=$Y$51+$Y$52,1,0)</f>
        <v>0</v>
      </c>
      <c r="AR237">
        <f ca="1">IF('quick game'!U188&gt;=$Y$51+$Y$52,1,0)</f>
        <v>0</v>
      </c>
      <c r="AS237">
        <f ca="1">IF('quick game'!V188&gt;=$Y$51+$Y$52,1,0)</f>
        <v>0</v>
      </c>
      <c r="AT237">
        <f ca="1">IF('quick game'!W188&gt;=$Y$51+$Y$52,1,0)</f>
        <v>0</v>
      </c>
      <c r="AU237">
        <f ca="1">IF('quick game'!X188&gt;=$Y$51+$Y$52,1,0)</f>
        <v>0</v>
      </c>
      <c r="AV237">
        <f ca="1">IF('quick game'!Y188&gt;=$Y$51+$Y$52,1,0)</f>
        <v>0</v>
      </c>
      <c r="AW237">
        <f ca="1">IF('quick game'!Z188&gt;=$Y$51+$Y$52,1,0)</f>
        <v>0</v>
      </c>
    </row>
    <row r="238" spans="13:49" x14ac:dyDescent="0.25">
      <c r="M238">
        <f>'quick game'!B189</f>
        <v>5160</v>
      </c>
      <c r="N238">
        <f ca="1">IF(N$64=$N$5,+'quick game'!E189,-100000)</f>
        <v>5.160282590363244E-148</v>
      </c>
      <c r="O238">
        <f>IF(O$64=$N$5,+'quick game'!F189,-100000)</f>
        <v>-100000</v>
      </c>
      <c r="P238">
        <f>IF(P$64=$N$5,+'quick game'!G189,-100000)</f>
        <v>-100000</v>
      </c>
      <c r="Q238">
        <f>IF(Q$64=$N$5,+'quick game'!H189,-100000)</f>
        <v>-100000</v>
      </c>
      <c r="R238">
        <f>IF(R$64=$N$5,+'quick game'!I189,-100000)</f>
        <v>-100000</v>
      </c>
      <c r="S238">
        <f>IF(S$64=$N$5,+'quick game'!J189,-100000)</f>
        <v>-100000</v>
      </c>
      <c r="T238">
        <f>IF(T$64=$N$5,+'quick game'!K189,-100000)</f>
        <v>-100000</v>
      </c>
      <c r="U238">
        <f>IF(U$64=$N$5,+'quick game'!L189,-100000)</f>
        <v>-100000</v>
      </c>
      <c r="V238">
        <f>IF(V$64=$N$5,+'quick game'!M189,-100000)</f>
        <v>-100000</v>
      </c>
      <c r="W238">
        <f>IF(W$64=$N$5,+'quick game'!N189,-100000)</f>
        <v>-100000</v>
      </c>
      <c r="Z238">
        <f>'quick game'!B189</f>
        <v>5160</v>
      </c>
      <c r="AA238">
        <f ca="1">IF('quick game'!Q189&gt;=$Y$51,1,0)</f>
        <v>0</v>
      </c>
      <c r="AB238">
        <f ca="1">IF('quick game'!R189&gt;=$Y$51,1,0)</f>
        <v>0</v>
      </c>
      <c r="AC238">
        <f ca="1">IF('quick game'!S189&gt;=$Y$51,1,0)</f>
        <v>0</v>
      </c>
      <c r="AD238">
        <f ca="1">IF('quick game'!T189&gt;=$Y$51,1,0)</f>
        <v>0</v>
      </c>
      <c r="AE238">
        <f ca="1">IF('quick game'!U189&gt;=$Y$51,1,0)</f>
        <v>0</v>
      </c>
      <c r="AF238">
        <f ca="1">IF('quick game'!V189&gt;=$Y$51,1,0)</f>
        <v>0</v>
      </c>
      <c r="AG238">
        <f ca="1">IF('quick game'!W189&gt;=$Y$51,1,0)</f>
        <v>0</v>
      </c>
      <c r="AH238">
        <f ca="1">IF('quick game'!X189&gt;=$Y$51,1,0)</f>
        <v>0</v>
      </c>
      <c r="AI238">
        <f ca="1">IF('quick game'!Y189&gt;=$Y$51,1,0)</f>
        <v>0</v>
      </c>
      <c r="AJ238">
        <f ca="1">IF('quick game'!Z189&gt;=$Y$51,1,0)</f>
        <v>0</v>
      </c>
      <c r="AM238">
        <f>'quick game'!O189</f>
        <v>0</v>
      </c>
      <c r="AN238">
        <f ca="1">IF('quick game'!Q189&gt;=$Y$51+$Y$52,1,0)</f>
        <v>0</v>
      </c>
      <c r="AO238">
        <f ca="1">IF('quick game'!R189&gt;=$Y$51+$Y$52,1,0)</f>
        <v>0</v>
      </c>
      <c r="AP238">
        <f ca="1">IF('quick game'!S189&gt;=$Y$51+$Y$52,1,0)</f>
        <v>0</v>
      </c>
      <c r="AQ238">
        <f ca="1">IF('quick game'!T189&gt;=$Y$51+$Y$52,1,0)</f>
        <v>0</v>
      </c>
      <c r="AR238">
        <f ca="1">IF('quick game'!U189&gt;=$Y$51+$Y$52,1,0)</f>
        <v>0</v>
      </c>
      <c r="AS238">
        <f ca="1">IF('quick game'!V189&gt;=$Y$51+$Y$52,1,0)</f>
        <v>0</v>
      </c>
      <c r="AT238">
        <f ca="1">IF('quick game'!W189&gt;=$Y$51+$Y$52,1,0)</f>
        <v>0</v>
      </c>
      <c r="AU238">
        <f ca="1">IF('quick game'!X189&gt;=$Y$51+$Y$52,1,0)</f>
        <v>0</v>
      </c>
      <c r="AV238">
        <f ca="1">IF('quick game'!Y189&gt;=$Y$51+$Y$52,1,0)</f>
        <v>0</v>
      </c>
      <c r="AW238">
        <f ca="1">IF('quick game'!Z189&gt;=$Y$51+$Y$52,1,0)</f>
        <v>0</v>
      </c>
    </row>
    <row r="239" spans="13:49" x14ac:dyDescent="0.25">
      <c r="M239">
        <f>'quick game'!B190</f>
        <v>5190</v>
      </c>
      <c r="N239">
        <f ca="1">IF(N$64=$N$5,+'quick game'!E190,-100000)</f>
        <v>6.4528717419924512E-149</v>
      </c>
      <c r="O239">
        <f>IF(O$64=$N$5,+'quick game'!F190,-100000)</f>
        <v>-100000</v>
      </c>
      <c r="P239">
        <f>IF(P$64=$N$5,+'quick game'!G190,-100000)</f>
        <v>-100000</v>
      </c>
      <c r="Q239">
        <f>IF(Q$64=$N$5,+'quick game'!H190,-100000)</f>
        <v>-100000</v>
      </c>
      <c r="R239">
        <f>IF(R$64=$N$5,+'quick game'!I190,-100000)</f>
        <v>-100000</v>
      </c>
      <c r="S239">
        <f>IF(S$64=$N$5,+'quick game'!J190,-100000)</f>
        <v>-100000</v>
      </c>
      <c r="T239">
        <f>IF(T$64=$N$5,+'quick game'!K190,-100000)</f>
        <v>-100000</v>
      </c>
      <c r="U239">
        <f>IF(U$64=$N$5,+'quick game'!L190,-100000)</f>
        <v>-100000</v>
      </c>
      <c r="V239">
        <f>IF(V$64=$N$5,+'quick game'!M190,-100000)</f>
        <v>-100000</v>
      </c>
      <c r="W239">
        <f>IF(W$64=$N$5,+'quick game'!N190,-100000)</f>
        <v>-100000</v>
      </c>
      <c r="Z239">
        <f>'quick game'!B190</f>
        <v>5190</v>
      </c>
      <c r="AA239">
        <f ca="1">IF('quick game'!Q190&gt;=$Y$51,1,0)</f>
        <v>0</v>
      </c>
      <c r="AB239">
        <f ca="1">IF('quick game'!R190&gt;=$Y$51,1,0)</f>
        <v>0</v>
      </c>
      <c r="AC239">
        <f ca="1">IF('quick game'!S190&gt;=$Y$51,1,0)</f>
        <v>0</v>
      </c>
      <c r="AD239">
        <f ca="1">IF('quick game'!T190&gt;=$Y$51,1,0)</f>
        <v>0</v>
      </c>
      <c r="AE239">
        <f ca="1">IF('quick game'!U190&gt;=$Y$51,1,0)</f>
        <v>0</v>
      </c>
      <c r="AF239">
        <f ca="1">IF('quick game'!V190&gt;=$Y$51,1,0)</f>
        <v>0</v>
      </c>
      <c r="AG239">
        <f ca="1">IF('quick game'!W190&gt;=$Y$51,1,0)</f>
        <v>0</v>
      </c>
      <c r="AH239">
        <f ca="1">IF('quick game'!X190&gt;=$Y$51,1,0)</f>
        <v>0</v>
      </c>
      <c r="AI239">
        <f ca="1">IF('quick game'!Y190&gt;=$Y$51,1,0)</f>
        <v>0</v>
      </c>
      <c r="AJ239">
        <f ca="1">IF('quick game'!Z190&gt;=$Y$51,1,0)</f>
        <v>0</v>
      </c>
      <c r="AM239">
        <f>'quick game'!O190</f>
        <v>0</v>
      </c>
      <c r="AN239">
        <f ca="1">IF('quick game'!Q190&gt;=$Y$51+$Y$52,1,0)</f>
        <v>0</v>
      </c>
      <c r="AO239">
        <f ca="1">IF('quick game'!R190&gt;=$Y$51+$Y$52,1,0)</f>
        <v>0</v>
      </c>
      <c r="AP239">
        <f ca="1">IF('quick game'!S190&gt;=$Y$51+$Y$52,1,0)</f>
        <v>0</v>
      </c>
      <c r="AQ239">
        <f ca="1">IF('quick game'!T190&gt;=$Y$51+$Y$52,1,0)</f>
        <v>0</v>
      </c>
      <c r="AR239">
        <f ca="1">IF('quick game'!U190&gt;=$Y$51+$Y$52,1,0)</f>
        <v>0</v>
      </c>
      <c r="AS239">
        <f ca="1">IF('quick game'!V190&gt;=$Y$51+$Y$52,1,0)</f>
        <v>0</v>
      </c>
      <c r="AT239">
        <f ca="1">IF('quick game'!W190&gt;=$Y$51+$Y$52,1,0)</f>
        <v>0</v>
      </c>
      <c r="AU239">
        <f ca="1">IF('quick game'!X190&gt;=$Y$51+$Y$52,1,0)</f>
        <v>0</v>
      </c>
      <c r="AV239">
        <f ca="1">IF('quick game'!Y190&gt;=$Y$51+$Y$52,1,0)</f>
        <v>0</v>
      </c>
      <c r="AW239">
        <f ca="1">IF('quick game'!Z190&gt;=$Y$51+$Y$52,1,0)</f>
        <v>0</v>
      </c>
    </row>
    <row r="240" spans="13:49" x14ac:dyDescent="0.25">
      <c r="M240">
        <f>'quick game'!B191</f>
        <v>5220</v>
      </c>
      <c r="N240">
        <f ca="1">IF(N$64=$N$5,+'quick game'!E191,-100000)</f>
        <v>7.7827448525887954E-150</v>
      </c>
      <c r="O240">
        <f>IF(O$64=$N$5,+'quick game'!F191,-100000)</f>
        <v>-100000</v>
      </c>
      <c r="P240">
        <f>IF(P$64=$N$5,+'quick game'!G191,-100000)</f>
        <v>-100000</v>
      </c>
      <c r="Q240">
        <f>IF(Q$64=$N$5,+'quick game'!H191,-100000)</f>
        <v>-100000</v>
      </c>
      <c r="R240">
        <f>IF(R$64=$N$5,+'quick game'!I191,-100000)</f>
        <v>-100000</v>
      </c>
      <c r="S240">
        <f>IF(S$64=$N$5,+'quick game'!J191,-100000)</f>
        <v>-100000</v>
      </c>
      <c r="T240">
        <f>IF(T$64=$N$5,+'quick game'!K191,-100000)</f>
        <v>-100000</v>
      </c>
      <c r="U240">
        <f>IF(U$64=$N$5,+'quick game'!L191,-100000)</f>
        <v>-100000</v>
      </c>
      <c r="V240">
        <f>IF(V$64=$N$5,+'quick game'!M191,-100000)</f>
        <v>-100000</v>
      </c>
      <c r="W240">
        <f>IF(W$64=$N$5,+'quick game'!N191,-100000)</f>
        <v>-100000</v>
      </c>
      <c r="Z240">
        <f>'quick game'!B191</f>
        <v>5220</v>
      </c>
      <c r="AA240">
        <f ca="1">IF('quick game'!Q191&gt;=$Y$51,1,0)</f>
        <v>0</v>
      </c>
      <c r="AB240">
        <f ca="1">IF('quick game'!R191&gt;=$Y$51,1,0)</f>
        <v>0</v>
      </c>
      <c r="AC240">
        <f ca="1">IF('quick game'!S191&gt;=$Y$51,1,0)</f>
        <v>0</v>
      </c>
      <c r="AD240">
        <f ca="1">IF('quick game'!T191&gt;=$Y$51,1,0)</f>
        <v>0</v>
      </c>
      <c r="AE240">
        <f ca="1">IF('quick game'!U191&gt;=$Y$51,1,0)</f>
        <v>0</v>
      </c>
      <c r="AF240">
        <f ca="1">IF('quick game'!V191&gt;=$Y$51,1,0)</f>
        <v>0</v>
      </c>
      <c r="AG240">
        <f ca="1">IF('quick game'!W191&gt;=$Y$51,1,0)</f>
        <v>0</v>
      </c>
      <c r="AH240">
        <f ca="1">IF('quick game'!X191&gt;=$Y$51,1,0)</f>
        <v>0</v>
      </c>
      <c r="AI240">
        <f ca="1">IF('quick game'!Y191&gt;=$Y$51,1,0)</f>
        <v>0</v>
      </c>
      <c r="AJ240">
        <f ca="1">IF('quick game'!Z191&gt;=$Y$51,1,0)</f>
        <v>0</v>
      </c>
      <c r="AM240">
        <f>'quick game'!O191</f>
        <v>0</v>
      </c>
      <c r="AN240">
        <f ca="1">IF('quick game'!Q191&gt;=$Y$51+$Y$52,1,0)</f>
        <v>0</v>
      </c>
      <c r="AO240">
        <f ca="1">IF('quick game'!R191&gt;=$Y$51+$Y$52,1,0)</f>
        <v>0</v>
      </c>
      <c r="AP240">
        <f ca="1">IF('quick game'!S191&gt;=$Y$51+$Y$52,1,0)</f>
        <v>0</v>
      </c>
      <c r="AQ240">
        <f ca="1">IF('quick game'!T191&gt;=$Y$51+$Y$52,1,0)</f>
        <v>0</v>
      </c>
      <c r="AR240">
        <f ca="1">IF('quick game'!U191&gt;=$Y$51+$Y$52,1,0)</f>
        <v>0</v>
      </c>
      <c r="AS240">
        <f ca="1">IF('quick game'!V191&gt;=$Y$51+$Y$52,1,0)</f>
        <v>0</v>
      </c>
      <c r="AT240">
        <f ca="1">IF('quick game'!W191&gt;=$Y$51+$Y$52,1,0)</f>
        <v>0</v>
      </c>
      <c r="AU240">
        <f ca="1">IF('quick game'!X191&gt;=$Y$51+$Y$52,1,0)</f>
        <v>0</v>
      </c>
      <c r="AV240">
        <f ca="1">IF('quick game'!Y191&gt;=$Y$51+$Y$52,1,0)</f>
        <v>0</v>
      </c>
      <c r="AW240">
        <f ca="1">IF('quick game'!Z191&gt;=$Y$51+$Y$52,1,0)</f>
        <v>0</v>
      </c>
    </row>
    <row r="241" spans="13:49" x14ac:dyDescent="0.25">
      <c r="M241">
        <f>'quick game'!B192</f>
        <v>5250</v>
      </c>
      <c r="N241">
        <f ca="1">IF(N$64=$N$5,+'quick game'!E192,-100000)</f>
        <v>1.0562937047898095E-150</v>
      </c>
      <c r="O241">
        <f>IF(O$64=$N$5,+'quick game'!F192,-100000)</f>
        <v>-100000</v>
      </c>
      <c r="P241">
        <f>IF(P$64=$N$5,+'quick game'!G192,-100000)</f>
        <v>-100000</v>
      </c>
      <c r="Q241">
        <f>IF(Q$64=$N$5,+'quick game'!H192,-100000)</f>
        <v>-100000</v>
      </c>
      <c r="R241">
        <f>IF(R$64=$N$5,+'quick game'!I192,-100000)</f>
        <v>-100000</v>
      </c>
      <c r="S241">
        <f>IF(S$64=$N$5,+'quick game'!J192,-100000)</f>
        <v>-100000</v>
      </c>
      <c r="T241">
        <f>IF(T$64=$N$5,+'quick game'!K192,-100000)</f>
        <v>-100000</v>
      </c>
      <c r="U241">
        <f>IF(U$64=$N$5,+'quick game'!L192,-100000)</f>
        <v>-100000</v>
      </c>
      <c r="V241">
        <f>IF(V$64=$N$5,+'quick game'!M192,-100000)</f>
        <v>-100000</v>
      </c>
      <c r="W241">
        <f>IF(W$64=$N$5,+'quick game'!N192,-100000)</f>
        <v>-100000</v>
      </c>
      <c r="Z241">
        <f>'quick game'!B192</f>
        <v>5250</v>
      </c>
      <c r="AA241">
        <f ca="1">IF('quick game'!Q192&gt;=$Y$51,1,0)</f>
        <v>0</v>
      </c>
      <c r="AB241">
        <f ca="1">IF('quick game'!R192&gt;=$Y$51,1,0)</f>
        <v>0</v>
      </c>
      <c r="AC241">
        <f ca="1">IF('quick game'!S192&gt;=$Y$51,1,0)</f>
        <v>0</v>
      </c>
      <c r="AD241">
        <f ca="1">IF('quick game'!T192&gt;=$Y$51,1,0)</f>
        <v>0</v>
      </c>
      <c r="AE241">
        <f ca="1">IF('quick game'!U192&gt;=$Y$51,1,0)</f>
        <v>0</v>
      </c>
      <c r="AF241">
        <f ca="1">IF('quick game'!V192&gt;=$Y$51,1,0)</f>
        <v>0</v>
      </c>
      <c r="AG241">
        <f ca="1">IF('quick game'!W192&gt;=$Y$51,1,0)</f>
        <v>0</v>
      </c>
      <c r="AH241">
        <f ca="1">IF('quick game'!X192&gt;=$Y$51,1,0)</f>
        <v>0</v>
      </c>
      <c r="AI241">
        <f ca="1">IF('quick game'!Y192&gt;=$Y$51,1,0)</f>
        <v>0</v>
      </c>
      <c r="AJ241">
        <f ca="1">IF('quick game'!Z192&gt;=$Y$51,1,0)</f>
        <v>0</v>
      </c>
      <c r="AM241">
        <f>'quick game'!O192</f>
        <v>0</v>
      </c>
      <c r="AN241">
        <f ca="1">IF('quick game'!Q192&gt;=$Y$51+$Y$52,1,0)</f>
        <v>0</v>
      </c>
      <c r="AO241">
        <f ca="1">IF('quick game'!R192&gt;=$Y$51+$Y$52,1,0)</f>
        <v>0</v>
      </c>
      <c r="AP241">
        <f ca="1">IF('quick game'!S192&gt;=$Y$51+$Y$52,1,0)</f>
        <v>0</v>
      </c>
      <c r="AQ241">
        <f ca="1">IF('quick game'!T192&gt;=$Y$51+$Y$52,1,0)</f>
        <v>0</v>
      </c>
      <c r="AR241">
        <f ca="1">IF('quick game'!U192&gt;=$Y$51+$Y$52,1,0)</f>
        <v>0</v>
      </c>
      <c r="AS241">
        <f ca="1">IF('quick game'!V192&gt;=$Y$51+$Y$52,1,0)</f>
        <v>0</v>
      </c>
      <c r="AT241">
        <f ca="1">IF('quick game'!W192&gt;=$Y$51+$Y$52,1,0)</f>
        <v>0</v>
      </c>
      <c r="AU241">
        <f ca="1">IF('quick game'!X192&gt;=$Y$51+$Y$52,1,0)</f>
        <v>0</v>
      </c>
      <c r="AV241">
        <f ca="1">IF('quick game'!Y192&gt;=$Y$51+$Y$52,1,0)</f>
        <v>0</v>
      </c>
      <c r="AW241">
        <f ca="1">IF('quick game'!Z192&gt;=$Y$51+$Y$52,1,0)</f>
        <v>0</v>
      </c>
    </row>
    <row r="242" spans="13:49" x14ac:dyDescent="0.25">
      <c r="M242">
        <f>'quick game'!B193</f>
        <v>5280</v>
      </c>
      <c r="N242">
        <f ca="1">IF(N$64=$N$5,+'quick game'!E193,-100000)</f>
        <v>1.5923643851973549E-151</v>
      </c>
      <c r="O242">
        <f>IF(O$64=$N$5,+'quick game'!F193,-100000)</f>
        <v>-100000</v>
      </c>
      <c r="P242">
        <f>IF(P$64=$N$5,+'quick game'!G193,-100000)</f>
        <v>-100000</v>
      </c>
      <c r="Q242">
        <f>IF(Q$64=$N$5,+'quick game'!H193,-100000)</f>
        <v>-100000</v>
      </c>
      <c r="R242">
        <f>IF(R$64=$N$5,+'quick game'!I193,-100000)</f>
        <v>-100000</v>
      </c>
      <c r="S242">
        <f>IF(S$64=$N$5,+'quick game'!J193,-100000)</f>
        <v>-100000</v>
      </c>
      <c r="T242">
        <f>IF(T$64=$N$5,+'quick game'!K193,-100000)</f>
        <v>-100000</v>
      </c>
      <c r="U242">
        <f>IF(U$64=$N$5,+'quick game'!L193,-100000)</f>
        <v>-100000</v>
      </c>
      <c r="V242">
        <f>IF(V$64=$N$5,+'quick game'!M193,-100000)</f>
        <v>-100000</v>
      </c>
      <c r="W242">
        <f>IF(W$64=$N$5,+'quick game'!N193,-100000)</f>
        <v>-100000</v>
      </c>
      <c r="Z242">
        <f>'quick game'!B193</f>
        <v>5280</v>
      </c>
      <c r="AA242">
        <f ca="1">IF('quick game'!Q193&gt;=$Y$51,1,0)</f>
        <v>0</v>
      </c>
      <c r="AB242">
        <f ca="1">IF('quick game'!R193&gt;=$Y$51,1,0)</f>
        <v>0</v>
      </c>
      <c r="AC242">
        <f ca="1">IF('quick game'!S193&gt;=$Y$51,1,0)</f>
        <v>0</v>
      </c>
      <c r="AD242">
        <f ca="1">IF('quick game'!T193&gt;=$Y$51,1,0)</f>
        <v>0</v>
      </c>
      <c r="AE242">
        <f ca="1">IF('quick game'!U193&gt;=$Y$51,1,0)</f>
        <v>0</v>
      </c>
      <c r="AF242">
        <f ca="1">IF('quick game'!V193&gt;=$Y$51,1,0)</f>
        <v>0</v>
      </c>
      <c r="AG242">
        <f ca="1">IF('quick game'!W193&gt;=$Y$51,1,0)</f>
        <v>0</v>
      </c>
      <c r="AH242">
        <f ca="1">IF('quick game'!X193&gt;=$Y$51,1,0)</f>
        <v>0</v>
      </c>
      <c r="AI242">
        <f ca="1">IF('quick game'!Y193&gt;=$Y$51,1,0)</f>
        <v>0</v>
      </c>
      <c r="AJ242">
        <f ca="1">IF('quick game'!Z193&gt;=$Y$51,1,0)</f>
        <v>0</v>
      </c>
      <c r="AM242">
        <f>'quick game'!O193</f>
        <v>0</v>
      </c>
      <c r="AN242">
        <f ca="1">IF('quick game'!Q193&gt;=$Y$51+$Y$52,1,0)</f>
        <v>0</v>
      </c>
      <c r="AO242">
        <f ca="1">IF('quick game'!R193&gt;=$Y$51+$Y$52,1,0)</f>
        <v>0</v>
      </c>
      <c r="AP242">
        <f ca="1">IF('quick game'!S193&gt;=$Y$51+$Y$52,1,0)</f>
        <v>0</v>
      </c>
      <c r="AQ242">
        <f ca="1">IF('quick game'!T193&gt;=$Y$51+$Y$52,1,0)</f>
        <v>0</v>
      </c>
      <c r="AR242">
        <f ca="1">IF('quick game'!U193&gt;=$Y$51+$Y$52,1,0)</f>
        <v>0</v>
      </c>
      <c r="AS242">
        <f ca="1">IF('quick game'!V193&gt;=$Y$51+$Y$52,1,0)</f>
        <v>0</v>
      </c>
      <c r="AT242">
        <f ca="1">IF('quick game'!W193&gt;=$Y$51+$Y$52,1,0)</f>
        <v>0</v>
      </c>
      <c r="AU242">
        <f ca="1">IF('quick game'!X193&gt;=$Y$51+$Y$52,1,0)</f>
        <v>0</v>
      </c>
      <c r="AV242">
        <f ca="1">IF('quick game'!Y193&gt;=$Y$51+$Y$52,1,0)</f>
        <v>0</v>
      </c>
      <c r="AW242">
        <f ca="1">IF('quick game'!Z193&gt;=$Y$51+$Y$52,1,0)</f>
        <v>0</v>
      </c>
    </row>
    <row r="243" spans="13:49" x14ac:dyDescent="0.25">
      <c r="M243">
        <f>'quick game'!B194</f>
        <v>5310</v>
      </c>
      <c r="N243">
        <f ca="1">IF(N$64=$N$5,+'quick game'!E194,-100000)</f>
        <v>2.0932382439685823E-152</v>
      </c>
      <c r="O243">
        <f>IF(O$64=$N$5,+'quick game'!F194,-100000)</f>
        <v>-100000</v>
      </c>
      <c r="P243">
        <f>IF(P$64=$N$5,+'quick game'!G194,-100000)</f>
        <v>-100000</v>
      </c>
      <c r="Q243">
        <f>IF(Q$64=$N$5,+'quick game'!H194,-100000)</f>
        <v>-100000</v>
      </c>
      <c r="R243">
        <f>IF(R$64=$N$5,+'quick game'!I194,-100000)</f>
        <v>-100000</v>
      </c>
      <c r="S243">
        <f>IF(S$64=$N$5,+'quick game'!J194,-100000)</f>
        <v>-100000</v>
      </c>
      <c r="T243">
        <f>IF(T$64=$N$5,+'quick game'!K194,-100000)</f>
        <v>-100000</v>
      </c>
      <c r="U243">
        <f>IF(U$64=$N$5,+'quick game'!L194,-100000)</f>
        <v>-100000</v>
      </c>
      <c r="V243">
        <f>IF(V$64=$N$5,+'quick game'!M194,-100000)</f>
        <v>-100000</v>
      </c>
      <c r="W243">
        <f>IF(W$64=$N$5,+'quick game'!N194,-100000)</f>
        <v>-100000</v>
      </c>
      <c r="Z243">
        <f>'quick game'!B194</f>
        <v>5310</v>
      </c>
      <c r="AA243">
        <f ca="1">IF('quick game'!Q194&gt;=$Y$51,1,0)</f>
        <v>0</v>
      </c>
      <c r="AB243">
        <f ca="1">IF('quick game'!R194&gt;=$Y$51,1,0)</f>
        <v>0</v>
      </c>
      <c r="AC243">
        <f ca="1">IF('quick game'!S194&gt;=$Y$51,1,0)</f>
        <v>0</v>
      </c>
      <c r="AD243">
        <f ca="1">IF('quick game'!T194&gt;=$Y$51,1,0)</f>
        <v>0</v>
      </c>
      <c r="AE243">
        <f ca="1">IF('quick game'!U194&gt;=$Y$51,1,0)</f>
        <v>0</v>
      </c>
      <c r="AF243">
        <f ca="1">IF('quick game'!V194&gt;=$Y$51,1,0)</f>
        <v>0</v>
      </c>
      <c r="AG243">
        <f ca="1">IF('quick game'!W194&gt;=$Y$51,1,0)</f>
        <v>0</v>
      </c>
      <c r="AH243">
        <f ca="1">IF('quick game'!X194&gt;=$Y$51,1,0)</f>
        <v>0</v>
      </c>
      <c r="AI243">
        <f ca="1">IF('quick game'!Y194&gt;=$Y$51,1,0)</f>
        <v>0</v>
      </c>
      <c r="AJ243">
        <f ca="1">IF('quick game'!Z194&gt;=$Y$51,1,0)</f>
        <v>0</v>
      </c>
      <c r="AM243">
        <f>'quick game'!O194</f>
        <v>0</v>
      </c>
      <c r="AN243">
        <f ca="1">IF('quick game'!Q194&gt;=$Y$51+$Y$52,1,0)</f>
        <v>0</v>
      </c>
      <c r="AO243">
        <f ca="1">IF('quick game'!R194&gt;=$Y$51+$Y$52,1,0)</f>
        <v>0</v>
      </c>
      <c r="AP243">
        <f ca="1">IF('quick game'!S194&gt;=$Y$51+$Y$52,1,0)</f>
        <v>0</v>
      </c>
      <c r="AQ243">
        <f ca="1">IF('quick game'!T194&gt;=$Y$51+$Y$52,1,0)</f>
        <v>0</v>
      </c>
      <c r="AR243">
        <f ca="1">IF('quick game'!U194&gt;=$Y$51+$Y$52,1,0)</f>
        <v>0</v>
      </c>
      <c r="AS243">
        <f ca="1">IF('quick game'!V194&gt;=$Y$51+$Y$52,1,0)</f>
        <v>0</v>
      </c>
      <c r="AT243">
        <f ca="1">IF('quick game'!W194&gt;=$Y$51+$Y$52,1,0)</f>
        <v>0</v>
      </c>
      <c r="AU243">
        <f ca="1">IF('quick game'!X194&gt;=$Y$51+$Y$52,1,0)</f>
        <v>0</v>
      </c>
      <c r="AV243">
        <f ca="1">IF('quick game'!Y194&gt;=$Y$51+$Y$52,1,0)</f>
        <v>0</v>
      </c>
      <c r="AW243">
        <f ca="1">IF('quick game'!Z194&gt;=$Y$51+$Y$52,1,0)</f>
        <v>0</v>
      </c>
    </row>
    <row r="244" spans="13:49" x14ac:dyDescent="0.25">
      <c r="M244">
        <f>'quick game'!B195</f>
        <v>5340</v>
      </c>
      <c r="N244">
        <f ca="1">IF(N$64=$N$5,+'quick game'!E195,-100000)</f>
        <v>3.3020572231861759E-153</v>
      </c>
      <c r="O244">
        <f>IF(O$64=$N$5,+'quick game'!F195,-100000)</f>
        <v>-100000</v>
      </c>
      <c r="P244">
        <f>IF(P$64=$N$5,+'quick game'!G195,-100000)</f>
        <v>-100000</v>
      </c>
      <c r="Q244">
        <f>IF(Q$64=$N$5,+'quick game'!H195,-100000)</f>
        <v>-100000</v>
      </c>
      <c r="R244">
        <f>IF(R$64=$N$5,+'quick game'!I195,-100000)</f>
        <v>-100000</v>
      </c>
      <c r="S244">
        <f>IF(S$64=$N$5,+'quick game'!J195,-100000)</f>
        <v>-100000</v>
      </c>
      <c r="T244">
        <f>IF(T$64=$N$5,+'quick game'!K195,-100000)</f>
        <v>-100000</v>
      </c>
      <c r="U244">
        <f>IF(U$64=$N$5,+'quick game'!L195,-100000)</f>
        <v>-100000</v>
      </c>
      <c r="V244">
        <f>IF(V$64=$N$5,+'quick game'!M195,-100000)</f>
        <v>-100000</v>
      </c>
      <c r="W244">
        <f>IF(W$64=$N$5,+'quick game'!N195,-100000)</f>
        <v>-100000</v>
      </c>
      <c r="Z244">
        <f>'quick game'!B195</f>
        <v>5340</v>
      </c>
      <c r="AA244">
        <f ca="1">IF('quick game'!Q195&gt;=$Y$51,1,0)</f>
        <v>0</v>
      </c>
      <c r="AB244">
        <f ca="1">IF('quick game'!R195&gt;=$Y$51,1,0)</f>
        <v>0</v>
      </c>
      <c r="AC244">
        <f ca="1">IF('quick game'!S195&gt;=$Y$51,1,0)</f>
        <v>0</v>
      </c>
      <c r="AD244">
        <f ca="1">IF('quick game'!T195&gt;=$Y$51,1,0)</f>
        <v>0</v>
      </c>
      <c r="AE244">
        <f ca="1">IF('quick game'!U195&gt;=$Y$51,1,0)</f>
        <v>0</v>
      </c>
      <c r="AF244">
        <f ca="1">IF('quick game'!V195&gt;=$Y$51,1,0)</f>
        <v>0</v>
      </c>
      <c r="AG244">
        <f ca="1">IF('quick game'!W195&gt;=$Y$51,1,0)</f>
        <v>0</v>
      </c>
      <c r="AH244">
        <f ca="1">IF('quick game'!X195&gt;=$Y$51,1,0)</f>
        <v>0</v>
      </c>
      <c r="AI244">
        <f ca="1">IF('quick game'!Y195&gt;=$Y$51,1,0)</f>
        <v>0</v>
      </c>
      <c r="AJ244">
        <f ca="1">IF('quick game'!Z195&gt;=$Y$51,1,0)</f>
        <v>0</v>
      </c>
      <c r="AM244">
        <f>'quick game'!O195</f>
        <v>0</v>
      </c>
      <c r="AN244">
        <f ca="1">IF('quick game'!Q195&gt;=$Y$51+$Y$52,1,0)</f>
        <v>0</v>
      </c>
      <c r="AO244">
        <f ca="1">IF('quick game'!R195&gt;=$Y$51+$Y$52,1,0)</f>
        <v>0</v>
      </c>
      <c r="AP244">
        <f ca="1">IF('quick game'!S195&gt;=$Y$51+$Y$52,1,0)</f>
        <v>0</v>
      </c>
      <c r="AQ244">
        <f ca="1">IF('quick game'!T195&gt;=$Y$51+$Y$52,1,0)</f>
        <v>0</v>
      </c>
      <c r="AR244">
        <f ca="1">IF('quick game'!U195&gt;=$Y$51+$Y$52,1,0)</f>
        <v>0</v>
      </c>
      <c r="AS244">
        <f ca="1">IF('quick game'!V195&gt;=$Y$51+$Y$52,1,0)</f>
        <v>0</v>
      </c>
      <c r="AT244">
        <f ca="1">IF('quick game'!W195&gt;=$Y$51+$Y$52,1,0)</f>
        <v>0</v>
      </c>
      <c r="AU244">
        <f ca="1">IF('quick game'!X195&gt;=$Y$51+$Y$52,1,0)</f>
        <v>0</v>
      </c>
      <c r="AV244">
        <f ca="1">IF('quick game'!Y195&gt;=$Y$51+$Y$52,1,0)</f>
        <v>0</v>
      </c>
      <c r="AW244">
        <f ca="1">IF('quick game'!Z195&gt;=$Y$51+$Y$52,1,0)</f>
        <v>0</v>
      </c>
    </row>
    <row r="245" spans="13:49" x14ac:dyDescent="0.25">
      <c r="M245">
        <f>'quick game'!B196</f>
        <v>5370</v>
      </c>
      <c r="N245">
        <f ca="1">IF(N$64=$N$5,+'quick game'!E196,-100000)</f>
        <v>4.2296284651073146E-154</v>
      </c>
      <c r="O245">
        <f>IF(O$64=$N$5,+'quick game'!F196,-100000)</f>
        <v>-100000</v>
      </c>
      <c r="P245">
        <f>IF(P$64=$N$5,+'quick game'!G196,-100000)</f>
        <v>-100000</v>
      </c>
      <c r="Q245">
        <f>IF(Q$64=$N$5,+'quick game'!H196,-100000)</f>
        <v>-100000</v>
      </c>
      <c r="R245">
        <f>IF(R$64=$N$5,+'quick game'!I196,-100000)</f>
        <v>-100000</v>
      </c>
      <c r="S245">
        <f>IF(S$64=$N$5,+'quick game'!J196,-100000)</f>
        <v>-100000</v>
      </c>
      <c r="T245">
        <f>IF(T$64=$N$5,+'quick game'!K196,-100000)</f>
        <v>-100000</v>
      </c>
      <c r="U245">
        <f>IF(U$64=$N$5,+'quick game'!L196,-100000)</f>
        <v>-100000</v>
      </c>
      <c r="V245">
        <f>IF(V$64=$N$5,+'quick game'!M196,-100000)</f>
        <v>-100000</v>
      </c>
      <c r="W245">
        <f>IF(W$64=$N$5,+'quick game'!N196,-100000)</f>
        <v>-100000</v>
      </c>
      <c r="Z245">
        <f>'quick game'!B196</f>
        <v>5370</v>
      </c>
      <c r="AA245">
        <f ca="1">IF('quick game'!Q196&gt;=$Y$51,1,0)</f>
        <v>0</v>
      </c>
      <c r="AB245">
        <f ca="1">IF('quick game'!R196&gt;=$Y$51,1,0)</f>
        <v>0</v>
      </c>
      <c r="AC245">
        <f ca="1">IF('quick game'!S196&gt;=$Y$51,1,0)</f>
        <v>0</v>
      </c>
      <c r="AD245">
        <f ca="1">IF('quick game'!T196&gt;=$Y$51,1,0)</f>
        <v>0</v>
      </c>
      <c r="AE245">
        <f ca="1">IF('quick game'!U196&gt;=$Y$51,1,0)</f>
        <v>0</v>
      </c>
      <c r="AF245">
        <f ca="1">IF('quick game'!V196&gt;=$Y$51,1,0)</f>
        <v>0</v>
      </c>
      <c r="AG245">
        <f ca="1">IF('quick game'!W196&gt;=$Y$51,1,0)</f>
        <v>0</v>
      </c>
      <c r="AH245">
        <f ca="1">IF('quick game'!X196&gt;=$Y$51,1,0)</f>
        <v>0</v>
      </c>
      <c r="AI245">
        <f ca="1">IF('quick game'!Y196&gt;=$Y$51,1,0)</f>
        <v>0</v>
      </c>
      <c r="AJ245">
        <f ca="1">IF('quick game'!Z196&gt;=$Y$51,1,0)</f>
        <v>0</v>
      </c>
      <c r="AM245">
        <f>'quick game'!O196</f>
        <v>0</v>
      </c>
      <c r="AN245">
        <f ca="1">IF('quick game'!Q196&gt;=$Y$51+$Y$52,1,0)</f>
        <v>0</v>
      </c>
      <c r="AO245">
        <f ca="1">IF('quick game'!R196&gt;=$Y$51+$Y$52,1,0)</f>
        <v>0</v>
      </c>
      <c r="AP245">
        <f ca="1">IF('quick game'!S196&gt;=$Y$51+$Y$52,1,0)</f>
        <v>0</v>
      </c>
      <c r="AQ245">
        <f ca="1">IF('quick game'!T196&gt;=$Y$51+$Y$52,1,0)</f>
        <v>0</v>
      </c>
      <c r="AR245">
        <f ca="1">IF('quick game'!U196&gt;=$Y$51+$Y$52,1,0)</f>
        <v>0</v>
      </c>
      <c r="AS245">
        <f ca="1">IF('quick game'!V196&gt;=$Y$51+$Y$52,1,0)</f>
        <v>0</v>
      </c>
      <c r="AT245">
        <f ca="1">IF('quick game'!W196&gt;=$Y$51+$Y$52,1,0)</f>
        <v>0</v>
      </c>
      <c r="AU245">
        <f ca="1">IF('quick game'!X196&gt;=$Y$51+$Y$52,1,0)</f>
        <v>0</v>
      </c>
      <c r="AV245">
        <f ca="1">IF('quick game'!Y196&gt;=$Y$51+$Y$52,1,0)</f>
        <v>0</v>
      </c>
      <c r="AW245">
        <f ca="1">IF('quick game'!Z196&gt;=$Y$51+$Y$52,1,0)</f>
        <v>0</v>
      </c>
    </row>
    <row r="246" spans="13:49" x14ac:dyDescent="0.25">
      <c r="M246">
        <f>'quick game'!B197</f>
        <v>5400</v>
      </c>
      <c r="N246">
        <f ca="1">IF(N$64=$N$5,+'quick game'!E197,-100000)</f>
        <v>3.727478526567535E-155</v>
      </c>
      <c r="O246">
        <f>IF(O$64=$N$5,+'quick game'!F197,-100000)</f>
        <v>-100000</v>
      </c>
      <c r="P246">
        <f>IF(P$64=$N$5,+'quick game'!G197,-100000)</f>
        <v>-100000</v>
      </c>
      <c r="Q246">
        <f>IF(Q$64=$N$5,+'quick game'!H197,-100000)</f>
        <v>-100000</v>
      </c>
      <c r="R246">
        <f>IF(R$64=$N$5,+'quick game'!I197,-100000)</f>
        <v>-100000</v>
      </c>
      <c r="S246">
        <f>IF(S$64=$N$5,+'quick game'!J197,-100000)</f>
        <v>-100000</v>
      </c>
      <c r="T246">
        <f>IF(T$64=$N$5,+'quick game'!K197,-100000)</f>
        <v>-100000</v>
      </c>
      <c r="U246">
        <f>IF(U$64=$N$5,+'quick game'!L197,-100000)</f>
        <v>-100000</v>
      </c>
      <c r="V246">
        <f>IF(V$64=$N$5,+'quick game'!M197,-100000)</f>
        <v>-100000</v>
      </c>
      <c r="W246">
        <f>IF(W$64=$N$5,+'quick game'!N197,-100000)</f>
        <v>-100000</v>
      </c>
      <c r="Z246">
        <f>'quick game'!B197</f>
        <v>5400</v>
      </c>
      <c r="AA246">
        <f ca="1">IF('quick game'!Q197&gt;=$Y$51,1,0)</f>
        <v>0</v>
      </c>
      <c r="AB246">
        <f ca="1">IF('quick game'!R197&gt;=$Y$51,1,0)</f>
        <v>0</v>
      </c>
      <c r="AC246">
        <f ca="1">IF('quick game'!S197&gt;=$Y$51,1,0)</f>
        <v>0</v>
      </c>
      <c r="AD246">
        <f ca="1">IF('quick game'!T197&gt;=$Y$51,1,0)</f>
        <v>0</v>
      </c>
      <c r="AE246">
        <f ca="1">IF('quick game'!U197&gt;=$Y$51,1,0)</f>
        <v>0</v>
      </c>
      <c r="AF246">
        <f ca="1">IF('quick game'!V197&gt;=$Y$51,1,0)</f>
        <v>0</v>
      </c>
      <c r="AG246">
        <f ca="1">IF('quick game'!W197&gt;=$Y$51,1,0)</f>
        <v>0</v>
      </c>
      <c r="AH246">
        <f ca="1">IF('quick game'!X197&gt;=$Y$51,1,0)</f>
        <v>0</v>
      </c>
      <c r="AI246">
        <f ca="1">IF('quick game'!Y197&gt;=$Y$51,1,0)</f>
        <v>0</v>
      </c>
      <c r="AJ246">
        <f ca="1">IF('quick game'!Z197&gt;=$Y$51,1,0)</f>
        <v>0</v>
      </c>
      <c r="AM246">
        <f>'quick game'!O197</f>
        <v>0</v>
      </c>
      <c r="AN246">
        <f ca="1">IF('quick game'!Q197&gt;=$Y$51+$Y$52,1,0)</f>
        <v>0</v>
      </c>
      <c r="AO246">
        <f ca="1">IF('quick game'!R197&gt;=$Y$51+$Y$52,1,0)</f>
        <v>0</v>
      </c>
      <c r="AP246">
        <f ca="1">IF('quick game'!S197&gt;=$Y$51+$Y$52,1,0)</f>
        <v>0</v>
      </c>
      <c r="AQ246">
        <f ca="1">IF('quick game'!T197&gt;=$Y$51+$Y$52,1,0)</f>
        <v>0</v>
      </c>
      <c r="AR246">
        <f ca="1">IF('quick game'!U197&gt;=$Y$51+$Y$52,1,0)</f>
        <v>0</v>
      </c>
      <c r="AS246">
        <f ca="1">IF('quick game'!V197&gt;=$Y$51+$Y$52,1,0)</f>
        <v>0</v>
      </c>
      <c r="AT246">
        <f ca="1">IF('quick game'!W197&gt;=$Y$51+$Y$52,1,0)</f>
        <v>0</v>
      </c>
      <c r="AU246">
        <f ca="1">IF('quick game'!X197&gt;=$Y$51+$Y$52,1,0)</f>
        <v>0</v>
      </c>
      <c r="AV246">
        <f ca="1">IF('quick game'!Y197&gt;=$Y$51+$Y$52,1,0)</f>
        <v>0</v>
      </c>
      <c r="AW246">
        <f ca="1">IF('quick game'!Z197&gt;=$Y$51+$Y$52,1,0)</f>
        <v>0</v>
      </c>
    </row>
    <row r="247" spans="13:49" x14ac:dyDescent="0.25">
      <c r="M247">
        <f>'quick game'!B198</f>
        <v>5430</v>
      </c>
      <c r="N247">
        <f ca="1">IF(N$64=$N$5,+'quick game'!E198,-100000)</f>
        <v>4.8915032890197932E-156</v>
      </c>
      <c r="O247">
        <f>IF(O$64=$N$5,+'quick game'!F198,-100000)</f>
        <v>-100000</v>
      </c>
      <c r="P247">
        <f>IF(P$64=$N$5,+'quick game'!G198,-100000)</f>
        <v>-100000</v>
      </c>
      <c r="Q247">
        <f>IF(Q$64=$N$5,+'quick game'!H198,-100000)</f>
        <v>-100000</v>
      </c>
      <c r="R247">
        <f>IF(R$64=$N$5,+'quick game'!I198,-100000)</f>
        <v>-100000</v>
      </c>
      <c r="S247">
        <f>IF(S$64=$N$5,+'quick game'!J198,-100000)</f>
        <v>-100000</v>
      </c>
      <c r="T247">
        <f>IF(T$64=$N$5,+'quick game'!K198,-100000)</f>
        <v>-100000</v>
      </c>
      <c r="U247">
        <f>IF(U$64=$N$5,+'quick game'!L198,-100000)</f>
        <v>-100000</v>
      </c>
      <c r="V247">
        <f>IF(V$64=$N$5,+'quick game'!M198,-100000)</f>
        <v>-100000</v>
      </c>
      <c r="W247">
        <f>IF(W$64=$N$5,+'quick game'!N198,-100000)</f>
        <v>-100000</v>
      </c>
      <c r="Z247">
        <f>'quick game'!B198</f>
        <v>5430</v>
      </c>
      <c r="AA247">
        <f ca="1">IF('quick game'!Q198&gt;=$Y$51,1,0)</f>
        <v>0</v>
      </c>
      <c r="AB247">
        <f ca="1">IF('quick game'!R198&gt;=$Y$51,1,0)</f>
        <v>0</v>
      </c>
      <c r="AC247">
        <f ca="1">IF('quick game'!S198&gt;=$Y$51,1,0)</f>
        <v>0</v>
      </c>
      <c r="AD247">
        <f ca="1">IF('quick game'!T198&gt;=$Y$51,1,0)</f>
        <v>0</v>
      </c>
      <c r="AE247">
        <f ca="1">IF('quick game'!U198&gt;=$Y$51,1,0)</f>
        <v>0</v>
      </c>
      <c r="AF247">
        <f ca="1">IF('quick game'!V198&gt;=$Y$51,1,0)</f>
        <v>0</v>
      </c>
      <c r="AG247">
        <f ca="1">IF('quick game'!W198&gt;=$Y$51,1,0)</f>
        <v>0</v>
      </c>
      <c r="AH247">
        <f ca="1">IF('quick game'!X198&gt;=$Y$51,1,0)</f>
        <v>0</v>
      </c>
      <c r="AI247">
        <f ca="1">IF('quick game'!Y198&gt;=$Y$51,1,0)</f>
        <v>0</v>
      </c>
      <c r="AJ247">
        <f ca="1">IF('quick game'!Z198&gt;=$Y$51,1,0)</f>
        <v>0</v>
      </c>
      <c r="AM247">
        <f>'quick game'!O198</f>
        <v>0</v>
      </c>
      <c r="AN247">
        <f ca="1">IF('quick game'!Q198&gt;=$Y$51+$Y$52,1,0)</f>
        <v>0</v>
      </c>
      <c r="AO247">
        <f ca="1">IF('quick game'!R198&gt;=$Y$51+$Y$52,1,0)</f>
        <v>0</v>
      </c>
      <c r="AP247">
        <f ca="1">IF('quick game'!S198&gt;=$Y$51+$Y$52,1,0)</f>
        <v>0</v>
      </c>
      <c r="AQ247">
        <f ca="1">IF('quick game'!T198&gt;=$Y$51+$Y$52,1,0)</f>
        <v>0</v>
      </c>
      <c r="AR247">
        <f ca="1">IF('quick game'!U198&gt;=$Y$51+$Y$52,1,0)</f>
        <v>0</v>
      </c>
      <c r="AS247">
        <f ca="1">IF('quick game'!V198&gt;=$Y$51+$Y$52,1,0)</f>
        <v>0</v>
      </c>
      <c r="AT247">
        <f ca="1">IF('quick game'!W198&gt;=$Y$51+$Y$52,1,0)</f>
        <v>0</v>
      </c>
      <c r="AU247">
        <f ca="1">IF('quick game'!X198&gt;=$Y$51+$Y$52,1,0)</f>
        <v>0</v>
      </c>
      <c r="AV247">
        <f ca="1">IF('quick game'!Y198&gt;=$Y$51+$Y$52,1,0)</f>
        <v>0</v>
      </c>
      <c r="AW247">
        <f ca="1">IF('quick game'!Z198&gt;=$Y$51+$Y$52,1,0)</f>
        <v>0</v>
      </c>
    </row>
    <row r="248" spans="13:49" x14ac:dyDescent="0.25">
      <c r="M248">
        <f>'quick game'!B199</f>
        <v>5460</v>
      </c>
      <c r="N248">
        <f ca="1">IF(N$64=$N$5,+'quick game'!E199,-100000)</f>
        <v>5.9646618035804474E-157</v>
      </c>
      <c r="O248">
        <f>IF(O$64=$N$5,+'quick game'!F199,-100000)</f>
        <v>-100000</v>
      </c>
      <c r="P248">
        <f>IF(P$64=$N$5,+'quick game'!G199,-100000)</f>
        <v>-100000</v>
      </c>
      <c r="Q248">
        <f>IF(Q$64=$N$5,+'quick game'!H199,-100000)</f>
        <v>-100000</v>
      </c>
      <c r="R248">
        <f>IF(R$64=$N$5,+'quick game'!I199,-100000)</f>
        <v>-100000</v>
      </c>
      <c r="S248">
        <f>IF(S$64=$N$5,+'quick game'!J199,-100000)</f>
        <v>-100000</v>
      </c>
      <c r="T248">
        <f>IF(T$64=$N$5,+'quick game'!K199,-100000)</f>
        <v>-100000</v>
      </c>
      <c r="U248">
        <f>IF(U$64=$N$5,+'quick game'!L199,-100000)</f>
        <v>-100000</v>
      </c>
      <c r="V248">
        <f>IF(V$64=$N$5,+'quick game'!M199,-100000)</f>
        <v>-100000</v>
      </c>
      <c r="W248">
        <f>IF(W$64=$N$5,+'quick game'!N199,-100000)</f>
        <v>-100000</v>
      </c>
      <c r="Z248">
        <f>'quick game'!B199</f>
        <v>5460</v>
      </c>
      <c r="AA248">
        <f ca="1">IF('quick game'!Q199&gt;=$Y$51,1,0)</f>
        <v>0</v>
      </c>
      <c r="AB248">
        <f ca="1">IF('quick game'!R199&gt;=$Y$51,1,0)</f>
        <v>0</v>
      </c>
      <c r="AC248">
        <f ca="1">IF('quick game'!S199&gt;=$Y$51,1,0)</f>
        <v>0</v>
      </c>
      <c r="AD248">
        <f ca="1">IF('quick game'!T199&gt;=$Y$51,1,0)</f>
        <v>0</v>
      </c>
      <c r="AE248">
        <f ca="1">IF('quick game'!U199&gt;=$Y$51,1,0)</f>
        <v>0</v>
      </c>
      <c r="AF248">
        <f ca="1">IF('quick game'!V199&gt;=$Y$51,1,0)</f>
        <v>0</v>
      </c>
      <c r="AG248">
        <f ca="1">IF('quick game'!W199&gt;=$Y$51,1,0)</f>
        <v>0</v>
      </c>
      <c r="AH248">
        <f ca="1">IF('quick game'!X199&gt;=$Y$51,1,0)</f>
        <v>0</v>
      </c>
      <c r="AI248">
        <f ca="1">IF('quick game'!Y199&gt;=$Y$51,1,0)</f>
        <v>0</v>
      </c>
      <c r="AJ248">
        <f ca="1">IF('quick game'!Z199&gt;=$Y$51,1,0)</f>
        <v>0</v>
      </c>
      <c r="AM248">
        <f>'quick game'!O199</f>
        <v>0</v>
      </c>
      <c r="AN248">
        <f ca="1">IF('quick game'!Q199&gt;=$Y$51+$Y$52,1,0)</f>
        <v>0</v>
      </c>
      <c r="AO248">
        <f ca="1">IF('quick game'!R199&gt;=$Y$51+$Y$52,1,0)</f>
        <v>0</v>
      </c>
      <c r="AP248">
        <f ca="1">IF('quick game'!S199&gt;=$Y$51+$Y$52,1,0)</f>
        <v>0</v>
      </c>
      <c r="AQ248">
        <f ca="1">IF('quick game'!T199&gt;=$Y$51+$Y$52,1,0)</f>
        <v>0</v>
      </c>
      <c r="AR248">
        <f ca="1">IF('quick game'!U199&gt;=$Y$51+$Y$52,1,0)</f>
        <v>0</v>
      </c>
      <c r="AS248">
        <f ca="1">IF('quick game'!V199&gt;=$Y$51+$Y$52,1,0)</f>
        <v>0</v>
      </c>
      <c r="AT248">
        <f ca="1">IF('quick game'!W199&gt;=$Y$51+$Y$52,1,0)</f>
        <v>0</v>
      </c>
      <c r="AU248">
        <f ca="1">IF('quick game'!X199&gt;=$Y$51+$Y$52,1,0)</f>
        <v>0</v>
      </c>
      <c r="AV248">
        <f ca="1">IF('quick game'!Y199&gt;=$Y$51+$Y$52,1,0)</f>
        <v>0</v>
      </c>
      <c r="AW248">
        <f ca="1">IF('quick game'!Z199&gt;=$Y$51+$Y$52,1,0)</f>
        <v>0</v>
      </c>
    </row>
    <row r="249" spans="13:49" x14ac:dyDescent="0.25">
      <c r="M249">
        <f>'quick game'!B200</f>
        <v>5490</v>
      </c>
      <c r="N249">
        <f ca="1">IF(N$64=$N$5,+'quick game'!E200,-100000)</f>
        <v>9.9279660549148256E-158</v>
      </c>
      <c r="O249">
        <f>IF(O$64=$N$5,+'quick game'!F200,-100000)</f>
        <v>-100000</v>
      </c>
      <c r="P249">
        <f>IF(P$64=$N$5,+'quick game'!G200,-100000)</f>
        <v>-100000</v>
      </c>
      <c r="Q249">
        <f>IF(Q$64=$N$5,+'quick game'!H200,-100000)</f>
        <v>-100000</v>
      </c>
      <c r="R249">
        <f>IF(R$64=$N$5,+'quick game'!I200,-100000)</f>
        <v>-100000</v>
      </c>
      <c r="S249">
        <f>IF(S$64=$N$5,+'quick game'!J200,-100000)</f>
        <v>-100000</v>
      </c>
      <c r="T249">
        <f>IF(T$64=$N$5,+'quick game'!K200,-100000)</f>
        <v>-100000</v>
      </c>
      <c r="U249">
        <f>IF(U$64=$N$5,+'quick game'!L200,-100000)</f>
        <v>-100000</v>
      </c>
      <c r="V249">
        <f>IF(V$64=$N$5,+'quick game'!M200,-100000)</f>
        <v>-100000</v>
      </c>
      <c r="W249">
        <f>IF(W$64=$N$5,+'quick game'!N200,-100000)</f>
        <v>-100000</v>
      </c>
      <c r="Z249">
        <f>'quick game'!B200</f>
        <v>5490</v>
      </c>
      <c r="AA249">
        <f ca="1">IF('quick game'!Q200&gt;=$Y$51,1,0)</f>
        <v>0</v>
      </c>
      <c r="AB249">
        <f ca="1">IF('quick game'!R200&gt;=$Y$51,1,0)</f>
        <v>0</v>
      </c>
      <c r="AC249">
        <f ca="1">IF('quick game'!S200&gt;=$Y$51,1,0)</f>
        <v>0</v>
      </c>
      <c r="AD249">
        <f ca="1">IF('quick game'!T200&gt;=$Y$51,1,0)</f>
        <v>0</v>
      </c>
      <c r="AE249">
        <f ca="1">IF('quick game'!U200&gt;=$Y$51,1,0)</f>
        <v>0</v>
      </c>
      <c r="AF249">
        <f ca="1">IF('quick game'!V200&gt;=$Y$51,1,0)</f>
        <v>0</v>
      </c>
      <c r="AG249">
        <f ca="1">IF('quick game'!W200&gt;=$Y$51,1,0)</f>
        <v>0</v>
      </c>
      <c r="AH249">
        <f ca="1">IF('quick game'!X200&gt;=$Y$51,1,0)</f>
        <v>0</v>
      </c>
      <c r="AI249">
        <f ca="1">IF('quick game'!Y200&gt;=$Y$51,1,0)</f>
        <v>0</v>
      </c>
      <c r="AJ249">
        <f ca="1">IF('quick game'!Z200&gt;=$Y$51,1,0)</f>
        <v>0</v>
      </c>
      <c r="AM249">
        <f>'quick game'!O200</f>
        <v>0</v>
      </c>
      <c r="AN249">
        <f ca="1">IF('quick game'!Q200&gt;=$Y$51+$Y$52,1,0)</f>
        <v>0</v>
      </c>
      <c r="AO249">
        <f ca="1">IF('quick game'!R200&gt;=$Y$51+$Y$52,1,0)</f>
        <v>0</v>
      </c>
      <c r="AP249">
        <f ca="1">IF('quick game'!S200&gt;=$Y$51+$Y$52,1,0)</f>
        <v>0</v>
      </c>
      <c r="AQ249">
        <f ca="1">IF('quick game'!T200&gt;=$Y$51+$Y$52,1,0)</f>
        <v>0</v>
      </c>
      <c r="AR249">
        <f ca="1">IF('quick game'!U200&gt;=$Y$51+$Y$52,1,0)</f>
        <v>0</v>
      </c>
      <c r="AS249">
        <f ca="1">IF('quick game'!V200&gt;=$Y$51+$Y$52,1,0)</f>
        <v>0</v>
      </c>
      <c r="AT249">
        <f ca="1">IF('quick game'!W200&gt;=$Y$51+$Y$52,1,0)</f>
        <v>0</v>
      </c>
      <c r="AU249">
        <f ca="1">IF('quick game'!X200&gt;=$Y$51+$Y$52,1,0)</f>
        <v>0</v>
      </c>
      <c r="AV249">
        <f ca="1">IF('quick game'!Y200&gt;=$Y$51+$Y$52,1,0)</f>
        <v>0</v>
      </c>
      <c r="AW249">
        <f ca="1">IF('quick game'!Z200&gt;=$Y$51+$Y$52,1,0)</f>
        <v>0</v>
      </c>
    </row>
    <row r="250" spans="13:49" x14ac:dyDescent="0.25">
      <c r="M250">
        <f>'quick game'!B201</f>
        <v>5520</v>
      </c>
      <c r="N250">
        <f ca="1">IF(N$64=$N$5,+'quick game'!E201,-100000)</f>
        <v>1.111933910449818E-158</v>
      </c>
      <c r="O250">
        <f>IF(O$64=$N$5,+'quick game'!F201,-100000)</f>
        <v>-100000</v>
      </c>
      <c r="P250">
        <f>IF(P$64=$N$5,+'quick game'!G201,-100000)</f>
        <v>-100000</v>
      </c>
      <c r="Q250">
        <f>IF(Q$64=$N$5,+'quick game'!H201,-100000)</f>
        <v>-100000</v>
      </c>
      <c r="R250">
        <f>IF(R$64=$N$5,+'quick game'!I201,-100000)</f>
        <v>-100000</v>
      </c>
      <c r="S250">
        <f>IF(S$64=$N$5,+'quick game'!J201,-100000)</f>
        <v>-100000</v>
      </c>
      <c r="T250">
        <f>IF(T$64=$N$5,+'quick game'!K201,-100000)</f>
        <v>-100000</v>
      </c>
      <c r="U250">
        <f>IF(U$64=$N$5,+'quick game'!L201,-100000)</f>
        <v>-100000</v>
      </c>
      <c r="V250">
        <f>IF(V$64=$N$5,+'quick game'!M201,-100000)</f>
        <v>-100000</v>
      </c>
      <c r="W250">
        <f>IF(W$64=$N$5,+'quick game'!N201,-100000)</f>
        <v>-100000</v>
      </c>
      <c r="Z250">
        <f>'quick game'!B201</f>
        <v>5520</v>
      </c>
      <c r="AA250">
        <f ca="1">IF('quick game'!Q201&gt;=$Y$51,1,0)</f>
        <v>0</v>
      </c>
      <c r="AB250">
        <f ca="1">IF('quick game'!R201&gt;=$Y$51,1,0)</f>
        <v>0</v>
      </c>
      <c r="AC250">
        <f ca="1">IF('quick game'!S201&gt;=$Y$51,1,0)</f>
        <v>0</v>
      </c>
      <c r="AD250">
        <f ca="1">IF('quick game'!T201&gt;=$Y$51,1,0)</f>
        <v>0</v>
      </c>
      <c r="AE250">
        <f ca="1">IF('quick game'!U201&gt;=$Y$51,1,0)</f>
        <v>0</v>
      </c>
      <c r="AF250">
        <f ca="1">IF('quick game'!V201&gt;=$Y$51,1,0)</f>
        <v>0</v>
      </c>
      <c r="AG250">
        <f ca="1">IF('quick game'!W201&gt;=$Y$51,1,0)</f>
        <v>0</v>
      </c>
      <c r="AH250">
        <f ca="1">IF('quick game'!X201&gt;=$Y$51,1,0)</f>
        <v>0</v>
      </c>
      <c r="AI250">
        <f ca="1">IF('quick game'!Y201&gt;=$Y$51,1,0)</f>
        <v>0</v>
      </c>
      <c r="AJ250">
        <f ca="1">IF('quick game'!Z201&gt;=$Y$51,1,0)</f>
        <v>0</v>
      </c>
      <c r="AM250">
        <f>'quick game'!O201</f>
        <v>0</v>
      </c>
      <c r="AN250">
        <f ca="1">IF('quick game'!Q201&gt;=$Y$51+$Y$52,1,0)</f>
        <v>0</v>
      </c>
      <c r="AO250">
        <f ca="1">IF('quick game'!R201&gt;=$Y$51+$Y$52,1,0)</f>
        <v>0</v>
      </c>
      <c r="AP250">
        <f ca="1">IF('quick game'!S201&gt;=$Y$51+$Y$52,1,0)</f>
        <v>0</v>
      </c>
      <c r="AQ250">
        <f ca="1">IF('quick game'!T201&gt;=$Y$51+$Y$52,1,0)</f>
        <v>0</v>
      </c>
      <c r="AR250">
        <f ca="1">IF('quick game'!U201&gt;=$Y$51+$Y$52,1,0)</f>
        <v>0</v>
      </c>
      <c r="AS250">
        <f ca="1">IF('quick game'!V201&gt;=$Y$51+$Y$52,1,0)</f>
        <v>0</v>
      </c>
      <c r="AT250">
        <f ca="1">IF('quick game'!W201&gt;=$Y$51+$Y$52,1,0)</f>
        <v>0</v>
      </c>
      <c r="AU250">
        <f ca="1">IF('quick game'!X201&gt;=$Y$51+$Y$52,1,0)</f>
        <v>0</v>
      </c>
      <c r="AV250">
        <f ca="1">IF('quick game'!Y201&gt;=$Y$51+$Y$52,1,0)</f>
        <v>0</v>
      </c>
      <c r="AW250">
        <f ca="1">IF('quick game'!Z201&gt;=$Y$51+$Y$52,1,0)</f>
        <v>0</v>
      </c>
    </row>
    <row r="251" spans="13:49" x14ac:dyDescent="0.25">
      <c r="M251">
        <f>'quick game'!B202</f>
        <v>5550</v>
      </c>
      <c r="N251">
        <f ca="1">IF(N$64=$N$5,+'quick game'!E202,-100000)</f>
        <v>1.8519388317302478E-159</v>
      </c>
      <c r="O251">
        <f>IF(O$64=$N$5,+'quick game'!F202,-100000)</f>
        <v>-100000</v>
      </c>
      <c r="P251">
        <f>IF(P$64=$N$5,+'quick game'!G202,-100000)</f>
        <v>-100000</v>
      </c>
      <c r="Q251">
        <f>IF(Q$64=$N$5,+'quick game'!H202,-100000)</f>
        <v>-100000</v>
      </c>
      <c r="R251">
        <f>IF(R$64=$N$5,+'quick game'!I202,-100000)</f>
        <v>-100000</v>
      </c>
      <c r="S251">
        <f>IF(S$64=$N$5,+'quick game'!J202,-100000)</f>
        <v>-100000</v>
      </c>
      <c r="T251">
        <f>IF(T$64=$N$5,+'quick game'!K202,-100000)</f>
        <v>-100000</v>
      </c>
      <c r="U251">
        <f>IF(U$64=$N$5,+'quick game'!L202,-100000)</f>
        <v>-100000</v>
      </c>
      <c r="V251">
        <f>IF(V$64=$N$5,+'quick game'!M202,-100000)</f>
        <v>-100000</v>
      </c>
      <c r="W251">
        <f>IF(W$64=$N$5,+'quick game'!N202,-100000)</f>
        <v>-100000</v>
      </c>
      <c r="Z251">
        <f>'quick game'!B202</f>
        <v>5550</v>
      </c>
      <c r="AA251">
        <f ca="1">IF('quick game'!Q202&gt;=$Y$51,1,0)</f>
        <v>0</v>
      </c>
      <c r="AB251">
        <f ca="1">IF('quick game'!R202&gt;=$Y$51,1,0)</f>
        <v>0</v>
      </c>
      <c r="AC251">
        <f ca="1">IF('quick game'!S202&gt;=$Y$51,1,0)</f>
        <v>0</v>
      </c>
      <c r="AD251">
        <f ca="1">IF('quick game'!T202&gt;=$Y$51,1,0)</f>
        <v>0</v>
      </c>
      <c r="AE251">
        <f ca="1">IF('quick game'!U202&gt;=$Y$51,1,0)</f>
        <v>0</v>
      </c>
      <c r="AF251">
        <f ca="1">IF('quick game'!V202&gt;=$Y$51,1,0)</f>
        <v>0</v>
      </c>
      <c r="AG251">
        <f ca="1">IF('quick game'!W202&gt;=$Y$51,1,0)</f>
        <v>0</v>
      </c>
      <c r="AH251">
        <f ca="1">IF('quick game'!X202&gt;=$Y$51,1,0)</f>
        <v>0</v>
      </c>
      <c r="AI251">
        <f ca="1">IF('quick game'!Y202&gt;=$Y$51,1,0)</f>
        <v>0</v>
      </c>
      <c r="AJ251">
        <f ca="1">IF('quick game'!Z202&gt;=$Y$51,1,0)</f>
        <v>0</v>
      </c>
      <c r="AM251">
        <f>'quick game'!O202</f>
        <v>0</v>
      </c>
      <c r="AN251">
        <f ca="1">IF('quick game'!Q202&gt;=$Y$51+$Y$52,1,0)</f>
        <v>0</v>
      </c>
      <c r="AO251">
        <f ca="1">IF('quick game'!R202&gt;=$Y$51+$Y$52,1,0)</f>
        <v>0</v>
      </c>
      <c r="AP251">
        <f ca="1">IF('quick game'!S202&gt;=$Y$51+$Y$52,1,0)</f>
        <v>0</v>
      </c>
      <c r="AQ251">
        <f ca="1">IF('quick game'!T202&gt;=$Y$51+$Y$52,1,0)</f>
        <v>0</v>
      </c>
      <c r="AR251">
        <f ca="1">IF('quick game'!U202&gt;=$Y$51+$Y$52,1,0)</f>
        <v>0</v>
      </c>
      <c r="AS251">
        <f ca="1">IF('quick game'!V202&gt;=$Y$51+$Y$52,1,0)</f>
        <v>0</v>
      </c>
      <c r="AT251">
        <f ca="1">IF('quick game'!W202&gt;=$Y$51+$Y$52,1,0)</f>
        <v>0</v>
      </c>
      <c r="AU251">
        <f ca="1">IF('quick game'!X202&gt;=$Y$51+$Y$52,1,0)</f>
        <v>0</v>
      </c>
      <c r="AV251">
        <f ca="1">IF('quick game'!Y202&gt;=$Y$51+$Y$52,1,0)</f>
        <v>0</v>
      </c>
      <c r="AW251">
        <f ca="1">IF('quick game'!Z202&gt;=$Y$51+$Y$52,1,0)</f>
        <v>0</v>
      </c>
    </row>
    <row r="252" spans="13:49" x14ac:dyDescent="0.25">
      <c r="M252">
        <f>'quick game'!B203</f>
        <v>5580</v>
      </c>
      <c r="N252">
        <f ca="1">IF(N$64=$N$5,+'quick game'!E203,-100000)</f>
        <v>1.8626542151156557E-160</v>
      </c>
      <c r="O252">
        <f>IF(O$64=$N$5,+'quick game'!F203,-100000)</f>
        <v>-100000</v>
      </c>
      <c r="P252">
        <f>IF(P$64=$N$5,+'quick game'!G203,-100000)</f>
        <v>-100000</v>
      </c>
      <c r="Q252">
        <f>IF(Q$64=$N$5,+'quick game'!H203,-100000)</f>
        <v>-100000</v>
      </c>
      <c r="R252">
        <f>IF(R$64=$N$5,+'quick game'!I203,-100000)</f>
        <v>-100000</v>
      </c>
      <c r="S252">
        <f>IF(S$64=$N$5,+'quick game'!J203,-100000)</f>
        <v>-100000</v>
      </c>
      <c r="T252">
        <f>IF(T$64=$N$5,+'quick game'!K203,-100000)</f>
        <v>-100000</v>
      </c>
      <c r="U252">
        <f>IF(U$64=$N$5,+'quick game'!L203,-100000)</f>
        <v>-100000</v>
      </c>
      <c r="V252">
        <f>IF(V$64=$N$5,+'quick game'!M203,-100000)</f>
        <v>-100000</v>
      </c>
      <c r="W252">
        <f>IF(W$64=$N$5,+'quick game'!N203,-100000)</f>
        <v>-100000</v>
      </c>
      <c r="Z252">
        <f>'quick game'!B203</f>
        <v>5580</v>
      </c>
      <c r="AA252">
        <f ca="1">IF('quick game'!Q203&gt;=$Y$51,1,0)</f>
        <v>0</v>
      </c>
      <c r="AB252">
        <f ca="1">IF('quick game'!R203&gt;=$Y$51,1,0)</f>
        <v>0</v>
      </c>
      <c r="AC252">
        <f ca="1">IF('quick game'!S203&gt;=$Y$51,1,0)</f>
        <v>0</v>
      </c>
      <c r="AD252">
        <f ca="1">IF('quick game'!T203&gt;=$Y$51,1,0)</f>
        <v>0</v>
      </c>
      <c r="AE252">
        <f ca="1">IF('quick game'!U203&gt;=$Y$51,1,0)</f>
        <v>0</v>
      </c>
      <c r="AF252">
        <f ca="1">IF('quick game'!V203&gt;=$Y$51,1,0)</f>
        <v>0</v>
      </c>
      <c r="AG252">
        <f ca="1">IF('quick game'!W203&gt;=$Y$51,1,0)</f>
        <v>0</v>
      </c>
      <c r="AH252">
        <f ca="1">IF('quick game'!X203&gt;=$Y$51,1,0)</f>
        <v>0</v>
      </c>
      <c r="AI252">
        <f ca="1">IF('quick game'!Y203&gt;=$Y$51,1,0)</f>
        <v>0</v>
      </c>
      <c r="AJ252">
        <f ca="1">IF('quick game'!Z203&gt;=$Y$51,1,0)</f>
        <v>0</v>
      </c>
      <c r="AM252">
        <f>'quick game'!O203</f>
        <v>0</v>
      </c>
      <c r="AN252">
        <f ca="1">IF('quick game'!Q203&gt;=$Y$51+$Y$52,1,0)</f>
        <v>0</v>
      </c>
      <c r="AO252">
        <f ca="1">IF('quick game'!R203&gt;=$Y$51+$Y$52,1,0)</f>
        <v>0</v>
      </c>
      <c r="AP252">
        <f ca="1">IF('quick game'!S203&gt;=$Y$51+$Y$52,1,0)</f>
        <v>0</v>
      </c>
      <c r="AQ252">
        <f ca="1">IF('quick game'!T203&gt;=$Y$51+$Y$52,1,0)</f>
        <v>0</v>
      </c>
      <c r="AR252">
        <f ca="1">IF('quick game'!U203&gt;=$Y$51+$Y$52,1,0)</f>
        <v>0</v>
      </c>
      <c r="AS252">
        <f ca="1">IF('quick game'!V203&gt;=$Y$51+$Y$52,1,0)</f>
        <v>0</v>
      </c>
      <c r="AT252">
        <f ca="1">IF('quick game'!W203&gt;=$Y$51+$Y$52,1,0)</f>
        <v>0</v>
      </c>
      <c r="AU252">
        <f ca="1">IF('quick game'!X203&gt;=$Y$51+$Y$52,1,0)</f>
        <v>0</v>
      </c>
      <c r="AV252">
        <f ca="1">IF('quick game'!Y203&gt;=$Y$51+$Y$52,1,0)</f>
        <v>0</v>
      </c>
      <c r="AW252">
        <f ca="1">IF('quick game'!Z203&gt;=$Y$51+$Y$52,1,0)</f>
        <v>0</v>
      </c>
    </row>
    <row r="253" spans="13:49" x14ac:dyDescent="0.25">
      <c r="M253">
        <f>'quick game'!B204</f>
        <v>5610</v>
      </c>
      <c r="N253">
        <f ca="1">IF(N$64=$N$5,+'quick game'!E204,-100000)</f>
        <v>2.5307250541218532E-161</v>
      </c>
      <c r="O253">
        <f>IF(O$64=$N$5,+'quick game'!F204,-100000)</f>
        <v>-100000</v>
      </c>
      <c r="P253">
        <f>IF(P$64=$N$5,+'quick game'!G204,-100000)</f>
        <v>-100000</v>
      </c>
      <c r="Q253">
        <f>IF(Q$64=$N$5,+'quick game'!H204,-100000)</f>
        <v>-100000</v>
      </c>
      <c r="R253">
        <f>IF(R$64=$N$5,+'quick game'!I204,-100000)</f>
        <v>-100000</v>
      </c>
      <c r="S253">
        <f>IF(S$64=$N$5,+'quick game'!J204,-100000)</f>
        <v>-100000</v>
      </c>
      <c r="T253">
        <f>IF(T$64=$N$5,+'quick game'!K204,-100000)</f>
        <v>-100000</v>
      </c>
      <c r="U253">
        <f>IF(U$64=$N$5,+'quick game'!L204,-100000)</f>
        <v>-100000</v>
      </c>
      <c r="V253">
        <f>IF(V$64=$N$5,+'quick game'!M204,-100000)</f>
        <v>-100000</v>
      </c>
      <c r="W253">
        <f>IF(W$64=$N$5,+'quick game'!N204,-100000)</f>
        <v>-100000</v>
      </c>
      <c r="Z253">
        <f>'quick game'!B204</f>
        <v>5610</v>
      </c>
      <c r="AA253">
        <f ca="1">IF('quick game'!Q204&gt;=$Y$51,1,0)</f>
        <v>0</v>
      </c>
      <c r="AB253">
        <f ca="1">IF('quick game'!R204&gt;=$Y$51,1,0)</f>
        <v>0</v>
      </c>
      <c r="AC253">
        <f ca="1">IF('quick game'!S204&gt;=$Y$51,1,0)</f>
        <v>0</v>
      </c>
      <c r="AD253">
        <f ca="1">IF('quick game'!T204&gt;=$Y$51,1,0)</f>
        <v>0</v>
      </c>
      <c r="AE253">
        <f ca="1">IF('quick game'!U204&gt;=$Y$51,1,0)</f>
        <v>0</v>
      </c>
      <c r="AF253">
        <f ca="1">IF('quick game'!V204&gt;=$Y$51,1,0)</f>
        <v>0</v>
      </c>
      <c r="AG253">
        <f ca="1">IF('quick game'!W204&gt;=$Y$51,1,0)</f>
        <v>0</v>
      </c>
      <c r="AH253">
        <f ca="1">IF('quick game'!X204&gt;=$Y$51,1,0)</f>
        <v>0</v>
      </c>
      <c r="AI253">
        <f ca="1">IF('quick game'!Y204&gt;=$Y$51,1,0)</f>
        <v>0</v>
      </c>
      <c r="AJ253">
        <f ca="1">IF('quick game'!Z204&gt;=$Y$51,1,0)</f>
        <v>0</v>
      </c>
      <c r="AM253">
        <f>'quick game'!O204</f>
        <v>0</v>
      </c>
      <c r="AN253">
        <f ca="1">IF('quick game'!Q204&gt;=$Y$51+$Y$52,1,0)</f>
        <v>0</v>
      </c>
      <c r="AO253">
        <f ca="1">IF('quick game'!R204&gt;=$Y$51+$Y$52,1,0)</f>
        <v>0</v>
      </c>
      <c r="AP253">
        <f ca="1">IF('quick game'!S204&gt;=$Y$51+$Y$52,1,0)</f>
        <v>0</v>
      </c>
      <c r="AQ253">
        <f ca="1">IF('quick game'!T204&gt;=$Y$51+$Y$52,1,0)</f>
        <v>0</v>
      </c>
      <c r="AR253">
        <f ca="1">IF('quick game'!U204&gt;=$Y$51+$Y$52,1,0)</f>
        <v>0</v>
      </c>
      <c r="AS253">
        <f ca="1">IF('quick game'!V204&gt;=$Y$51+$Y$52,1,0)</f>
        <v>0</v>
      </c>
      <c r="AT253">
        <f ca="1">IF('quick game'!W204&gt;=$Y$51+$Y$52,1,0)</f>
        <v>0</v>
      </c>
      <c r="AU253">
        <f ca="1">IF('quick game'!X204&gt;=$Y$51+$Y$52,1,0)</f>
        <v>0</v>
      </c>
      <c r="AV253">
        <f ca="1">IF('quick game'!Y204&gt;=$Y$51+$Y$52,1,0)</f>
        <v>0</v>
      </c>
      <c r="AW253">
        <f ca="1">IF('quick game'!Z204&gt;=$Y$51+$Y$52,1,0)</f>
        <v>0</v>
      </c>
    </row>
    <row r="254" spans="13:49" x14ac:dyDescent="0.25">
      <c r="M254">
        <f>'quick game'!B205</f>
        <v>5640</v>
      </c>
      <c r="N254">
        <f ca="1">IF(N$64=$N$5,+'quick game'!E205,-100000)</f>
        <v>3.1667335444597573E-162</v>
      </c>
      <c r="O254">
        <f>IF(O$64=$N$5,+'quick game'!F205,-100000)</f>
        <v>-100000</v>
      </c>
      <c r="P254">
        <f>IF(P$64=$N$5,+'quick game'!G205,-100000)</f>
        <v>-100000</v>
      </c>
      <c r="Q254">
        <f>IF(Q$64=$N$5,+'quick game'!H205,-100000)</f>
        <v>-100000</v>
      </c>
      <c r="R254">
        <f>IF(R$64=$N$5,+'quick game'!I205,-100000)</f>
        <v>-100000</v>
      </c>
      <c r="S254">
        <f>IF(S$64=$N$5,+'quick game'!J205,-100000)</f>
        <v>-100000</v>
      </c>
      <c r="T254">
        <f>IF(T$64=$N$5,+'quick game'!K205,-100000)</f>
        <v>-100000</v>
      </c>
      <c r="U254">
        <f>IF(U$64=$N$5,+'quick game'!L205,-100000)</f>
        <v>-100000</v>
      </c>
      <c r="V254">
        <f>IF(V$64=$N$5,+'quick game'!M205,-100000)</f>
        <v>-100000</v>
      </c>
      <c r="W254">
        <f>IF(W$64=$N$5,+'quick game'!N205,-100000)</f>
        <v>-100000</v>
      </c>
      <c r="Z254">
        <f>'quick game'!B205</f>
        <v>5640</v>
      </c>
      <c r="AA254">
        <f ca="1">IF('quick game'!Q205&gt;=$Y$51,1,0)</f>
        <v>0</v>
      </c>
      <c r="AB254">
        <f ca="1">IF('quick game'!R205&gt;=$Y$51,1,0)</f>
        <v>0</v>
      </c>
      <c r="AC254">
        <f ca="1">IF('quick game'!S205&gt;=$Y$51,1,0)</f>
        <v>0</v>
      </c>
      <c r="AD254">
        <f ca="1">IF('quick game'!T205&gt;=$Y$51,1,0)</f>
        <v>0</v>
      </c>
      <c r="AE254">
        <f ca="1">IF('quick game'!U205&gt;=$Y$51,1,0)</f>
        <v>0</v>
      </c>
      <c r="AF254">
        <f ca="1">IF('quick game'!V205&gt;=$Y$51,1,0)</f>
        <v>0</v>
      </c>
      <c r="AG254">
        <f ca="1">IF('quick game'!W205&gt;=$Y$51,1,0)</f>
        <v>0</v>
      </c>
      <c r="AH254">
        <f ca="1">IF('quick game'!X205&gt;=$Y$51,1,0)</f>
        <v>0</v>
      </c>
      <c r="AI254">
        <f ca="1">IF('quick game'!Y205&gt;=$Y$51,1,0)</f>
        <v>0</v>
      </c>
      <c r="AJ254">
        <f ca="1">IF('quick game'!Z205&gt;=$Y$51,1,0)</f>
        <v>0</v>
      </c>
      <c r="AM254">
        <f>'quick game'!O205</f>
        <v>0</v>
      </c>
      <c r="AN254">
        <f ca="1">IF('quick game'!Q205&gt;=$Y$51+$Y$52,1,0)</f>
        <v>0</v>
      </c>
      <c r="AO254">
        <f ca="1">IF('quick game'!R205&gt;=$Y$51+$Y$52,1,0)</f>
        <v>0</v>
      </c>
      <c r="AP254">
        <f ca="1">IF('quick game'!S205&gt;=$Y$51+$Y$52,1,0)</f>
        <v>0</v>
      </c>
      <c r="AQ254">
        <f ca="1">IF('quick game'!T205&gt;=$Y$51+$Y$52,1,0)</f>
        <v>0</v>
      </c>
      <c r="AR254">
        <f ca="1">IF('quick game'!U205&gt;=$Y$51+$Y$52,1,0)</f>
        <v>0</v>
      </c>
      <c r="AS254">
        <f ca="1">IF('quick game'!V205&gt;=$Y$51+$Y$52,1,0)</f>
        <v>0</v>
      </c>
      <c r="AT254">
        <f ca="1">IF('quick game'!W205&gt;=$Y$51+$Y$52,1,0)</f>
        <v>0</v>
      </c>
      <c r="AU254">
        <f ca="1">IF('quick game'!X205&gt;=$Y$51+$Y$52,1,0)</f>
        <v>0</v>
      </c>
      <c r="AV254">
        <f ca="1">IF('quick game'!Y205&gt;=$Y$51+$Y$52,1,0)</f>
        <v>0</v>
      </c>
      <c r="AW254">
        <f ca="1">IF('quick game'!Z205&gt;=$Y$51+$Y$52,1,0)</f>
        <v>0</v>
      </c>
    </row>
    <row r="255" spans="13:49" x14ac:dyDescent="0.25">
      <c r="M255">
        <f>'quick game'!B206</f>
        <v>5670</v>
      </c>
      <c r="N255">
        <f ca="1">IF(N$64=$N$5,+'quick game'!E206,-100000)</f>
        <v>4.3135226892536421E-163</v>
      </c>
      <c r="O255">
        <f>IF(O$64=$N$5,+'quick game'!F206,-100000)</f>
        <v>-100000</v>
      </c>
      <c r="P255">
        <f>IF(P$64=$N$5,+'quick game'!G206,-100000)</f>
        <v>-100000</v>
      </c>
      <c r="Q255">
        <f>IF(Q$64=$N$5,+'quick game'!H206,-100000)</f>
        <v>-100000</v>
      </c>
      <c r="R255">
        <f>IF(R$64=$N$5,+'quick game'!I206,-100000)</f>
        <v>-100000</v>
      </c>
      <c r="S255">
        <f>IF(S$64=$N$5,+'quick game'!J206,-100000)</f>
        <v>-100000</v>
      </c>
      <c r="T255">
        <f>IF(T$64=$N$5,+'quick game'!K206,-100000)</f>
        <v>-100000</v>
      </c>
      <c r="U255">
        <f>IF(U$64=$N$5,+'quick game'!L206,-100000)</f>
        <v>-100000</v>
      </c>
      <c r="V255">
        <f>IF(V$64=$N$5,+'quick game'!M206,-100000)</f>
        <v>-100000</v>
      </c>
      <c r="W255">
        <f>IF(W$64=$N$5,+'quick game'!N206,-100000)</f>
        <v>-100000</v>
      </c>
      <c r="Z255">
        <f>'quick game'!B206</f>
        <v>5670</v>
      </c>
      <c r="AA255">
        <f ca="1">IF('quick game'!Q206&gt;=$Y$51,1,0)</f>
        <v>0</v>
      </c>
      <c r="AB255">
        <f ca="1">IF('quick game'!R206&gt;=$Y$51,1,0)</f>
        <v>0</v>
      </c>
      <c r="AC255">
        <f ca="1">IF('quick game'!S206&gt;=$Y$51,1,0)</f>
        <v>0</v>
      </c>
      <c r="AD255">
        <f ca="1">IF('quick game'!T206&gt;=$Y$51,1,0)</f>
        <v>0</v>
      </c>
      <c r="AE255">
        <f ca="1">IF('quick game'!U206&gt;=$Y$51,1,0)</f>
        <v>0</v>
      </c>
      <c r="AF255">
        <f ca="1">IF('quick game'!V206&gt;=$Y$51,1,0)</f>
        <v>0</v>
      </c>
      <c r="AG255">
        <f ca="1">IF('quick game'!W206&gt;=$Y$51,1,0)</f>
        <v>0</v>
      </c>
      <c r="AH255">
        <f ca="1">IF('quick game'!X206&gt;=$Y$51,1,0)</f>
        <v>0</v>
      </c>
      <c r="AI255">
        <f ca="1">IF('quick game'!Y206&gt;=$Y$51,1,0)</f>
        <v>0</v>
      </c>
      <c r="AJ255">
        <f ca="1">IF('quick game'!Z206&gt;=$Y$51,1,0)</f>
        <v>0</v>
      </c>
      <c r="AM255">
        <f>'quick game'!O206</f>
        <v>0</v>
      </c>
      <c r="AN255">
        <f ca="1">IF('quick game'!Q206&gt;=$Y$51+$Y$52,1,0)</f>
        <v>0</v>
      </c>
      <c r="AO255">
        <f ca="1">IF('quick game'!R206&gt;=$Y$51+$Y$52,1,0)</f>
        <v>0</v>
      </c>
      <c r="AP255">
        <f ca="1">IF('quick game'!S206&gt;=$Y$51+$Y$52,1,0)</f>
        <v>0</v>
      </c>
      <c r="AQ255">
        <f ca="1">IF('quick game'!T206&gt;=$Y$51+$Y$52,1,0)</f>
        <v>0</v>
      </c>
      <c r="AR255">
        <f ca="1">IF('quick game'!U206&gt;=$Y$51+$Y$52,1,0)</f>
        <v>0</v>
      </c>
      <c r="AS255">
        <f ca="1">IF('quick game'!V206&gt;=$Y$51+$Y$52,1,0)</f>
        <v>0</v>
      </c>
      <c r="AT255">
        <f ca="1">IF('quick game'!W206&gt;=$Y$51+$Y$52,1,0)</f>
        <v>0</v>
      </c>
      <c r="AU255">
        <f ca="1">IF('quick game'!X206&gt;=$Y$51+$Y$52,1,0)</f>
        <v>0</v>
      </c>
      <c r="AV255">
        <f ca="1">IF('quick game'!Y206&gt;=$Y$51+$Y$52,1,0)</f>
        <v>0</v>
      </c>
      <c r="AW255">
        <f ca="1">IF('quick game'!Z206&gt;=$Y$51+$Y$52,1,0)</f>
        <v>0</v>
      </c>
    </row>
    <row r="256" spans="13:49" x14ac:dyDescent="0.25">
      <c r="M256">
        <f>'quick game'!B207</f>
        <v>5700</v>
      </c>
      <c r="N256">
        <f ca="1">IF(N$64=$N$5,+'quick game'!E207,-100000)</f>
        <v>5.4496154819080631E-164</v>
      </c>
      <c r="O256">
        <f>IF(O$64=$N$5,+'quick game'!F207,-100000)</f>
        <v>-100000</v>
      </c>
      <c r="P256">
        <f>IF(P$64=$N$5,+'quick game'!G207,-100000)</f>
        <v>-100000</v>
      </c>
      <c r="Q256">
        <f>IF(Q$64=$N$5,+'quick game'!H207,-100000)</f>
        <v>-100000</v>
      </c>
      <c r="R256">
        <f>IF(R$64=$N$5,+'quick game'!I207,-100000)</f>
        <v>-100000</v>
      </c>
      <c r="S256">
        <f>IF(S$64=$N$5,+'quick game'!J207,-100000)</f>
        <v>-100000</v>
      </c>
      <c r="T256">
        <f>IF(T$64=$N$5,+'quick game'!K207,-100000)</f>
        <v>-100000</v>
      </c>
      <c r="U256">
        <f>IF(U$64=$N$5,+'quick game'!L207,-100000)</f>
        <v>-100000</v>
      </c>
      <c r="V256">
        <f>IF(V$64=$N$5,+'quick game'!M207,-100000)</f>
        <v>-100000</v>
      </c>
      <c r="W256">
        <f>IF(W$64=$N$5,+'quick game'!N207,-100000)</f>
        <v>-100000</v>
      </c>
      <c r="Z256">
        <f>'quick game'!B207</f>
        <v>5700</v>
      </c>
      <c r="AA256">
        <f ca="1">IF('quick game'!Q207&gt;=$Y$51,1,0)</f>
        <v>0</v>
      </c>
      <c r="AB256">
        <f ca="1">IF('quick game'!R207&gt;=$Y$51,1,0)</f>
        <v>0</v>
      </c>
      <c r="AC256">
        <f ca="1">IF('quick game'!S207&gt;=$Y$51,1,0)</f>
        <v>0</v>
      </c>
      <c r="AD256">
        <f ca="1">IF('quick game'!T207&gt;=$Y$51,1,0)</f>
        <v>0</v>
      </c>
      <c r="AE256">
        <f ca="1">IF('quick game'!U207&gt;=$Y$51,1,0)</f>
        <v>0</v>
      </c>
      <c r="AF256">
        <f ca="1">IF('quick game'!V207&gt;=$Y$51,1,0)</f>
        <v>0</v>
      </c>
      <c r="AG256">
        <f ca="1">IF('quick game'!W207&gt;=$Y$51,1,0)</f>
        <v>0</v>
      </c>
      <c r="AH256">
        <f ca="1">IF('quick game'!X207&gt;=$Y$51,1,0)</f>
        <v>0</v>
      </c>
      <c r="AI256">
        <f ca="1">IF('quick game'!Y207&gt;=$Y$51,1,0)</f>
        <v>0</v>
      </c>
      <c r="AJ256">
        <f ca="1">IF('quick game'!Z207&gt;=$Y$51,1,0)</f>
        <v>0</v>
      </c>
      <c r="AM256">
        <f>'quick game'!O207</f>
        <v>0</v>
      </c>
      <c r="AN256">
        <f ca="1">IF('quick game'!Q207&gt;=$Y$51+$Y$52,1,0)</f>
        <v>0</v>
      </c>
      <c r="AO256">
        <f ca="1">IF('quick game'!R207&gt;=$Y$51+$Y$52,1,0)</f>
        <v>0</v>
      </c>
      <c r="AP256">
        <f ca="1">IF('quick game'!S207&gt;=$Y$51+$Y$52,1,0)</f>
        <v>0</v>
      </c>
      <c r="AQ256">
        <f ca="1">IF('quick game'!T207&gt;=$Y$51+$Y$52,1,0)</f>
        <v>0</v>
      </c>
      <c r="AR256">
        <f ca="1">IF('quick game'!U207&gt;=$Y$51+$Y$52,1,0)</f>
        <v>0</v>
      </c>
      <c r="AS256">
        <f ca="1">IF('quick game'!V207&gt;=$Y$51+$Y$52,1,0)</f>
        <v>0</v>
      </c>
      <c r="AT256">
        <f ca="1">IF('quick game'!W207&gt;=$Y$51+$Y$52,1,0)</f>
        <v>0</v>
      </c>
      <c r="AU256">
        <f ca="1">IF('quick game'!X207&gt;=$Y$51+$Y$52,1,0)</f>
        <v>0</v>
      </c>
      <c r="AV256">
        <f ca="1">IF('quick game'!Y207&gt;=$Y$51+$Y$52,1,0)</f>
        <v>0</v>
      </c>
      <c r="AW256">
        <f ca="1">IF('quick game'!Z207&gt;=$Y$51+$Y$52,1,0)</f>
        <v>0</v>
      </c>
    </row>
    <row r="257" spans="13:49" x14ac:dyDescent="0.25">
      <c r="M257">
        <f>'quick game'!B208</f>
        <v>5730</v>
      </c>
      <c r="N257">
        <f ca="1">IF(N$64=$N$5,+'quick game'!E208,-100000)</f>
        <v>8.8586373065729727E-165</v>
      </c>
      <c r="O257">
        <f>IF(O$64=$N$5,+'quick game'!F208,-100000)</f>
        <v>-100000</v>
      </c>
      <c r="P257">
        <f>IF(P$64=$N$5,+'quick game'!G208,-100000)</f>
        <v>-100000</v>
      </c>
      <c r="Q257">
        <f>IF(Q$64=$N$5,+'quick game'!H208,-100000)</f>
        <v>-100000</v>
      </c>
      <c r="R257">
        <f>IF(R$64=$N$5,+'quick game'!I208,-100000)</f>
        <v>-100000</v>
      </c>
      <c r="S257">
        <f>IF(S$64=$N$5,+'quick game'!J208,-100000)</f>
        <v>-100000</v>
      </c>
      <c r="T257">
        <f>IF(T$64=$N$5,+'quick game'!K208,-100000)</f>
        <v>-100000</v>
      </c>
      <c r="U257">
        <f>IF(U$64=$N$5,+'quick game'!L208,-100000)</f>
        <v>-100000</v>
      </c>
      <c r="V257">
        <f>IF(V$64=$N$5,+'quick game'!M208,-100000)</f>
        <v>-100000</v>
      </c>
      <c r="W257">
        <f>IF(W$64=$N$5,+'quick game'!N208,-100000)</f>
        <v>-100000</v>
      </c>
      <c r="Z257">
        <f>'quick game'!B208</f>
        <v>5730</v>
      </c>
      <c r="AA257">
        <f ca="1">IF('quick game'!Q208&gt;=$Y$51,1,0)</f>
        <v>0</v>
      </c>
      <c r="AB257">
        <f ca="1">IF('quick game'!R208&gt;=$Y$51,1,0)</f>
        <v>0</v>
      </c>
      <c r="AC257">
        <f ca="1">IF('quick game'!S208&gt;=$Y$51,1,0)</f>
        <v>0</v>
      </c>
      <c r="AD257">
        <f ca="1">IF('quick game'!T208&gt;=$Y$51,1,0)</f>
        <v>0</v>
      </c>
      <c r="AE257">
        <f ca="1">IF('quick game'!U208&gt;=$Y$51,1,0)</f>
        <v>0</v>
      </c>
      <c r="AF257">
        <f ca="1">IF('quick game'!V208&gt;=$Y$51,1,0)</f>
        <v>0</v>
      </c>
      <c r="AG257">
        <f ca="1">IF('quick game'!W208&gt;=$Y$51,1,0)</f>
        <v>0</v>
      </c>
      <c r="AH257">
        <f ca="1">IF('quick game'!X208&gt;=$Y$51,1,0)</f>
        <v>0</v>
      </c>
      <c r="AI257">
        <f ca="1">IF('quick game'!Y208&gt;=$Y$51,1,0)</f>
        <v>0</v>
      </c>
      <c r="AJ257">
        <f ca="1">IF('quick game'!Z208&gt;=$Y$51,1,0)</f>
        <v>0</v>
      </c>
      <c r="AM257">
        <f>'quick game'!O208</f>
        <v>0</v>
      </c>
      <c r="AN257">
        <f ca="1">IF('quick game'!Q208&gt;=$Y$51+$Y$52,1,0)</f>
        <v>0</v>
      </c>
      <c r="AO257">
        <f ca="1">IF('quick game'!R208&gt;=$Y$51+$Y$52,1,0)</f>
        <v>0</v>
      </c>
      <c r="AP257">
        <f ca="1">IF('quick game'!S208&gt;=$Y$51+$Y$52,1,0)</f>
        <v>0</v>
      </c>
      <c r="AQ257">
        <f ca="1">IF('quick game'!T208&gt;=$Y$51+$Y$52,1,0)</f>
        <v>0</v>
      </c>
      <c r="AR257">
        <f ca="1">IF('quick game'!U208&gt;=$Y$51+$Y$52,1,0)</f>
        <v>0</v>
      </c>
      <c r="AS257">
        <f ca="1">IF('quick game'!V208&gt;=$Y$51+$Y$52,1,0)</f>
        <v>0</v>
      </c>
      <c r="AT257">
        <f ca="1">IF('quick game'!W208&gt;=$Y$51+$Y$52,1,0)</f>
        <v>0</v>
      </c>
      <c r="AU257">
        <f ca="1">IF('quick game'!X208&gt;=$Y$51+$Y$52,1,0)</f>
        <v>0</v>
      </c>
      <c r="AV257">
        <f ca="1">IF('quick game'!Y208&gt;=$Y$51+$Y$52,1,0)</f>
        <v>0</v>
      </c>
      <c r="AW257">
        <f ca="1">IF('quick game'!Z208&gt;=$Y$51+$Y$52,1,0)</f>
        <v>0</v>
      </c>
    </row>
    <row r="258" spans="13:49" x14ac:dyDescent="0.25">
      <c r="M258">
        <f>'quick game'!B209</f>
        <v>5760</v>
      </c>
      <c r="N258">
        <f ca="1">IF(N$64=$N$5,+'quick game'!E209,-100000)</f>
        <v>8.1959351790683217E-166</v>
      </c>
      <c r="O258">
        <f>IF(O$64=$N$5,+'quick game'!F209,-100000)</f>
        <v>-100000</v>
      </c>
      <c r="P258">
        <f>IF(P$64=$N$5,+'quick game'!G209,-100000)</f>
        <v>-100000</v>
      </c>
      <c r="Q258">
        <f>IF(Q$64=$N$5,+'quick game'!H209,-100000)</f>
        <v>-100000</v>
      </c>
      <c r="R258">
        <f>IF(R$64=$N$5,+'quick game'!I209,-100000)</f>
        <v>-100000</v>
      </c>
      <c r="S258">
        <f>IF(S$64=$N$5,+'quick game'!J209,-100000)</f>
        <v>-100000</v>
      </c>
      <c r="T258">
        <f>IF(T$64=$N$5,+'quick game'!K209,-100000)</f>
        <v>-100000</v>
      </c>
      <c r="U258">
        <f>IF(U$64=$N$5,+'quick game'!L209,-100000)</f>
        <v>-100000</v>
      </c>
      <c r="V258">
        <f>IF(V$64=$N$5,+'quick game'!M209,-100000)</f>
        <v>-100000</v>
      </c>
      <c r="W258">
        <f>IF(W$64=$N$5,+'quick game'!N209,-100000)</f>
        <v>-100000</v>
      </c>
      <c r="Z258">
        <f>'quick game'!B209</f>
        <v>5760</v>
      </c>
      <c r="AA258">
        <f ca="1">IF('quick game'!Q209&gt;=$Y$51,1,0)</f>
        <v>0</v>
      </c>
      <c r="AB258">
        <f ca="1">IF('quick game'!R209&gt;=$Y$51,1,0)</f>
        <v>0</v>
      </c>
      <c r="AC258">
        <f ca="1">IF('quick game'!S209&gt;=$Y$51,1,0)</f>
        <v>0</v>
      </c>
      <c r="AD258">
        <f ca="1">IF('quick game'!T209&gt;=$Y$51,1,0)</f>
        <v>0</v>
      </c>
      <c r="AE258">
        <f ca="1">IF('quick game'!U209&gt;=$Y$51,1,0)</f>
        <v>0</v>
      </c>
      <c r="AF258">
        <f ca="1">IF('quick game'!V209&gt;=$Y$51,1,0)</f>
        <v>0</v>
      </c>
      <c r="AG258">
        <f ca="1">IF('quick game'!W209&gt;=$Y$51,1,0)</f>
        <v>0</v>
      </c>
      <c r="AH258">
        <f ca="1">IF('quick game'!X209&gt;=$Y$51,1,0)</f>
        <v>0</v>
      </c>
      <c r="AI258">
        <f ca="1">IF('quick game'!Y209&gt;=$Y$51,1,0)</f>
        <v>0</v>
      </c>
      <c r="AJ258">
        <f ca="1">IF('quick game'!Z209&gt;=$Y$51,1,0)</f>
        <v>0</v>
      </c>
      <c r="AM258">
        <f>'quick game'!O209</f>
        <v>0</v>
      </c>
      <c r="AN258">
        <f ca="1">IF('quick game'!Q209&gt;=$Y$51+$Y$52,1,0)</f>
        <v>0</v>
      </c>
      <c r="AO258">
        <f ca="1">IF('quick game'!R209&gt;=$Y$51+$Y$52,1,0)</f>
        <v>0</v>
      </c>
      <c r="AP258">
        <f ca="1">IF('quick game'!S209&gt;=$Y$51+$Y$52,1,0)</f>
        <v>0</v>
      </c>
      <c r="AQ258">
        <f ca="1">IF('quick game'!T209&gt;=$Y$51+$Y$52,1,0)</f>
        <v>0</v>
      </c>
      <c r="AR258">
        <f ca="1">IF('quick game'!U209&gt;=$Y$51+$Y$52,1,0)</f>
        <v>0</v>
      </c>
      <c r="AS258">
        <f ca="1">IF('quick game'!V209&gt;=$Y$51+$Y$52,1,0)</f>
        <v>0</v>
      </c>
      <c r="AT258">
        <f ca="1">IF('quick game'!W209&gt;=$Y$51+$Y$52,1,0)</f>
        <v>0</v>
      </c>
      <c r="AU258">
        <f ca="1">IF('quick game'!X209&gt;=$Y$51+$Y$52,1,0)</f>
        <v>0</v>
      </c>
      <c r="AV258">
        <f ca="1">IF('quick game'!Y209&gt;=$Y$51+$Y$52,1,0)</f>
        <v>0</v>
      </c>
      <c r="AW258">
        <f ca="1">IF('quick game'!Z209&gt;=$Y$51+$Y$52,1,0)</f>
        <v>0</v>
      </c>
    </row>
    <row r="259" spans="13:49" x14ac:dyDescent="0.25">
      <c r="M259">
        <f>'quick game'!B210</f>
        <v>5790</v>
      </c>
      <c r="N259">
        <f ca="1">IF(N$64=$N$5,+'quick game'!E210,-100000)</f>
        <v>1.1737298323835954E-166</v>
      </c>
      <c r="O259">
        <f>IF(O$64=$N$5,+'quick game'!F210,-100000)</f>
        <v>-100000</v>
      </c>
      <c r="P259">
        <f>IF(P$64=$N$5,+'quick game'!G210,-100000)</f>
        <v>-100000</v>
      </c>
      <c r="Q259">
        <f>IF(Q$64=$N$5,+'quick game'!H210,-100000)</f>
        <v>-100000</v>
      </c>
      <c r="R259">
        <f>IF(R$64=$N$5,+'quick game'!I210,-100000)</f>
        <v>-100000</v>
      </c>
      <c r="S259">
        <f>IF(S$64=$N$5,+'quick game'!J210,-100000)</f>
        <v>-100000</v>
      </c>
      <c r="T259">
        <f>IF(T$64=$N$5,+'quick game'!K210,-100000)</f>
        <v>-100000</v>
      </c>
      <c r="U259">
        <f>IF(U$64=$N$5,+'quick game'!L210,-100000)</f>
        <v>-100000</v>
      </c>
      <c r="V259">
        <f>IF(V$64=$N$5,+'quick game'!M210,-100000)</f>
        <v>-100000</v>
      </c>
      <c r="W259">
        <f>IF(W$64=$N$5,+'quick game'!N210,-100000)</f>
        <v>-100000</v>
      </c>
      <c r="Z259">
        <f>'quick game'!B210</f>
        <v>5790</v>
      </c>
      <c r="AA259">
        <f ca="1">IF('quick game'!Q210&gt;=$Y$51,1,0)</f>
        <v>0</v>
      </c>
      <c r="AB259">
        <f ca="1">IF('quick game'!R210&gt;=$Y$51,1,0)</f>
        <v>0</v>
      </c>
      <c r="AC259">
        <f ca="1">IF('quick game'!S210&gt;=$Y$51,1,0)</f>
        <v>0</v>
      </c>
      <c r="AD259">
        <f ca="1">IF('quick game'!T210&gt;=$Y$51,1,0)</f>
        <v>0</v>
      </c>
      <c r="AE259">
        <f ca="1">IF('quick game'!U210&gt;=$Y$51,1,0)</f>
        <v>0</v>
      </c>
      <c r="AF259">
        <f ca="1">IF('quick game'!V210&gt;=$Y$51,1,0)</f>
        <v>0</v>
      </c>
      <c r="AG259">
        <f ca="1">IF('quick game'!W210&gt;=$Y$51,1,0)</f>
        <v>0</v>
      </c>
      <c r="AH259">
        <f ca="1">IF('quick game'!X210&gt;=$Y$51,1,0)</f>
        <v>0</v>
      </c>
      <c r="AI259">
        <f ca="1">IF('quick game'!Y210&gt;=$Y$51,1,0)</f>
        <v>0</v>
      </c>
      <c r="AJ259">
        <f ca="1">IF('quick game'!Z210&gt;=$Y$51,1,0)</f>
        <v>0</v>
      </c>
      <c r="AM259">
        <f>'quick game'!O210</f>
        <v>0</v>
      </c>
      <c r="AN259">
        <f ca="1">IF('quick game'!Q210&gt;=$Y$51+$Y$52,1,0)</f>
        <v>0</v>
      </c>
      <c r="AO259">
        <f ca="1">IF('quick game'!R210&gt;=$Y$51+$Y$52,1,0)</f>
        <v>0</v>
      </c>
      <c r="AP259">
        <f ca="1">IF('quick game'!S210&gt;=$Y$51+$Y$52,1,0)</f>
        <v>0</v>
      </c>
      <c r="AQ259">
        <f ca="1">IF('quick game'!T210&gt;=$Y$51+$Y$52,1,0)</f>
        <v>0</v>
      </c>
      <c r="AR259">
        <f ca="1">IF('quick game'!U210&gt;=$Y$51+$Y$52,1,0)</f>
        <v>0</v>
      </c>
      <c r="AS259">
        <f ca="1">IF('quick game'!V210&gt;=$Y$51+$Y$52,1,0)</f>
        <v>0</v>
      </c>
      <c r="AT259">
        <f ca="1">IF('quick game'!W210&gt;=$Y$51+$Y$52,1,0)</f>
        <v>0</v>
      </c>
      <c r="AU259">
        <f ca="1">IF('quick game'!X210&gt;=$Y$51+$Y$52,1,0)</f>
        <v>0</v>
      </c>
      <c r="AV259">
        <f ca="1">IF('quick game'!Y210&gt;=$Y$51+$Y$52,1,0)</f>
        <v>0</v>
      </c>
      <c r="AW259">
        <f ca="1">IF('quick game'!Z210&gt;=$Y$51+$Y$52,1,0)</f>
        <v>0</v>
      </c>
    </row>
    <row r="260" spans="13:49" x14ac:dyDescent="0.25">
      <c r="M260">
        <f>'quick game'!B211</f>
        <v>5820</v>
      </c>
      <c r="N260">
        <f ca="1">IF(N$64=$N$5,+'quick game'!E211,-100000)</f>
        <v>1.9440402707430875E-167</v>
      </c>
      <c r="O260">
        <f>IF(O$64=$N$5,+'quick game'!F211,-100000)</f>
        <v>-100000</v>
      </c>
      <c r="P260">
        <f>IF(P$64=$N$5,+'quick game'!G211,-100000)</f>
        <v>-100000</v>
      </c>
      <c r="Q260">
        <f>IF(Q$64=$N$5,+'quick game'!H211,-100000)</f>
        <v>-100000</v>
      </c>
      <c r="R260">
        <f>IF(R$64=$N$5,+'quick game'!I211,-100000)</f>
        <v>-100000</v>
      </c>
      <c r="S260">
        <f>IF(S$64=$N$5,+'quick game'!J211,-100000)</f>
        <v>-100000</v>
      </c>
      <c r="T260">
        <f>IF(T$64=$N$5,+'quick game'!K211,-100000)</f>
        <v>-100000</v>
      </c>
      <c r="U260">
        <f>IF(U$64=$N$5,+'quick game'!L211,-100000)</f>
        <v>-100000</v>
      </c>
      <c r="V260">
        <f>IF(V$64=$N$5,+'quick game'!M211,-100000)</f>
        <v>-100000</v>
      </c>
      <c r="W260">
        <f>IF(W$64=$N$5,+'quick game'!N211,-100000)</f>
        <v>-100000</v>
      </c>
      <c r="Z260">
        <f>'quick game'!B211</f>
        <v>5820</v>
      </c>
      <c r="AA260">
        <f ca="1">IF('quick game'!Q211&gt;=$Y$51,1,0)</f>
        <v>0</v>
      </c>
      <c r="AB260">
        <f ca="1">IF('quick game'!R211&gt;=$Y$51,1,0)</f>
        <v>0</v>
      </c>
      <c r="AC260">
        <f ca="1">IF('quick game'!S211&gt;=$Y$51,1,0)</f>
        <v>0</v>
      </c>
      <c r="AD260">
        <f ca="1">IF('quick game'!T211&gt;=$Y$51,1,0)</f>
        <v>0</v>
      </c>
      <c r="AE260">
        <f ca="1">IF('quick game'!U211&gt;=$Y$51,1,0)</f>
        <v>0</v>
      </c>
      <c r="AF260">
        <f ca="1">IF('quick game'!V211&gt;=$Y$51,1,0)</f>
        <v>0</v>
      </c>
      <c r="AG260">
        <f ca="1">IF('quick game'!W211&gt;=$Y$51,1,0)</f>
        <v>0</v>
      </c>
      <c r="AH260">
        <f ca="1">IF('quick game'!X211&gt;=$Y$51,1,0)</f>
        <v>0</v>
      </c>
      <c r="AI260">
        <f ca="1">IF('quick game'!Y211&gt;=$Y$51,1,0)</f>
        <v>0</v>
      </c>
      <c r="AJ260">
        <f ca="1">IF('quick game'!Z211&gt;=$Y$51,1,0)</f>
        <v>0</v>
      </c>
      <c r="AM260">
        <f>'quick game'!O211</f>
        <v>0</v>
      </c>
      <c r="AN260">
        <f ca="1">IF('quick game'!Q211&gt;=$Y$51+$Y$52,1,0)</f>
        <v>0</v>
      </c>
      <c r="AO260">
        <f ca="1">IF('quick game'!R211&gt;=$Y$51+$Y$52,1,0)</f>
        <v>0</v>
      </c>
      <c r="AP260">
        <f ca="1">IF('quick game'!S211&gt;=$Y$51+$Y$52,1,0)</f>
        <v>0</v>
      </c>
      <c r="AQ260">
        <f ca="1">IF('quick game'!T211&gt;=$Y$51+$Y$52,1,0)</f>
        <v>0</v>
      </c>
      <c r="AR260">
        <f ca="1">IF('quick game'!U211&gt;=$Y$51+$Y$52,1,0)</f>
        <v>0</v>
      </c>
      <c r="AS260">
        <f ca="1">IF('quick game'!V211&gt;=$Y$51+$Y$52,1,0)</f>
        <v>0</v>
      </c>
      <c r="AT260">
        <f ca="1">IF('quick game'!W211&gt;=$Y$51+$Y$52,1,0)</f>
        <v>0</v>
      </c>
      <c r="AU260">
        <f ca="1">IF('quick game'!X211&gt;=$Y$51+$Y$52,1,0)</f>
        <v>0</v>
      </c>
      <c r="AV260">
        <f ca="1">IF('quick game'!Y211&gt;=$Y$51+$Y$52,1,0)</f>
        <v>0</v>
      </c>
      <c r="AW260">
        <f ca="1">IF('quick game'!Z211&gt;=$Y$51+$Y$52,1,0)</f>
        <v>0</v>
      </c>
    </row>
    <row r="261" spans="13:49" x14ac:dyDescent="0.25">
      <c r="M261">
        <f>'quick game'!B212</f>
        <v>5850</v>
      </c>
      <c r="N261">
        <f ca="1">IF(N$64=$N$5,+'quick game'!E212,-100000)</f>
        <v>2.2557188024748248E-168</v>
      </c>
      <c r="O261">
        <f>IF(O$64=$N$5,+'quick game'!F212,-100000)</f>
        <v>-100000</v>
      </c>
      <c r="P261">
        <f>IF(P$64=$N$5,+'quick game'!G212,-100000)</f>
        <v>-100000</v>
      </c>
      <c r="Q261">
        <f>IF(Q$64=$N$5,+'quick game'!H212,-100000)</f>
        <v>-100000</v>
      </c>
      <c r="R261">
        <f>IF(R$64=$N$5,+'quick game'!I212,-100000)</f>
        <v>-100000</v>
      </c>
      <c r="S261">
        <f>IF(S$64=$N$5,+'quick game'!J212,-100000)</f>
        <v>-100000</v>
      </c>
      <c r="T261">
        <f>IF(T$64=$N$5,+'quick game'!K212,-100000)</f>
        <v>-100000</v>
      </c>
      <c r="U261">
        <f>IF(U$64=$N$5,+'quick game'!L212,-100000)</f>
        <v>-100000</v>
      </c>
      <c r="V261">
        <f>IF(V$64=$N$5,+'quick game'!M212,-100000)</f>
        <v>-100000</v>
      </c>
      <c r="W261">
        <f>IF(W$64=$N$5,+'quick game'!N212,-100000)</f>
        <v>-100000</v>
      </c>
      <c r="Z261">
        <f>'quick game'!B212</f>
        <v>5850</v>
      </c>
      <c r="AA261">
        <f ca="1">IF('quick game'!Q212&gt;=$Y$51,1,0)</f>
        <v>0</v>
      </c>
      <c r="AB261">
        <f ca="1">IF('quick game'!R212&gt;=$Y$51,1,0)</f>
        <v>0</v>
      </c>
      <c r="AC261">
        <f ca="1">IF('quick game'!S212&gt;=$Y$51,1,0)</f>
        <v>0</v>
      </c>
      <c r="AD261">
        <f ca="1">IF('quick game'!T212&gt;=$Y$51,1,0)</f>
        <v>0</v>
      </c>
      <c r="AE261">
        <f ca="1">IF('quick game'!U212&gt;=$Y$51,1,0)</f>
        <v>0</v>
      </c>
      <c r="AF261">
        <f ca="1">IF('quick game'!V212&gt;=$Y$51,1,0)</f>
        <v>0</v>
      </c>
      <c r="AG261">
        <f ca="1">IF('quick game'!W212&gt;=$Y$51,1,0)</f>
        <v>0</v>
      </c>
      <c r="AH261">
        <f ca="1">IF('quick game'!X212&gt;=$Y$51,1,0)</f>
        <v>0</v>
      </c>
      <c r="AI261">
        <f ca="1">IF('quick game'!Y212&gt;=$Y$51,1,0)</f>
        <v>0</v>
      </c>
      <c r="AJ261">
        <f ca="1">IF('quick game'!Z212&gt;=$Y$51,1,0)</f>
        <v>0</v>
      </c>
      <c r="AM261">
        <f>'quick game'!O212</f>
        <v>0</v>
      </c>
      <c r="AN261">
        <f ca="1">IF('quick game'!Q212&gt;=$Y$51+$Y$52,1,0)</f>
        <v>0</v>
      </c>
      <c r="AO261">
        <f ca="1">IF('quick game'!R212&gt;=$Y$51+$Y$52,1,0)</f>
        <v>0</v>
      </c>
      <c r="AP261">
        <f ca="1">IF('quick game'!S212&gt;=$Y$51+$Y$52,1,0)</f>
        <v>0</v>
      </c>
      <c r="AQ261">
        <f ca="1">IF('quick game'!T212&gt;=$Y$51+$Y$52,1,0)</f>
        <v>0</v>
      </c>
      <c r="AR261">
        <f ca="1">IF('quick game'!U212&gt;=$Y$51+$Y$52,1,0)</f>
        <v>0</v>
      </c>
      <c r="AS261">
        <f ca="1">IF('quick game'!V212&gt;=$Y$51+$Y$52,1,0)</f>
        <v>0</v>
      </c>
      <c r="AT261">
        <f ca="1">IF('quick game'!W212&gt;=$Y$51+$Y$52,1,0)</f>
        <v>0</v>
      </c>
      <c r="AU261">
        <f ca="1">IF('quick game'!X212&gt;=$Y$51+$Y$52,1,0)</f>
        <v>0</v>
      </c>
      <c r="AV261">
        <f ca="1">IF('quick game'!Y212&gt;=$Y$51+$Y$52,1,0)</f>
        <v>0</v>
      </c>
      <c r="AW261">
        <f ca="1">IF('quick game'!Z212&gt;=$Y$51+$Y$52,1,0)</f>
        <v>0</v>
      </c>
    </row>
    <row r="262" spans="13:49" x14ac:dyDescent="0.25">
      <c r="M262">
        <f>'quick game'!B213</f>
        <v>5880</v>
      </c>
      <c r="N262">
        <f ca="1">IF(N$64=$N$5,+'quick game'!E213,-100000)</f>
        <v>3.0268048427077439E-169</v>
      </c>
      <c r="O262">
        <f>IF(O$64=$N$5,+'quick game'!F213,-100000)</f>
        <v>-100000</v>
      </c>
      <c r="P262">
        <f>IF(P$64=$N$5,+'quick game'!G213,-100000)</f>
        <v>-100000</v>
      </c>
      <c r="Q262">
        <f>IF(Q$64=$N$5,+'quick game'!H213,-100000)</f>
        <v>-100000</v>
      </c>
      <c r="R262">
        <f>IF(R$64=$N$5,+'quick game'!I213,-100000)</f>
        <v>-100000</v>
      </c>
      <c r="S262">
        <f>IF(S$64=$N$5,+'quick game'!J213,-100000)</f>
        <v>-100000</v>
      </c>
      <c r="T262">
        <f>IF(T$64=$N$5,+'quick game'!K213,-100000)</f>
        <v>-100000</v>
      </c>
      <c r="U262">
        <f>IF(U$64=$N$5,+'quick game'!L213,-100000)</f>
        <v>-100000</v>
      </c>
      <c r="V262">
        <f>IF(V$64=$N$5,+'quick game'!M213,-100000)</f>
        <v>-100000</v>
      </c>
      <c r="W262">
        <f>IF(W$64=$N$5,+'quick game'!N213,-100000)</f>
        <v>-100000</v>
      </c>
      <c r="Z262">
        <f>'quick game'!B213</f>
        <v>5880</v>
      </c>
      <c r="AA262">
        <f ca="1">IF('quick game'!Q213&gt;=$Y$51,1,0)</f>
        <v>0</v>
      </c>
      <c r="AB262">
        <f ca="1">IF('quick game'!R213&gt;=$Y$51,1,0)</f>
        <v>0</v>
      </c>
      <c r="AC262">
        <f ca="1">IF('quick game'!S213&gt;=$Y$51,1,0)</f>
        <v>0</v>
      </c>
      <c r="AD262">
        <f ca="1">IF('quick game'!T213&gt;=$Y$51,1,0)</f>
        <v>0</v>
      </c>
      <c r="AE262">
        <f ca="1">IF('quick game'!U213&gt;=$Y$51,1,0)</f>
        <v>0</v>
      </c>
      <c r="AF262">
        <f ca="1">IF('quick game'!V213&gt;=$Y$51,1,0)</f>
        <v>0</v>
      </c>
      <c r="AG262">
        <f ca="1">IF('quick game'!W213&gt;=$Y$51,1,0)</f>
        <v>0</v>
      </c>
      <c r="AH262">
        <f ca="1">IF('quick game'!X213&gt;=$Y$51,1,0)</f>
        <v>0</v>
      </c>
      <c r="AI262">
        <f ca="1">IF('quick game'!Y213&gt;=$Y$51,1,0)</f>
        <v>0</v>
      </c>
      <c r="AJ262">
        <f ca="1">IF('quick game'!Z213&gt;=$Y$51,1,0)</f>
        <v>0</v>
      </c>
      <c r="AM262">
        <f>'quick game'!O213</f>
        <v>0</v>
      </c>
      <c r="AN262">
        <f ca="1">IF('quick game'!Q213&gt;=$Y$51+$Y$52,1,0)</f>
        <v>0</v>
      </c>
      <c r="AO262">
        <f ca="1">IF('quick game'!R213&gt;=$Y$51+$Y$52,1,0)</f>
        <v>0</v>
      </c>
      <c r="AP262">
        <f ca="1">IF('quick game'!S213&gt;=$Y$51+$Y$52,1,0)</f>
        <v>0</v>
      </c>
      <c r="AQ262">
        <f ca="1">IF('quick game'!T213&gt;=$Y$51+$Y$52,1,0)</f>
        <v>0</v>
      </c>
      <c r="AR262">
        <f ca="1">IF('quick game'!U213&gt;=$Y$51+$Y$52,1,0)</f>
        <v>0</v>
      </c>
      <c r="AS262">
        <f ca="1">IF('quick game'!V213&gt;=$Y$51+$Y$52,1,0)</f>
        <v>0</v>
      </c>
      <c r="AT262">
        <f ca="1">IF('quick game'!W213&gt;=$Y$51+$Y$52,1,0)</f>
        <v>0</v>
      </c>
      <c r="AU262">
        <f ca="1">IF('quick game'!X213&gt;=$Y$51+$Y$52,1,0)</f>
        <v>0</v>
      </c>
      <c r="AV262">
        <f ca="1">IF('quick game'!Y213&gt;=$Y$51+$Y$52,1,0)</f>
        <v>0</v>
      </c>
      <c r="AW262">
        <f ca="1">IF('quick game'!Z213&gt;=$Y$51+$Y$52,1,0)</f>
        <v>0</v>
      </c>
    </row>
    <row r="263" spans="13:49" x14ac:dyDescent="0.25">
      <c r="M263">
        <f>'quick game'!B214</f>
        <v>5910</v>
      </c>
      <c r="N263">
        <f ca="1">IF(N$64=$N$5,+'quick game'!E214,-100000)</f>
        <v>3.4976883409602314E-170</v>
      </c>
      <c r="O263">
        <f>IF(O$64=$N$5,+'quick game'!F214,-100000)</f>
        <v>-100000</v>
      </c>
      <c r="P263">
        <f>IF(P$64=$N$5,+'quick game'!G214,-100000)</f>
        <v>-100000</v>
      </c>
      <c r="Q263">
        <f>IF(Q$64=$N$5,+'quick game'!H214,-100000)</f>
        <v>-100000</v>
      </c>
      <c r="R263">
        <f>IF(R$64=$N$5,+'quick game'!I214,-100000)</f>
        <v>-100000</v>
      </c>
      <c r="S263">
        <f>IF(S$64=$N$5,+'quick game'!J214,-100000)</f>
        <v>-100000</v>
      </c>
      <c r="T263">
        <f>IF(T$64=$N$5,+'quick game'!K214,-100000)</f>
        <v>-100000</v>
      </c>
      <c r="U263">
        <f>IF(U$64=$N$5,+'quick game'!L214,-100000)</f>
        <v>-100000</v>
      </c>
      <c r="V263">
        <f>IF(V$64=$N$5,+'quick game'!M214,-100000)</f>
        <v>-100000</v>
      </c>
      <c r="W263">
        <f>IF(W$64=$N$5,+'quick game'!N214,-100000)</f>
        <v>-100000</v>
      </c>
      <c r="Z263">
        <f>'quick game'!B214</f>
        <v>5910</v>
      </c>
      <c r="AA263">
        <f ca="1">IF('quick game'!Q214&gt;=$Y$51,1,0)</f>
        <v>0</v>
      </c>
      <c r="AB263">
        <f ca="1">IF('quick game'!R214&gt;=$Y$51,1,0)</f>
        <v>0</v>
      </c>
      <c r="AC263">
        <f ca="1">IF('quick game'!S214&gt;=$Y$51,1,0)</f>
        <v>0</v>
      </c>
      <c r="AD263">
        <f ca="1">IF('quick game'!T214&gt;=$Y$51,1,0)</f>
        <v>0</v>
      </c>
      <c r="AE263">
        <f ca="1">IF('quick game'!U214&gt;=$Y$51,1,0)</f>
        <v>0</v>
      </c>
      <c r="AF263">
        <f ca="1">IF('quick game'!V214&gt;=$Y$51,1,0)</f>
        <v>0</v>
      </c>
      <c r="AG263">
        <f ca="1">IF('quick game'!W214&gt;=$Y$51,1,0)</f>
        <v>0</v>
      </c>
      <c r="AH263">
        <f ca="1">IF('quick game'!X214&gt;=$Y$51,1,0)</f>
        <v>0</v>
      </c>
      <c r="AI263">
        <f ca="1">IF('quick game'!Y214&gt;=$Y$51,1,0)</f>
        <v>0</v>
      </c>
      <c r="AJ263">
        <f ca="1">IF('quick game'!Z214&gt;=$Y$51,1,0)</f>
        <v>0</v>
      </c>
      <c r="AM263">
        <f>'quick game'!O214</f>
        <v>0</v>
      </c>
      <c r="AN263">
        <f ca="1">IF('quick game'!Q214&gt;=$Y$51+$Y$52,1,0)</f>
        <v>0</v>
      </c>
      <c r="AO263">
        <f ca="1">IF('quick game'!R214&gt;=$Y$51+$Y$52,1,0)</f>
        <v>0</v>
      </c>
      <c r="AP263">
        <f ca="1">IF('quick game'!S214&gt;=$Y$51+$Y$52,1,0)</f>
        <v>0</v>
      </c>
      <c r="AQ263">
        <f ca="1">IF('quick game'!T214&gt;=$Y$51+$Y$52,1,0)</f>
        <v>0</v>
      </c>
      <c r="AR263">
        <f ca="1">IF('quick game'!U214&gt;=$Y$51+$Y$52,1,0)</f>
        <v>0</v>
      </c>
      <c r="AS263">
        <f ca="1">IF('quick game'!V214&gt;=$Y$51+$Y$52,1,0)</f>
        <v>0</v>
      </c>
      <c r="AT263">
        <f ca="1">IF('quick game'!W214&gt;=$Y$51+$Y$52,1,0)</f>
        <v>0</v>
      </c>
      <c r="AU263">
        <f ca="1">IF('quick game'!X214&gt;=$Y$51+$Y$52,1,0)</f>
        <v>0</v>
      </c>
      <c r="AV263">
        <f ca="1">IF('quick game'!Y214&gt;=$Y$51+$Y$52,1,0)</f>
        <v>0</v>
      </c>
      <c r="AW263">
        <f ca="1">IF('quick game'!Z214&gt;=$Y$51+$Y$52,1,0)</f>
        <v>0</v>
      </c>
    </row>
    <row r="264" spans="13:49" x14ac:dyDescent="0.25">
      <c r="M264">
        <f>'quick game'!B215</f>
        <v>5940</v>
      </c>
      <c r="N264">
        <f ca="1">IF(N$64=$N$5,+'quick game'!E215,-100000)</f>
        <v>3.8891311143006729E-171</v>
      </c>
      <c r="O264">
        <f>IF(O$64=$N$5,+'quick game'!F215,-100000)</f>
        <v>-100000</v>
      </c>
      <c r="P264">
        <f>IF(P$64=$N$5,+'quick game'!G215,-100000)</f>
        <v>-100000</v>
      </c>
      <c r="Q264">
        <f>IF(Q$64=$N$5,+'quick game'!H215,-100000)</f>
        <v>-100000</v>
      </c>
      <c r="R264">
        <f>IF(R$64=$N$5,+'quick game'!I215,-100000)</f>
        <v>-100000</v>
      </c>
      <c r="S264">
        <f>IF(S$64=$N$5,+'quick game'!J215,-100000)</f>
        <v>-100000</v>
      </c>
      <c r="T264">
        <f>IF(T$64=$N$5,+'quick game'!K215,-100000)</f>
        <v>-100000</v>
      </c>
      <c r="U264">
        <f>IF(U$64=$N$5,+'quick game'!L215,-100000)</f>
        <v>-100000</v>
      </c>
      <c r="V264">
        <f>IF(V$64=$N$5,+'quick game'!M215,-100000)</f>
        <v>-100000</v>
      </c>
      <c r="W264">
        <f>IF(W$64=$N$5,+'quick game'!N215,-100000)</f>
        <v>-100000</v>
      </c>
      <c r="Z264">
        <f>'quick game'!B215</f>
        <v>5940</v>
      </c>
      <c r="AA264">
        <f ca="1">IF('quick game'!Q215&gt;=$Y$51,1,0)</f>
        <v>0</v>
      </c>
      <c r="AB264">
        <f ca="1">IF('quick game'!R215&gt;=$Y$51,1,0)</f>
        <v>0</v>
      </c>
      <c r="AC264">
        <f ca="1">IF('quick game'!S215&gt;=$Y$51,1,0)</f>
        <v>0</v>
      </c>
      <c r="AD264">
        <f ca="1">IF('quick game'!T215&gt;=$Y$51,1,0)</f>
        <v>0</v>
      </c>
      <c r="AE264">
        <f ca="1">IF('quick game'!U215&gt;=$Y$51,1,0)</f>
        <v>0</v>
      </c>
      <c r="AF264">
        <f ca="1">IF('quick game'!V215&gt;=$Y$51,1,0)</f>
        <v>0</v>
      </c>
      <c r="AG264">
        <f ca="1">IF('quick game'!W215&gt;=$Y$51,1,0)</f>
        <v>0</v>
      </c>
      <c r="AH264">
        <f ca="1">IF('quick game'!X215&gt;=$Y$51,1,0)</f>
        <v>0</v>
      </c>
      <c r="AI264">
        <f ca="1">IF('quick game'!Y215&gt;=$Y$51,1,0)</f>
        <v>0</v>
      </c>
      <c r="AJ264">
        <f ca="1">IF('quick game'!Z215&gt;=$Y$51,1,0)</f>
        <v>0</v>
      </c>
      <c r="AM264">
        <f>'quick game'!O215</f>
        <v>0</v>
      </c>
      <c r="AN264">
        <f ca="1">IF('quick game'!Q215&gt;=$Y$51+$Y$52,1,0)</f>
        <v>0</v>
      </c>
      <c r="AO264">
        <f ca="1">IF('quick game'!R215&gt;=$Y$51+$Y$52,1,0)</f>
        <v>0</v>
      </c>
      <c r="AP264">
        <f ca="1">IF('quick game'!S215&gt;=$Y$51+$Y$52,1,0)</f>
        <v>0</v>
      </c>
      <c r="AQ264">
        <f ca="1">IF('quick game'!T215&gt;=$Y$51+$Y$52,1,0)</f>
        <v>0</v>
      </c>
      <c r="AR264">
        <f ca="1">IF('quick game'!U215&gt;=$Y$51+$Y$52,1,0)</f>
        <v>0</v>
      </c>
      <c r="AS264">
        <f ca="1">IF('quick game'!V215&gt;=$Y$51+$Y$52,1,0)</f>
        <v>0</v>
      </c>
      <c r="AT264">
        <f ca="1">IF('quick game'!W215&gt;=$Y$51+$Y$52,1,0)</f>
        <v>0</v>
      </c>
      <c r="AU264">
        <f ca="1">IF('quick game'!X215&gt;=$Y$51+$Y$52,1,0)</f>
        <v>0</v>
      </c>
      <c r="AV264">
        <f ca="1">IF('quick game'!Y215&gt;=$Y$51+$Y$52,1,0)</f>
        <v>0</v>
      </c>
      <c r="AW264">
        <f ca="1">IF('quick game'!Z215&gt;=$Y$51+$Y$52,1,0)</f>
        <v>0</v>
      </c>
    </row>
    <row r="265" spans="13:49" x14ac:dyDescent="0.25">
      <c r="M265">
        <f>'quick game'!B216</f>
        <v>5970</v>
      </c>
      <c r="N265">
        <f ca="1">IF(N$64=$N$5,+'quick game'!E216,-100000)</f>
        <v>5.384694629881995E-172</v>
      </c>
      <c r="O265">
        <f>IF(O$64=$N$5,+'quick game'!F216,-100000)</f>
        <v>-100000</v>
      </c>
      <c r="P265">
        <f>IF(P$64=$N$5,+'quick game'!G216,-100000)</f>
        <v>-100000</v>
      </c>
      <c r="Q265">
        <f>IF(Q$64=$N$5,+'quick game'!H216,-100000)</f>
        <v>-100000</v>
      </c>
      <c r="R265">
        <f>IF(R$64=$N$5,+'quick game'!I216,-100000)</f>
        <v>-100000</v>
      </c>
      <c r="S265">
        <f>IF(S$64=$N$5,+'quick game'!J216,-100000)</f>
        <v>-100000</v>
      </c>
      <c r="T265">
        <f>IF(T$64=$N$5,+'quick game'!K216,-100000)</f>
        <v>-100000</v>
      </c>
      <c r="U265">
        <f>IF(U$64=$N$5,+'quick game'!L216,-100000)</f>
        <v>-100000</v>
      </c>
      <c r="V265">
        <f>IF(V$64=$N$5,+'quick game'!M216,-100000)</f>
        <v>-100000</v>
      </c>
      <c r="W265">
        <f>IF(W$64=$N$5,+'quick game'!N216,-100000)</f>
        <v>-100000</v>
      </c>
      <c r="Z265">
        <f>'quick game'!B216</f>
        <v>5970</v>
      </c>
      <c r="AA265">
        <f ca="1">IF('quick game'!Q216&gt;=$Y$51,1,0)</f>
        <v>0</v>
      </c>
      <c r="AB265">
        <f ca="1">IF('quick game'!R216&gt;=$Y$51,1,0)</f>
        <v>0</v>
      </c>
      <c r="AC265">
        <f ca="1">IF('quick game'!S216&gt;=$Y$51,1,0)</f>
        <v>0</v>
      </c>
      <c r="AD265">
        <f ca="1">IF('quick game'!T216&gt;=$Y$51,1,0)</f>
        <v>0</v>
      </c>
      <c r="AE265">
        <f ca="1">IF('quick game'!U216&gt;=$Y$51,1,0)</f>
        <v>0</v>
      </c>
      <c r="AF265">
        <f ca="1">IF('quick game'!V216&gt;=$Y$51,1,0)</f>
        <v>0</v>
      </c>
      <c r="AG265">
        <f ca="1">IF('quick game'!W216&gt;=$Y$51,1,0)</f>
        <v>0</v>
      </c>
      <c r="AH265">
        <f ca="1">IF('quick game'!X216&gt;=$Y$51,1,0)</f>
        <v>0</v>
      </c>
      <c r="AI265">
        <f ca="1">IF('quick game'!Y216&gt;=$Y$51,1,0)</f>
        <v>0</v>
      </c>
      <c r="AJ265">
        <f ca="1">IF('quick game'!Z216&gt;=$Y$51,1,0)</f>
        <v>0</v>
      </c>
      <c r="AM265">
        <f>'quick game'!O216</f>
        <v>0</v>
      </c>
      <c r="AN265">
        <f ca="1">IF('quick game'!Q216&gt;=$Y$51+$Y$52,1,0)</f>
        <v>0</v>
      </c>
      <c r="AO265">
        <f ca="1">IF('quick game'!R216&gt;=$Y$51+$Y$52,1,0)</f>
        <v>0</v>
      </c>
      <c r="AP265">
        <f ca="1">IF('quick game'!S216&gt;=$Y$51+$Y$52,1,0)</f>
        <v>0</v>
      </c>
      <c r="AQ265">
        <f ca="1">IF('quick game'!T216&gt;=$Y$51+$Y$52,1,0)</f>
        <v>0</v>
      </c>
      <c r="AR265">
        <f ca="1">IF('quick game'!U216&gt;=$Y$51+$Y$52,1,0)</f>
        <v>0</v>
      </c>
      <c r="AS265">
        <f ca="1">IF('quick game'!V216&gt;=$Y$51+$Y$52,1,0)</f>
        <v>0</v>
      </c>
      <c r="AT265">
        <f ca="1">IF('quick game'!W216&gt;=$Y$51+$Y$52,1,0)</f>
        <v>0</v>
      </c>
      <c r="AU265">
        <f ca="1">IF('quick game'!X216&gt;=$Y$51+$Y$52,1,0)</f>
        <v>0</v>
      </c>
      <c r="AV265">
        <f ca="1">IF('quick game'!Y216&gt;=$Y$51+$Y$52,1,0)</f>
        <v>0</v>
      </c>
      <c r="AW265">
        <f ca="1">IF('quick game'!Z216&gt;=$Y$51+$Y$52,1,0)</f>
        <v>0</v>
      </c>
    </row>
    <row r="266" spans="13:49" x14ac:dyDescent="0.25">
      <c r="M266">
        <f>'quick game'!B217</f>
        <v>6000</v>
      </c>
      <c r="N266">
        <f ca="1">IF(N$64=$N$5,+'quick game'!E217,-100000)</f>
        <v>8.2377943682032242E-173</v>
      </c>
      <c r="O266">
        <f>IF(O$64=$N$5,+'quick game'!F217,-100000)</f>
        <v>-100000</v>
      </c>
      <c r="P266">
        <f>IF(P$64=$N$5,+'quick game'!G217,-100000)</f>
        <v>-100000</v>
      </c>
      <c r="Q266">
        <f>IF(Q$64=$N$5,+'quick game'!H217,-100000)</f>
        <v>-100000</v>
      </c>
      <c r="R266">
        <f>IF(R$64=$N$5,+'quick game'!I217,-100000)</f>
        <v>-100000</v>
      </c>
      <c r="S266">
        <f>IF(S$64=$N$5,+'quick game'!J217,-100000)</f>
        <v>-100000</v>
      </c>
      <c r="T266">
        <f>IF(T$64=$N$5,+'quick game'!K217,-100000)</f>
        <v>-100000</v>
      </c>
      <c r="U266">
        <f>IF(U$64=$N$5,+'quick game'!L217,-100000)</f>
        <v>-100000</v>
      </c>
      <c r="V266">
        <f>IF(V$64=$N$5,+'quick game'!M217,-100000)</f>
        <v>-100000</v>
      </c>
      <c r="W266">
        <f>IF(W$64=$N$5,+'quick game'!N217,-100000)</f>
        <v>-100000</v>
      </c>
      <c r="Z266">
        <f>'quick game'!B217</f>
        <v>6000</v>
      </c>
      <c r="AA266">
        <f ca="1">IF('quick game'!Q217&gt;=$Y$51,1,0)</f>
        <v>0</v>
      </c>
      <c r="AB266">
        <f ca="1">IF('quick game'!R217&gt;=$Y$51,1,0)</f>
        <v>0</v>
      </c>
      <c r="AC266">
        <f ca="1">IF('quick game'!S217&gt;=$Y$51,1,0)</f>
        <v>0</v>
      </c>
      <c r="AD266">
        <f ca="1">IF('quick game'!T217&gt;=$Y$51,1,0)</f>
        <v>0</v>
      </c>
      <c r="AE266">
        <f ca="1">IF('quick game'!U217&gt;=$Y$51,1,0)</f>
        <v>0</v>
      </c>
      <c r="AF266">
        <f ca="1">IF('quick game'!V217&gt;=$Y$51,1,0)</f>
        <v>0</v>
      </c>
      <c r="AG266">
        <f ca="1">IF('quick game'!W217&gt;=$Y$51,1,0)</f>
        <v>0</v>
      </c>
      <c r="AH266">
        <f ca="1">IF('quick game'!X217&gt;=$Y$51,1,0)</f>
        <v>0</v>
      </c>
      <c r="AI266">
        <f ca="1">IF('quick game'!Y217&gt;=$Y$51,1,0)</f>
        <v>0</v>
      </c>
      <c r="AJ266">
        <f ca="1">IF('quick game'!Z217&gt;=$Y$51,1,0)</f>
        <v>0</v>
      </c>
      <c r="AM266">
        <f>'quick game'!O217</f>
        <v>0</v>
      </c>
      <c r="AN266">
        <f ca="1">IF('quick game'!Q217&gt;=$Y$51+$Y$52,1,0)</f>
        <v>0</v>
      </c>
      <c r="AO266">
        <f ca="1">IF('quick game'!R217&gt;=$Y$51+$Y$52,1,0)</f>
        <v>0</v>
      </c>
      <c r="AP266">
        <f ca="1">IF('quick game'!S217&gt;=$Y$51+$Y$52,1,0)</f>
        <v>0</v>
      </c>
      <c r="AQ266">
        <f ca="1">IF('quick game'!T217&gt;=$Y$51+$Y$52,1,0)</f>
        <v>0</v>
      </c>
      <c r="AR266">
        <f ca="1">IF('quick game'!U217&gt;=$Y$51+$Y$52,1,0)</f>
        <v>0</v>
      </c>
      <c r="AS266">
        <f ca="1">IF('quick game'!V217&gt;=$Y$51+$Y$52,1,0)</f>
        <v>0</v>
      </c>
      <c r="AT266">
        <f ca="1">IF('quick game'!W217&gt;=$Y$51+$Y$52,1,0)</f>
        <v>0</v>
      </c>
      <c r="AU266">
        <f ca="1">IF('quick game'!X217&gt;=$Y$51+$Y$52,1,0)</f>
        <v>0</v>
      </c>
      <c r="AV266">
        <f ca="1">IF('quick game'!Y217&gt;=$Y$51+$Y$52,1,0)</f>
        <v>0</v>
      </c>
      <c r="AW266">
        <f ca="1">IF('quick game'!Z217&gt;=$Y$51+$Y$52,1,0)</f>
        <v>0</v>
      </c>
    </row>
    <row r="267" spans="13:49" x14ac:dyDescent="0.25">
      <c r="M267">
        <f>'quick game'!B218</f>
        <v>6030</v>
      </c>
      <c r="N267">
        <f ca="1">IF(N$64=$N$5,+'quick game'!E218,-100000)</f>
        <v>1.0745408318557642E-173</v>
      </c>
      <c r="O267">
        <f>IF(O$64=$N$5,+'quick game'!F218,-100000)</f>
        <v>-100000</v>
      </c>
      <c r="P267">
        <f>IF(P$64=$N$5,+'quick game'!G218,-100000)</f>
        <v>-100000</v>
      </c>
      <c r="Q267">
        <f>IF(Q$64=$N$5,+'quick game'!H218,-100000)</f>
        <v>-100000</v>
      </c>
      <c r="R267">
        <f>IF(R$64=$N$5,+'quick game'!I218,-100000)</f>
        <v>-100000</v>
      </c>
      <c r="S267">
        <f>IF(S$64=$N$5,+'quick game'!J218,-100000)</f>
        <v>-100000</v>
      </c>
      <c r="T267">
        <f>IF(T$64=$N$5,+'quick game'!K218,-100000)</f>
        <v>-100000</v>
      </c>
      <c r="U267">
        <f>IF(U$64=$N$5,+'quick game'!L218,-100000)</f>
        <v>-100000</v>
      </c>
      <c r="V267">
        <f>IF(V$64=$N$5,+'quick game'!M218,-100000)</f>
        <v>-100000</v>
      </c>
      <c r="W267">
        <f>IF(W$64=$N$5,+'quick game'!N218,-100000)</f>
        <v>-100000</v>
      </c>
      <c r="Z267">
        <f>'quick game'!B218</f>
        <v>6030</v>
      </c>
      <c r="AA267">
        <f ca="1">IF('quick game'!Q218&gt;=$Y$51,1,0)</f>
        <v>0</v>
      </c>
      <c r="AB267">
        <f ca="1">IF('quick game'!R218&gt;=$Y$51,1,0)</f>
        <v>0</v>
      </c>
      <c r="AC267">
        <f ca="1">IF('quick game'!S218&gt;=$Y$51,1,0)</f>
        <v>0</v>
      </c>
      <c r="AD267">
        <f ca="1">IF('quick game'!T218&gt;=$Y$51,1,0)</f>
        <v>0</v>
      </c>
      <c r="AE267">
        <f ca="1">IF('quick game'!U218&gt;=$Y$51,1,0)</f>
        <v>0</v>
      </c>
      <c r="AF267">
        <f ca="1">IF('quick game'!V218&gt;=$Y$51,1,0)</f>
        <v>0</v>
      </c>
      <c r="AG267">
        <f ca="1">IF('quick game'!W218&gt;=$Y$51,1,0)</f>
        <v>0</v>
      </c>
      <c r="AH267">
        <f ca="1">IF('quick game'!X218&gt;=$Y$51,1,0)</f>
        <v>0</v>
      </c>
      <c r="AI267">
        <f ca="1">IF('quick game'!Y218&gt;=$Y$51,1,0)</f>
        <v>0</v>
      </c>
      <c r="AJ267">
        <f ca="1">IF('quick game'!Z218&gt;=$Y$51,1,0)</f>
        <v>0</v>
      </c>
      <c r="AM267">
        <f>'quick game'!O218</f>
        <v>0</v>
      </c>
      <c r="AN267">
        <f ca="1">IF('quick game'!Q218&gt;=$Y$51+$Y$52,1,0)</f>
        <v>0</v>
      </c>
      <c r="AO267">
        <f ca="1">IF('quick game'!R218&gt;=$Y$51+$Y$52,1,0)</f>
        <v>0</v>
      </c>
      <c r="AP267">
        <f ca="1">IF('quick game'!S218&gt;=$Y$51+$Y$52,1,0)</f>
        <v>0</v>
      </c>
      <c r="AQ267">
        <f ca="1">IF('quick game'!T218&gt;=$Y$51+$Y$52,1,0)</f>
        <v>0</v>
      </c>
      <c r="AR267">
        <f ca="1">IF('quick game'!U218&gt;=$Y$51+$Y$52,1,0)</f>
        <v>0</v>
      </c>
      <c r="AS267">
        <f ca="1">IF('quick game'!V218&gt;=$Y$51+$Y$52,1,0)</f>
        <v>0</v>
      </c>
      <c r="AT267">
        <f ca="1">IF('quick game'!W218&gt;=$Y$51+$Y$52,1,0)</f>
        <v>0</v>
      </c>
      <c r="AU267">
        <f ca="1">IF('quick game'!X218&gt;=$Y$51+$Y$52,1,0)</f>
        <v>0</v>
      </c>
      <c r="AV267">
        <f ca="1">IF('quick game'!Y218&gt;=$Y$51+$Y$52,1,0)</f>
        <v>0</v>
      </c>
      <c r="AW267">
        <f ca="1">IF('quick game'!Z218&gt;=$Y$51+$Y$52,1,0)</f>
        <v>0</v>
      </c>
    </row>
    <row r="268" spans="13:49" x14ac:dyDescent="0.25">
      <c r="M268">
        <f>'quick game'!B219</f>
        <v>6060</v>
      </c>
      <c r="N268">
        <f ca="1">IF(N$64=$N$5,+'quick game'!E219,-100000)</f>
        <v>1.1699235612495686E-174</v>
      </c>
      <c r="O268">
        <f>IF(O$64=$N$5,+'quick game'!F219,-100000)</f>
        <v>-100000</v>
      </c>
      <c r="P268">
        <f>IF(P$64=$N$5,+'quick game'!G219,-100000)</f>
        <v>-100000</v>
      </c>
      <c r="Q268">
        <f>IF(Q$64=$N$5,+'quick game'!H219,-100000)</f>
        <v>-100000</v>
      </c>
      <c r="R268">
        <f>IF(R$64=$N$5,+'quick game'!I219,-100000)</f>
        <v>-100000</v>
      </c>
      <c r="S268">
        <f>IF(S$64=$N$5,+'quick game'!J219,-100000)</f>
        <v>-100000</v>
      </c>
      <c r="T268">
        <f>IF(T$64=$N$5,+'quick game'!K219,-100000)</f>
        <v>-100000</v>
      </c>
      <c r="U268">
        <f>IF(U$64=$N$5,+'quick game'!L219,-100000)</f>
        <v>-100000</v>
      </c>
      <c r="V268">
        <f>IF(V$64=$N$5,+'quick game'!M219,-100000)</f>
        <v>-100000</v>
      </c>
      <c r="W268">
        <f>IF(W$64=$N$5,+'quick game'!N219,-100000)</f>
        <v>-100000</v>
      </c>
      <c r="Z268">
        <f>'quick game'!B219</f>
        <v>6060</v>
      </c>
      <c r="AA268">
        <f ca="1">IF('quick game'!Q219&gt;=$Y$51,1,0)</f>
        <v>0</v>
      </c>
      <c r="AB268">
        <f ca="1">IF('quick game'!R219&gt;=$Y$51,1,0)</f>
        <v>0</v>
      </c>
      <c r="AC268">
        <f ca="1">IF('quick game'!S219&gt;=$Y$51,1,0)</f>
        <v>0</v>
      </c>
      <c r="AD268">
        <f ca="1">IF('quick game'!T219&gt;=$Y$51,1,0)</f>
        <v>0</v>
      </c>
      <c r="AE268">
        <f ca="1">IF('quick game'!U219&gt;=$Y$51,1,0)</f>
        <v>0</v>
      </c>
      <c r="AF268">
        <f ca="1">IF('quick game'!V219&gt;=$Y$51,1,0)</f>
        <v>0</v>
      </c>
      <c r="AG268">
        <f ca="1">IF('quick game'!W219&gt;=$Y$51,1,0)</f>
        <v>0</v>
      </c>
      <c r="AH268">
        <f ca="1">IF('quick game'!X219&gt;=$Y$51,1,0)</f>
        <v>0</v>
      </c>
      <c r="AI268">
        <f ca="1">IF('quick game'!Y219&gt;=$Y$51,1,0)</f>
        <v>0</v>
      </c>
      <c r="AJ268">
        <f ca="1">IF('quick game'!Z219&gt;=$Y$51,1,0)</f>
        <v>0</v>
      </c>
      <c r="AM268">
        <f>'quick game'!O219</f>
        <v>0</v>
      </c>
      <c r="AN268">
        <f ca="1">IF('quick game'!Q219&gt;=$Y$51+$Y$52,1,0)</f>
        <v>0</v>
      </c>
      <c r="AO268">
        <f ca="1">IF('quick game'!R219&gt;=$Y$51+$Y$52,1,0)</f>
        <v>0</v>
      </c>
      <c r="AP268">
        <f ca="1">IF('quick game'!S219&gt;=$Y$51+$Y$52,1,0)</f>
        <v>0</v>
      </c>
      <c r="AQ268">
        <f ca="1">IF('quick game'!T219&gt;=$Y$51+$Y$52,1,0)</f>
        <v>0</v>
      </c>
      <c r="AR268">
        <f ca="1">IF('quick game'!U219&gt;=$Y$51+$Y$52,1,0)</f>
        <v>0</v>
      </c>
      <c r="AS268">
        <f ca="1">IF('quick game'!V219&gt;=$Y$51+$Y$52,1,0)</f>
        <v>0</v>
      </c>
      <c r="AT268">
        <f ca="1">IF('quick game'!W219&gt;=$Y$51+$Y$52,1,0)</f>
        <v>0</v>
      </c>
      <c r="AU268">
        <f ca="1">IF('quick game'!X219&gt;=$Y$51+$Y$52,1,0)</f>
        <v>0</v>
      </c>
      <c r="AV268">
        <f ca="1">IF('quick game'!Y219&gt;=$Y$51+$Y$52,1,0)</f>
        <v>0</v>
      </c>
      <c r="AW268">
        <f ca="1">IF('quick game'!Z219&gt;=$Y$51+$Y$52,1,0)</f>
        <v>0</v>
      </c>
    </row>
    <row r="269" spans="13:49" x14ac:dyDescent="0.25">
      <c r="M269">
        <f>'quick game'!B220</f>
        <v>6090</v>
      </c>
      <c r="N269">
        <f ca="1">IF(N$64=$N$5,+'quick game'!E220,-100000)</f>
        <v>1.1603896109093961E-175</v>
      </c>
      <c r="O269">
        <f>IF(O$64=$N$5,+'quick game'!F220,-100000)</f>
        <v>-100000</v>
      </c>
      <c r="P269">
        <f>IF(P$64=$N$5,+'quick game'!G220,-100000)</f>
        <v>-100000</v>
      </c>
      <c r="Q269">
        <f>IF(Q$64=$N$5,+'quick game'!H220,-100000)</f>
        <v>-100000</v>
      </c>
      <c r="R269">
        <f>IF(R$64=$N$5,+'quick game'!I220,-100000)</f>
        <v>-100000</v>
      </c>
      <c r="S269">
        <f>IF(S$64=$N$5,+'quick game'!J220,-100000)</f>
        <v>-100000</v>
      </c>
      <c r="T269">
        <f>IF(T$64=$N$5,+'quick game'!K220,-100000)</f>
        <v>-100000</v>
      </c>
      <c r="U269">
        <f>IF(U$64=$N$5,+'quick game'!L220,-100000)</f>
        <v>-100000</v>
      </c>
      <c r="V269">
        <f>IF(V$64=$N$5,+'quick game'!M220,-100000)</f>
        <v>-100000</v>
      </c>
      <c r="W269">
        <f>IF(W$64=$N$5,+'quick game'!N220,-100000)</f>
        <v>-100000</v>
      </c>
      <c r="Z269">
        <f>'quick game'!B220</f>
        <v>6090</v>
      </c>
      <c r="AA269">
        <f ca="1">IF('quick game'!Q220&gt;=$Y$51,1,0)</f>
        <v>0</v>
      </c>
      <c r="AB269">
        <f ca="1">IF('quick game'!R220&gt;=$Y$51,1,0)</f>
        <v>0</v>
      </c>
      <c r="AC269">
        <f ca="1">IF('quick game'!S220&gt;=$Y$51,1,0)</f>
        <v>0</v>
      </c>
      <c r="AD269">
        <f ca="1">IF('quick game'!T220&gt;=$Y$51,1,0)</f>
        <v>0</v>
      </c>
      <c r="AE269">
        <f ca="1">IF('quick game'!U220&gt;=$Y$51,1,0)</f>
        <v>0</v>
      </c>
      <c r="AF269">
        <f ca="1">IF('quick game'!V220&gt;=$Y$51,1,0)</f>
        <v>0</v>
      </c>
      <c r="AG269">
        <f ca="1">IF('quick game'!W220&gt;=$Y$51,1,0)</f>
        <v>0</v>
      </c>
      <c r="AH269">
        <f ca="1">IF('quick game'!X220&gt;=$Y$51,1,0)</f>
        <v>0</v>
      </c>
      <c r="AI269">
        <f ca="1">IF('quick game'!Y220&gt;=$Y$51,1,0)</f>
        <v>0</v>
      </c>
      <c r="AJ269">
        <f ca="1">IF('quick game'!Z220&gt;=$Y$51,1,0)</f>
        <v>0</v>
      </c>
      <c r="AM269">
        <f>'quick game'!O220</f>
        <v>0</v>
      </c>
      <c r="AN269">
        <f ca="1">IF('quick game'!Q220&gt;=$Y$51+$Y$52,1,0)</f>
        <v>0</v>
      </c>
      <c r="AO269">
        <f ca="1">IF('quick game'!R220&gt;=$Y$51+$Y$52,1,0)</f>
        <v>0</v>
      </c>
      <c r="AP269">
        <f ca="1">IF('quick game'!S220&gt;=$Y$51+$Y$52,1,0)</f>
        <v>0</v>
      </c>
      <c r="AQ269">
        <f ca="1">IF('quick game'!T220&gt;=$Y$51+$Y$52,1,0)</f>
        <v>0</v>
      </c>
      <c r="AR269">
        <f ca="1">IF('quick game'!U220&gt;=$Y$51+$Y$52,1,0)</f>
        <v>0</v>
      </c>
      <c r="AS269">
        <f ca="1">IF('quick game'!V220&gt;=$Y$51+$Y$52,1,0)</f>
        <v>0</v>
      </c>
      <c r="AT269">
        <f ca="1">IF('quick game'!W220&gt;=$Y$51+$Y$52,1,0)</f>
        <v>0</v>
      </c>
      <c r="AU269">
        <f ca="1">IF('quick game'!X220&gt;=$Y$51+$Y$52,1,0)</f>
        <v>0</v>
      </c>
      <c r="AV269">
        <f ca="1">IF('quick game'!Y220&gt;=$Y$51+$Y$52,1,0)</f>
        <v>0</v>
      </c>
      <c r="AW269">
        <f ca="1">IF('quick game'!Z220&gt;=$Y$51+$Y$52,1,0)</f>
        <v>0</v>
      </c>
    </row>
    <row r="270" spans="13:49" x14ac:dyDescent="0.25">
      <c r="M270">
        <f>'quick game'!B221</f>
        <v>6120</v>
      </c>
      <c r="N270">
        <f ca="1">IF(N$64=$N$5,+'quick game'!E221,-100000)</f>
        <v>2.1844126079544655E-176</v>
      </c>
      <c r="O270">
        <f>IF(O$64=$N$5,+'quick game'!F221,-100000)</f>
        <v>-100000</v>
      </c>
      <c r="P270">
        <f>IF(P$64=$N$5,+'quick game'!G221,-100000)</f>
        <v>-100000</v>
      </c>
      <c r="Q270">
        <f>IF(Q$64=$N$5,+'quick game'!H221,-100000)</f>
        <v>-100000</v>
      </c>
      <c r="R270">
        <f>IF(R$64=$N$5,+'quick game'!I221,-100000)</f>
        <v>-100000</v>
      </c>
      <c r="S270">
        <f>IF(S$64=$N$5,+'quick game'!J221,-100000)</f>
        <v>-100000</v>
      </c>
      <c r="T270">
        <f>IF(T$64=$N$5,+'quick game'!K221,-100000)</f>
        <v>-100000</v>
      </c>
      <c r="U270">
        <f>IF(U$64=$N$5,+'quick game'!L221,-100000)</f>
        <v>-100000</v>
      </c>
      <c r="V270">
        <f>IF(V$64=$N$5,+'quick game'!M221,-100000)</f>
        <v>-100000</v>
      </c>
      <c r="W270">
        <f>IF(W$64=$N$5,+'quick game'!N221,-100000)</f>
        <v>-100000</v>
      </c>
      <c r="Z270">
        <f>'quick game'!B221</f>
        <v>6120</v>
      </c>
      <c r="AA270">
        <f ca="1">IF('quick game'!Q221&gt;=$Y$51,1,0)</f>
        <v>0</v>
      </c>
      <c r="AB270">
        <f ca="1">IF('quick game'!R221&gt;=$Y$51,1,0)</f>
        <v>0</v>
      </c>
      <c r="AC270">
        <f ca="1">IF('quick game'!S221&gt;=$Y$51,1,0)</f>
        <v>0</v>
      </c>
      <c r="AD270">
        <f ca="1">IF('quick game'!T221&gt;=$Y$51,1,0)</f>
        <v>0</v>
      </c>
      <c r="AE270">
        <f ca="1">IF('quick game'!U221&gt;=$Y$51,1,0)</f>
        <v>0</v>
      </c>
      <c r="AF270">
        <f ca="1">IF('quick game'!V221&gt;=$Y$51,1,0)</f>
        <v>0</v>
      </c>
      <c r="AG270">
        <f ca="1">IF('quick game'!W221&gt;=$Y$51,1,0)</f>
        <v>0</v>
      </c>
      <c r="AH270">
        <f ca="1">IF('quick game'!X221&gt;=$Y$51,1,0)</f>
        <v>0</v>
      </c>
      <c r="AI270">
        <f ca="1">IF('quick game'!Y221&gt;=$Y$51,1,0)</f>
        <v>0</v>
      </c>
      <c r="AJ270">
        <f ca="1">IF('quick game'!Z221&gt;=$Y$51,1,0)</f>
        <v>0</v>
      </c>
      <c r="AM270">
        <f>'quick game'!O221</f>
        <v>0</v>
      </c>
      <c r="AN270">
        <f ca="1">IF('quick game'!Q221&gt;=$Y$51+$Y$52,1,0)</f>
        <v>0</v>
      </c>
      <c r="AO270">
        <f ca="1">IF('quick game'!R221&gt;=$Y$51+$Y$52,1,0)</f>
        <v>0</v>
      </c>
      <c r="AP270">
        <f ca="1">IF('quick game'!S221&gt;=$Y$51+$Y$52,1,0)</f>
        <v>0</v>
      </c>
      <c r="AQ270">
        <f ca="1">IF('quick game'!T221&gt;=$Y$51+$Y$52,1,0)</f>
        <v>0</v>
      </c>
      <c r="AR270">
        <f ca="1">IF('quick game'!U221&gt;=$Y$51+$Y$52,1,0)</f>
        <v>0</v>
      </c>
      <c r="AS270">
        <f ca="1">IF('quick game'!V221&gt;=$Y$51+$Y$52,1,0)</f>
        <v>0</v>
      </c>
      <c r="AT270">
        <f ca="1">IF('quick game'!W221&gt;=$Y$51+$Y$52,1,0)</f>
        <v>0</v>
      </c>
      <c r="AU270">
        <f ca="1">IF('quick game'!X221&gt;=$Y$51+$Y$52,1,0)</f>
        <v>0</v>
      </c>
      <c r="AV270">
        <f ca="1">IF('quick game'!Y221&gt;=$Y$51+$Y$52,1,0)</f>
        <v>0</v>
      </c>
      <c r="AW270">
        <f ca="1">IF('quick game'!Z221&gt;=$Y$51+$Y$52,1,0)</f>
        <v>0</v>
      </c>
    </row>
    <row r="271" spans="13:49" x14ac:dyDescent="0.25">
      <c r="M271">
        <f>'quick game'!B222</f>
        <v>6150</v>
      </c>
      <c r="N271">
        <f ca="1">IF(N$64=$N$5,+'quick game'!E222,-100000)</f>
        <v>2.0449805486161371E-177</v>
      </c>
      <c r="O271">
        <f>IF(O$64=$N$5,+'quick game'!F222,-100000)</f>
        <v>-100000</v>
      </c>
      <c r="P271">
        <f>IF(P$64=$N$5,+'quick game'!G222,-100000)</f>
        <v>-100000</v>
      </c>
      <c r="Q271">
        <f>IF(Q$64=$N$5,+'quick game'!H222,-100000)</f>
        <v>-100000</v>
      </c>
      <c r="R271">
        <f>IF(R$64=$N$5,+'quick game'!I222,-100000)</f>
        <v>-100000</v>
      </c>
      <c r="S271">
        <f>IF(S$64=$N$5,+'quick game'!J222,-100000)</f>
        <v>-100000</v>
      </c>
      <c r="T271">
        <f>IF(T$64=$N$5,+'quick game'!K222,-100000)</f>
        <v>-100000</v>
      </c>
      <c r="U271">
        <f>IF(U$64=$N$5,+'quick game'!L222,-100000)</f>
        <v>-100000</v>
      </c>
      <c r="V271">
        <f>IF(V$64=$N$5,+'quick game'!M222,-100000)</f>
        <v>-100000</v>
      </c>
      <c r="W271">
        <f>IF(W$64=$N$5,+'quick game'!N222,-100000)</f>
        <v>-100000</v>
      </c>
      <c r="Z271">
        <f>'quick game'!B222</f>
        <v>6150</v>
      </c>
      <c r="AA271">
        <f ca="1">IF('quick game'!Q222&gt;=$Y$51,1,0)</f>
        <v>0</v>
      </c>
      <c r="AB271">
        <f ca="1">IF('quick game'!R222&gt;=$Y$51,1,0)</f>
        <v>0</v>
      </c>
      <c r="AC271">
        <f ca="1">IF('quick game'!S222&gt;=$Y$51,1,0)</f>
        <v>0</v>
      </c>
      <c r="AD271">
        <f ca="1">IF('quick game'!T222&gt;=$Y$51,1,0)</f>
        <v>0</v>
      </c>
      <c r="AE271">
        <f ca="1">IF('quick game'!U222&gt;=$Y$51,1,0)</f>
        <v>0</v>
      </c>
      <c r="AF271">
        <f ca="1">IF('quick game'!V222&gt;=$Y$51,1,0)</f>
        <v>0</v>
      </c>
      <c r="AG271">
        <f ca="1">IF('quick game'!W222&gt;=$Y$51,1,0)</f>
        <v>0</v>
      </c>
      <c r="AH271">
        <f ca="1">IF('quick game'!X222&gt;=$Y$51,1,0)</f>
        <v>0</v>
      </c>
      <c r="AI271">
        <f ca="1">IF('quick game'!Y222&gt;=$Y$51,1,0)</f>
        <v>0</v>
      </c>
      <c r="AJ271">
        <f ca="1">IF('quick game'!Z222&gt;=$Y$51,1,0)</f>
        <v>0</v>
      </c>
      <c r="AM271">
        <f>'quick game'!O222</f>
        <v>0</v>
      </c>
      <c r="AN271">
        <f ca="1">IF('quick game'!Q222&gt;=$Y$51+$Y$52,1,0)</f>
        <v>0</v>
      </c>
      <c r="AO271">
        <f ca="1">IF('quick game'!R222&gt;=$Y$51+$Y$52,1,0)</f>
        <v>0</v>
      </c>
      <c r="AP271">
        <f ca="1">IF('quick game'!S222&gt;=$Y$51+$Y$52,1,0)</f>
        <v>0</v>
      </c>
      <c r="AQ271">
        <f ca="1">IF('quick game'!T222&gt;=$Y$51+$Y$52,1,0)</f>
        <v>0</v>
      </c>
      <c r="AR271">
        <f ca="1">IF('quick game'!U222&gt;=$Y$51+$Y$52,1,0)</f>
        <v>0</v>
      </c>
      <c r="AS271">
        <f ca="1">IF('quick game'!V222&gt;=$Y$51+$Y$52,1,0)</f>
        <v>0</v>
      </c>
      <c r="AT271">
        <f ca="1">IF('quick game'!W222&gt;=$Y$51+$Y$52,1,0)</f>
        <v>0</v>
      </c>
      <c r="AU271">
        <f ca="1">IF('quick game'!X222&gt;=$Y$51+$Y$52,1,0)</f>
        <v>0</v>
      </c>
      <c r="AV271">
        <f ca="1">IF('quick game'!Y222&gt;=$Y$51+$Y$52,1,0)</f>
        <v>0</v>
      </c>
      <c r="AW271">
        <f ca="1">IF('quick game'!Z222&gt;=$Y$51+$Y$52,1,0)</f>
        <v>0</v>
      </c>
    </row>
    <row r="272" spans="13:49" x14ac:dyDescent="0.25">
      <c r="M272">
        <f>'quick game'!B223</f>
        <v>6180</v>
      </c>
      <c r="N272">
        <f ca="1">IF(N$64=$N$5,+'quick game'!E223,-100000)</f>
        <v>3.3541187497728041E-178</v>
      </c>
      <c r="O272">
        <f>IF(O$64=$N$5,+'quick game'!F223,-100000)</f>
        <v>-100000</v>
      </c>
      <c r="P272">
        <f>IF(P$64=$N$5,+'quick game'!G223,-100000)</f>
        <v>-100000</v>
      </c>
      <c r="Q272">
        <f>IF(Q$64=$N$5,+'quick game'!H223,-100000)</f>
        <v>-100000</v>
      </c>
      <c r="R272">
        <f>IF(R$64=$N$5,+'quick game'!I223,-100000)</f>
        <v>-100000</v>
      </c>
      <c r="S272">
        <f>IF(S$64=$N$5,+'quick game'!J223,-100000)</f>
        <v>-100000</v>
      </c>
      <c r="T272">
        <f>IF(T$64=$N$5,+'quick game'!K223,-100000)</f>
        <v>-100000</v>
      </c>
      <c r="U272">
        <f>IF(U$64=$N$5,+'quick game'!L223,-100000)</f>
        <v>-100000</v>
      </c>
      <c r="V272">
        <f>IF(V$64=$N$5,+'quick game'!M223,-100000)</f>
        <v>-100000</v>
      </c>
      <c r="W272">
        <f>IF(W$64=$N$5,+'quick game'!N223,-100000)</f>
        <v>-100000</v>
      </c>
      <c r="Z272">
        <f>'quick game'!B223</f>
        <v>6180</v>
      </c>
      <c r="AA272">
        <f ca="1">IF('quick game'!Q223&gt;=$Y$51,1,0)</f>
        <v>0</v>
      </c>
      <c r="AB272">
        <f ca="1">IF('quick game'!R223&gt;=$Y$51,1,0)</f>
        <v>0</v>
      </c>
      <c r="AC272">
        <f ca="1">IF('quick game'!S223&gt;=$Y$51,1,0)</f>
        <v>0</v>
      </c>
      <c r="AD272">
        <f ca="1">IF('quick game'!T223&gt;=$Y$51,1,0)</f>
        <v>0</v>
      </c>
      <c r="AE272">
        <f ca="1">IF('quick game'!U223&gt;=$Y$51,1,0)</f>
        <v>0</v>
      </c>
      <c r="AF272">
        <f ca="1">IF('quick game'!V223&gt;=$Y$51,1,0)</f>
        <v>0</v>
      </c>
      <c r="AG272">
        <f ca="1">IF('quick game'!W223&gt;=$Y$51,1,0)</f>
        <v>0</v>
      </c>
      <c r="AH272">
        <f ca="1">IF('quick game'!X223&gt;=$Y$51,1,0)</f>
        <v>0</v>
      </c>
      <c r="AI272">
        <f ca="1">IF('quick game'!Y223&gt;=$Y$51,1,0)</f>
        <v>0</v>
      </c>
      <c r="AJ272">
        <f ca="1">IF('quick game'!Z223&gt;=$Y$51,1,0)</f>
        <v>0</v>
      </c>
      <c r="AM272">
        <f>'quick game'!O223</f>
        <v>0</v>
      </c>
      <c r="AN272">
        <f ca="1">IF('quick game'!Q223&gt;=$Y$51+$Y$52,1,0)</f>
        <v>0</v>
      </c>
      <c r="AO272">
        <f ca="1">IF('quick game'!R223&gt;=$Y$51+$Y$52,1,0)</f>
        <v>0</v>
      </c>
      <c r="AP272">
        <f ca="1">IF('quick game'!S223&gt;=$Y$51+$Y$52,1,0)</f>
        <v>0</v>
      </c>
      <c r="AQ272">
        <f ca="1">IF('quick game'!T223&gt;=$Y$51+$Y$52,1,0)</f>
        <v>0</v>
      </c>
      <c r="AR272">
        <f ca="1">IF('quick game'!U223&gt;=$Y$51+$Y$52,1,0)</f>
        <v>0</v>
      </c>
      <c r="AS272">
        <f ca="1">IF('quick game'!V223&gt;=$Y$51+$Y$52,1,0)</f>
        <v>0</v>
      </c>
      <c r="AT272">
        <f ca="1">IF('quick game'!W223&gt;=$Y$51+$Y$52,1,0)</f>
        <v>0</v>
      </c>
      <c r="AU272">
        <f ca="1">IF('quick game'!X223&gt;=$Y$51+$Y$52,1,0)</f>
        <v>0</v>
      </c>
      <c r="AV272">
        <f ca="1">IF('quick game'!Y223&gt;=$Y$51+$Y$52,1,0)</f>
        <v>0</v>
      </c>
      <c r="AW272">
        <f ca="1">IF('quick game'!Z223&gt;=$Y$51+$Y$52,1,0)</f>
        <v>0</v>
      </c>
    </row>
    <row r="273" spans="13:49" x14ac:dyDescent="0.25">
      <c r="M273">
        <f>'quick game'!B224</f>
        <v>6210</v>
      </c>
      <c r="N273">
        <f ca="1">IF(N$64=$N$5,+'quick game'!E224,-100000)</f>
        <v>3.883101516306034E-179</v>
      </c>
      <c r="O273">
        <f>IF(O$64=$N$5,+'quick game'!F224,-100000)</f>
        <v>-100000</v>
      </c>
      <c r="P273">
        <f>IF(P$64=$N$5,+'quick game'!G224,-100000)</f>
        <v>-100000</v>
      </c>
      <c r="Q273">
        <f>IF(Q$64=$N$5,+'quick game'!H224,-100000)</f>
        <v>-100000</v>
      </c>
      <c r="R273">
        <f>IF(R$64=$N$5,+'quick game'!I224,-100000)</f>
        <v>-100000</v>
      </c>
      <c r="S273">
        <f>IF(S$64=$N$5,+'quick game'!J224,-100000)</f>
        <v>-100000</v>
      </c>
      <c r="T273">
        <f>IF(T$64=$N$5,+'quick game'!K224,-100000)</f>
        <v>-100000</v>
      </c>
      <c r="U273">
        <f>IF(U$64=$N$5,+'quick game'!L224,-100000)</f>
        <v>-100000</v>
      </c>
      <c r="V273">
        <f>IF(V$64=$N$5,+'quick game'!M224,-100000)</f>
        <v>-100000</v>
      </c>
      <c r="W273">
        <f>IF(W$64=$N$5,+'quick game'!N224,-100000)</f>
        <v>-100000</v>
      </c>
      <c r="Z273">
        <f>'quick game'!B224</f>
        <v>6210</v>
      </c>
      <c r="AA273">
        <f ca="1">IF('quick game'!Q224&gt;=$Y$51,1,0)</f>
        <v>0</v>
      </c>
      <c r="AB273">
        <f ca="1">IF('quick game'!R224&gt;=$Y$51,1,0)</f>
        <v>0</v>
      </c>
      <c r="AC273">
        <f ca="1">IF('quick game'!S224&gt;=$Y$51,1,0)</f>
        <v>0</v>
      </c>
      <c r="AD273">
        <f ca="1">IF('quick game'!T224&gt;=$Y$51,1,0)</f>
        <v>0</v>
      </c>
      <c r="AE273">
        <f ca="1">IF('quick game'!U224&gt;=$Y$51,1,0)</f>
        <v>0</v>
      </c>
      <c r="AF273">
        <f ca="1">IF('quick game'!V224&gt;=$Y$51,1,0)</f>
        <v>0</v>
      </c>
      <c r="AG273">
        <f ca="1">IF('quick game'!W224&gt;=$Y$51,1,0)</f>
        <v>0</v>
      </c>
      <c r="AH273">
        <f ca="1">IF('quick game'!X224&gt;=$Y$51,1,0)</f>
        <v>0</v>
      </c>
      <c r="AI273">
        <f ca="1">IF('quick game'!Y224&gt;=$Y$51,1,0)</f>
        <v>0</v>
      </c>
      <c r="AJ273">
        <f ca="1">IF('quick game'!Z224&gt;=$Y$51,1,0)</f>
        <v>0</v>
      </c>
      <c r="AM273">
        <f>'quick game'!O224</f>
        <v>0</v>
      </c>
      <c r="AN273">
        <f ca="1">IF('quick game'!Q224&gt;=$Y$51+$Y$52,1,0)</f>
        <v>0</v>
      </c>
      <c r="AO273">
        <f ca="1">IF('quick game'!R224&gt;=$Y$51+$Y$52,1,0)</f>
        <v>0</v>
      </c>
      <c r="AP273">
        <f ca="1">IF('quick game'!S224&gt;=$Y$51+$Y$52,1,0)</f>
        <v>0</v>
      </c>
      <c r="AQ273">
        <f ca="1">IF('quick game'!T224&gt;=$Y$51+$Y$52,1,0)</f>
        <v>0</v>
      </c>
      <c r="AR273">
        <f ca="1">IF('quick game'!U224&gt;=$Y$51+$Y$52,1,0)</f>
        <v>0</v>
      </c>
      <c r="AS273">
        <f ca="1">IF('quick game'!V224&gt;=$Y$51+$Y$52,1,0)</f>
        <v>0</v>
      </c>
      <c r="AT273">
        <f ca="1">IF('quick game'!W224&gt;=$Y$51+$Y$52,1,0)</f>
        <v>0</v>
      </c>
      <c r="AU273">
        <f ca="1">IF('quick game'!X224&gt;=$Y$51+$Y$52,1,0)</f>
        <v>0</v>
      </c>
      <c r="AV273">
        <f ca="1">IF('quick game'!Y224&gt;=$Y$51+$Y$52,1,0)</f>
        <v>0</v>
      </c>
      <c r="AW273">
        <f ca="1">IF('quick game'!Z224&gt;=$Y$51+$Y$52,1,0)</f>
        <v>0</v>
      </c>
    </row>
    <row r="274" spans="13:49" x14ac:dyDescent="0.25">
      <c r="M274">
        <f>'quick game'!B225</f>
        <v>6240</v>
      </c>
      <c r="N274">
        <f ca="1">IF(N$64=$N$5,+'quick game'!E225,-100000)</f>
        <v>5.9796727517737155E-180</v>
      </c>
      <c r="O274">
        <f>IF(O$64=$N$5,+'quick game'!F225,-100000)</f>
        <v>-100000</v>
      </c>
      <c r="P274">
        <f>IF(P$64=$N$5,+'quick game'!G225,-100000)</f>
        <v>-100000</v>
      </c>
      <c r="Q274">
        <f>IF(Q$64=$N$5,+'quick game'!H225,-100000)</f>
        <v>-100000</v>
      </c>
      <c r="R274">
        <f>IF(R$64=$N$5,+'quick game'!I225,-100000)</f>
        <v>-100000</v>
      </c>
      <c r="S274">
        <f>IF(S$64=$N$5,+'quick game'!J225,-100000)</f>
        <v>-100000</v>
      </c>
      <c r="T274">
        <f>IF(T$64=$N$5,+'quick game'!K225,-100000)</f>
        <v>-100000</v>
      </c>
      <c r="U274">
        <f>IF(U$64=$N$5,+'quick game'!L225,-100000)</f>
        <v>-100000</v>
      </c>
      <c r="V274">
        <f>IF(V$64=$N$5,+'quick game'!M225,-100000)</f>
        <v>-100000</v>
      </c>
      <c r="W274">
        <f>IF(W$64=$N$5,+'quick game'!N225,-100000)</f>
        <v>-100000</v>
      </c>
      <c r="Z274">
        <f>'quick game'!B225</f>
        <v>6240</v>
      </c>
      <c r="AA274">
        <f ca="1">IF('quick game'!Q225&gt;=$Y$51,1,0)</f>
        <v>0</v>
      </c>
      <c r="AB274">
        <f ca="1">IF('quick game'!R225&gt;=$Y$51,1,0)</f>
        <v>0</v>
      </c>
      <c r="AC274">
        <f ca="1">IF('quick game'!S225&gt;=$Y$51,1,0)</f>
        <v>0</v>
      </c>
      <c r="AD274">
        <f ca="1">IF('quick game'!T225&gt;=$Y$51,1,0)</f>
        <v>0</v>
      </c>
      <c r="AE274">
        <f ca="1">IF('quick game'!U225&gt;=$Y$51,1,0)</f>
        <v>0</v>
      </c>
      <c r="AF274">
        <f ca="1">IF('quick game'!V225&gt;=$Y$51,1,0)</f>
        <v>0</v>
      </c>
      <c r="AG274">
        <f ca="1">IF('quick game'!W225&gt;=$Y$51,1,0)</f>
        <v>0</v>
      </c>
      <c r="AH274">
        <f ca="1">IF('quick game'!X225&gt;=$Y$51,1,0)</f>
        <v>0</v>
      </c>
      <c r="AI274">
        <f ca="1">IF('quick game'!Y225&gt;=$Y$51,1,0)</f>
        <v>0</v>
      </c>
      <c r="AJ274">
        <f ca="1">IF('quick game'!Z225&gt;=$Y$51,1,0)</f>
        <v>0</v>
      </c>
      <c r="AM274">
        <f>'quick game'!O225</f>
        <v>0</v>
      </c>
      <c r="AN274">
        <f ca="1">IF('quick game'!Q225&gt;=$Y$51+$Y$52,1,0)</f>
        <v>0</v>
      </c>
      <c r="AO274">
        <f ca="1">IF('quick game'!R225&gt;=$Y$51+$Y$52,1,0)</f>
        <v>0</v>
      </c>
      <c r="AP274">
        <f ca="1">IF('quick game'!S225&gt;=$Y$51+$Y$52,1,0)</f>
        <v>0</v>
      </c>
      <c r="AQ274">
        <f ca="1">IF('quick game'!T225&gt;=$Y$51+$Y$52,1,0)</f>
        <v>0</v>
      </c>
      <c r="AR274">
        <f ca="1">IF('quick game'!U225&gt;=$Y$51+$Y$52,1,0)</f>
        <v>0</v>
      </c>
      <c r="AS274">
        <f ca="1">IF('quick game'!V225&gt;=$Y$51+$Y$52,1,0)</f>
        <v>0</v>
      </c>
      <c r="AT274">
        <f ca="1">IF('quick game'!W225&gt;=$Y$51+$Y$52,1,0)</f>
        <v>0</v>
      </c>
      <c r="AU274">
        <f ca="1">IF('quick game'!X225&gt;=$Y$51+$Y$52,1,0)</f>
        <v>0</v>
      </c>
      <c r="AV274">
        <f ca="1">IF('quick game'!Y225&gt;=$Y$51+$Y$52,1,0)</f>
        <v>0</v>
      </c>
      <c r="AW274">
        <f ca="1">IF('quick game'!Z225&gt;=$Y$51+$Y$52,1,0)</f>
        <v>0</v>
      </c>
    </row>
    <row r="275" spans="13:49" x14ac:dyDescent="0.25">
      <c r="M275">
        <f>'quick game'!B226</f>
        <v>6270</v>
      </c>
      <c r="N275">
        <f ca="1">IF(N$64=$N$5,+'quick game'!E226,-100000)</f>
        <v>6.9169990624486291E-181</v>
      </c>
      <c r="O275">
        <f>IF(O$64=$N$5,+'quick game'!F226,-100000)</f>
        <v>-100000</v>
      </c>
      <c r="P275">
        <f>IF(P$64=$N$5,+'quick game'!G226,-100000)</f>
        <v>-100000</v>
      </c>
      <c r="Q275">
        <f>IF(Q$64=$N$5,+'quick game'!H226,-100000)</f>
        <v>-100000</v>
      </c>
      <c r="R275">
        <f>IF(R$64=$N$5,+'quick game'!I226,-100000)</f>
        <v>-100000</v>
      </c>
      <c r="S275">
        <f>IF(S$64=$N$5,+'quick game'!J226,-100000)</f>
        <v>-100000</v>
      </c>
      <c r="T275">
        <f>IF(T$64=$N$5,+'quick game'!K226,-100000)</f>
        <v>-100000</v>
      </c>
      <c r="U275">
        <f>IF(U$64=$N$5,+'quick game'!L226,-100000)</f>
        <v>-100000</v>
      </c>
      <c r="V275">
        <f>IF(V$64=$N$5,+'quick game'!M226,-100000)</f>
        <v>-100000</v>
      </c>
      <c r="W275">
        <f>IF(W$64=$N$5,+'quick game'!N226,-100000)</f>
        <v>-100000</v>
      </c>
      <c r="Z275">
        <f>'quick game'!B226</f>
        <v>6270</v>
      </c>
      <c r="AA275">
        <f ca="1">IF('quick game'!Q226&gt;=$Y$51,1,0)</f>
        <v>0</v>
      </c>
      <c r="AB275">
        <f ca="1">IF('quick game'!R226&gt;=$Y$51,1,0)</f>
        <v>0</v>
      </c>
      <c r="AC275">
        <f ca="1">IF('quick game'!S226&gt;=$Y$51,1,0)</f>
        <v>0</v>
      </c>
      <c r="AD275">
        <f ca="1">IF('quick game'!T226&gt;=$Y$51,1,0)</f>
        <v>0</v>
      </c>
      <c r="AE275">
        <f ca="1">IF('quick game'!U226&gt;=$Y$51,1,0)</f>
        <v>0</v>
      </c>
      <c r="AF275">
        <f ca="1">IF('quick game'!V226&gt;=$Y$51,1,0)</f>
        <v>0</v>
      </c>
      <c r="AG275">
        <f ca="1">IF('quick game'!W226&gt;=$Y$51,1,0)</f>
        <v>0</v>
      </c>
      <c r="AH275">
        <f ca="1">IF('quick game'!X226&gt;=$Y$51,1,0)</f>
        <v>0</v>
      </c>
      <c r="AI275">
        <f ca="1">IF('quick game'!Y226&gt;=$Y$51,1,0)</f>
        <v>0</v>
      </c>
      <c r="AJ275">
        <f ca="1">IF('quick game'!Z226&gt;=$Y$51,1,0)</f>
        <v>0</v>
      </c>
      <c r="AM275">
        <f>'quick game'!O226</f>
        <v>0</v>
      </c>
      <c r="AN275">
        <f ca="1">IF('quick game'!Q226&gt;=$Y$51+$Y$52,1,0)</f>
        <v>0</v>
      </c>
      <c r="AO275">
        <f ca="1">IF('quick game'!R226&gt;=$Y$51+$Y$52,1,0)</f>
        <v>0</v>
      </c>
      <c r="AP275">
        <f ca="1">IF('quick game'!S226&gt;=$Y$51+$Y$52,1,0)</f>
        <v>0</v>
      </c>
      <c r="AQ275">
        <f ca="1">IF('quick game'!T226&gt;=$Y$51+$Y$52,1,0)</f>
        <v>0</v>
      </c>
      <c r="AR275">
        <f ca="1">IF('quick game'!U226&gt;=$Y$51+$Y$52,1,0)</f>
        <v>0</v>
      </c>
      <c r="AS275">
        <f ca="1">IF('quick game'!V226&gt;=$Y$51+$Y$52,1,0)</f>
        <v>0</v>
      </c>
      <c r="AT275">
        <f ca="1">IF('quick game'!W226&gt;=$Y$51+$Y$52,1,0)</f>
        <v>0</v>
      </c>
      <c r="AU275">
        <f ca="1">IF('quick game'!X226&gt;=$Y$51+$Y$52,1,0)</f>
        <v>0</v>
      </c>
      <c r="AV275">
        <f ca="1">IF('quick game'!Y226&gt;=$Y$51+$Y$52,1,0)</f>
        <v>0</v>
      </c>
      <c r="AW275">
        <f ca="1">IF('quick game'!Z226&gt;=$Y$51+$Y$52,1,0)</f>
        <v>0</v>
      </c>
    </row>
    <row r="276" spans="13:49" x14ac:dyDescent="0.25">
      <c r="M276">
        <f>'quick game'!B227</f>
        <v>6300</v>
      </c>
      <c r="N276">
        <f ca="1">IF(N$64=$N$5,+'quick game'!E227,-100000)</f>
        <v>6.8630866841472457E-182</v>
      </c>
      <c r="O276">
        <f>IF(O$64=$N$5,+'quick game'!F227,-100000)</f>
        <v>-100000</v>
      </c>
      <c r="P276">
        <f>IF(P$64=$N$5,+'quick game'!G227,-100000)</f>
        <v>-100000</v>
      </c>
      <c r="Q276">
        <f>IF(Q$64=$N$5,+'quick game'!H227,-100000)</f>
        <v>-100000</v>
      </c>
      <c r="R276">
        <f>IF(R$64=$N$5,+'quick game'!I227,-100000)</f>
        <v>-100000</v>
      </c>
      <c r="S276">
        <f>IF(S$64=$N$5,+'quick game'!J227,-100000)</f>
        <v>-100000</v>
      </c>
      <c r="T276">
        <f>IF(T$64=$N$5,+'quick game'!K227,-100000)</f>
        <v>-100000</v>
      </c>
      <c r="U276">
        <f>IF(U$64=$N$5,+'quick game'!L227,-100000)</f>
        <v>-100000</v>
      </c>
      <c r="V276">
        <f>IF(V$64=$N$5,+'quick game'!M227,-100000)</f>
        <v>-100000</v>
      </c>
      <c r="W276">
        <f>IF(W$64=$N$5,+'quick game'!N227,-100000)</f>
        <v>-100000</v>
      </c>
      <c r="Z276">
        <f>'quick game'!B227</f>
        <v>6300</v>
      </c>
      <c r="AA276">
        <f ca="1">IF('quick game'!Q227&gt;=$Y$51,1,0)</f>
        <v>0</v>
      </c>
      <c r="AB276">
        <f ca="1">IF('quick game'!R227&gt;=$Y$51,1,0)</f>
        <v>0</v>
      </c>
      <c r="AC276">
        <f ca="1">IF('quick game'!S227&gt;=$Y$51,1,0)</f>
        <v>0</v>
      </c>
      <c r="AD276">
        <f ca="1">IF('quick game'!T227&gt;=$Y$51,1,0)</f>
        <v>0</v>
      </c>
      <c r="AE276">
        <f ca="1">IF('quick game'!U227&gt;=$Y$51,1,0)</f>
        <v>0</v>
      </c>
      <c r="AF276">
        <f ca="1">IF('quick game'!V227&gt;=$Y$51,1,0)</f>
        <v>0</v>
      </c>
      <c r="AG276">
        <f ca="1">IF('quick game'!W227&gt;=$Y$51,1,0)</f>
        <v>0</v>
      </c>
      <c r="AH276">
        <f ca="1">IF('quick game'!X227&gt;=$Y$51,1,0)</f>
        <v>0</v>
      </c>
      <c r="AI276">
        <f ca="1">IF('quick game'!Y227&gt;=$Y$51,1,0)</f>
        <v>0</v>
      </c>
      <c r="AJ276">
        <f ca="1">IF('quick game'!Z227&gt;=$Y$51,1,0)</f>
        <v>0</v>
      </c>
      <c r="AM276">
        <f>'quick game'!O227</f>
        <v>0</v>
      </c>
      <c r="AN276">
        <f ca="1">IF('quick game'!Q227&gt;=$Y$51+$Y$52,1,0)</f>
        <v>0</v>
      </c>
      <c r="AO276">
        <f ca="1">IF('quick game'!R227&gt;=$Y$51+$Y$52,1,0)</f>
        <v>0</v>
      </c>
      <c r="AP276">
        <f ca="1">IF('quick game'!S227&gt;=$Y$51+$Y$52,1,0)</f>
        <v>0</v>
      </c>
      <c r="AQ276">
        <f ca="1">IF('quick game'!T227&gt;=$Y$51+$Y$52,1,0)</f>
        <v>0</v>
      </c>
      <c r="AR276">
        <f ca="1">IF('quick game'!U227&gt;=$Y$51+$Y$52,1,0)</f>
        <v>0</v>
      </c>
      <c r="AS276">
        <f ca="1">IF('quick game'!V227&gt;=$Y$51+$Y$52,1,0)</f>
        <v>0</v>
      </c>
      <c r="AT276">
        <f ca="1">IF('quick game'!W227&gt;=$Y$51+$Y$52,1,0)</f>
        <v>0</v>
      </c>
      <c r="AU276">
        <f ca="1">IF('quick game'!X227&gt;=$Y$51+$Y$52,1,0)</f>
        <v>0</v>
      </c>
      <c r="AV276">
        <f ca="1">IF('quick game'!Y227&gt;=$Y$51+$Y$52,1,0)</f>
        <v>0</v>
      </c>
      <c r="AW276">
        <f ca="1">IF('quick game'!Z227&gt;=$Y$51+$Y$52,1,0)</f>
        <v>0</v>
      </c>
    </row>
    <row r="277" spans="13:49" x14ac:dyDescent="0.25">
      <c r="M277">
        <f>'quick game'!B228</f>
        <v>6330</v>
      </c>
      <c r="N277">
        <f ca="1">IF(N$64=$N$5,+'quick game'!E228,-100000)</f>
        <v>1.0358017293863447E-182</v>
      </c>
      <c r="O277">
        <f>IF(O$64=$N$5,+'quick game'!F228,-100000)</f>
        <v>-100000</v>
      </c>
      <c r="P277">
        <f>IF(P$64=$N$5,+'quick game'!G228,-100000)</f>
        <v>-100000</v>
      </c>
      <c r="Q277">
        <f>IF(Q$64=$N$5,+'quick game'!H228,-100000)</f>
        <v>-100000</v>
      </c>
      <c r="R277">
        <f>IF(R$64=$N$5,+'quick game'!I228,-100000)</f>
        <v>-100000</v>
      </c>
      <c r="S277">
        <f>IF(S$64=$N$5,+'quick game'!J228,-100000)</f>
        <v>-100000</v>
      </c>
      <c r="T277">
        <f>IF(T$64=$N$5,+'quick game'!K228,-100000)</f>
        <v>-100000</v>
      </c>
      <c r="U277">
        <f>IF(U$64=$N$5,+'quick game'!L228,-100000)</f>
        <v>-100000</v>
      </c>
      <c r="V277">
        <f>IF(V$64=$N$5,+'quick game'!M228,-100000)</f>
        <v>-100000</v>
      </c>
      <c r="W277">
        <f>IF(W$64=$N$5,+'quick game'!N228,-100000)</f>
        <v>-100000</v>
      </c>
      <c r="Z277">
        <f>'quick game'!B228</f>
        <v>6330</v>
      </c>
      <c r="AA277">
        <f ca="1">IF('quick game'!Q228&gt;=$Y$51,1,0)</f>
        <v>0</v>
      </c>
      <c r="AB277">
        <f ca="1">IF('quick game'!R228&gt;=$Y$51,1,0)</f>
        <v>0</v>
      </c>
      <c r="AC277">
        <f ca="1">IF('quick game'!S228&gt;=$Y$51,1,0)</f>
        <v>0</v>
      </c>
      <c r="AD277">
        <f ca="1">IF('quick game'!T228&gt;=$Y$51,1,0)</f>
        <v>0</v>
      </c>
      <c r="AE277">
        <f ca="1">IF('quick game'!U228&gt;=$Y$51,1,0)</f>
        <v>0</v>
      </c>
      <c r="AF277">
        <f ca="1">IF('quick game'!V228&gt;=$Y$51,1,0)</f>
        <v>0</v>
      </c>
      <c r="AG277">
        <f ca="1">IF('quick game'!W228&gt;=$Y$51,1,0)</f>
        <v>0</v>
      </c>
      <c r="AH277">
        <f ca="1">IF('quick game'!X228&gt;=$Y$51,1,0)</f>
        <v>0</v>
      </c>
      <c r="AI277">
        <f ca="1">IF('quick game'!Y228&gt;=$Y$51,1,0)</f>
        <v>0</v>
      </c>
      <c r="AJ277">
        <f ca="1">IF('quick game'!Z228&gt;=$Y$51,1,0)</f>
        <v>0</v>
      </c>
      <c r="AM277">
        <f>'quick game'!O228</f>
        <v>0</v>
      </c>
      <c r="AN277">
        <f ca="1">IF('quick game'!Q228&gt;=$Y$51+$Y$52,1,0)</f>
        <v>0</v>
      </c>
      <c r="AO277">
        <f ca="1">IF('quick game'!R228&gt;=$Y$51+$Y$52,1,0)</f>
        <v>0</v>
      </c>
      <c r="AP277">
        <f ca="1">IF('quick game'!S228&gt;=$Y$51+$Y$52,1,0)</f>
        <v>0</v>
      </c>
      <c r="AQ277">
        <f ca="1">IF('quick game'!T228&gt;=$Y$51+$Y$52,1,0)</f>
        <v>0</v>
      </c>
      <c r="AR277">
        <f ca="1">IF('quick game'!U228&gt;=$Y$51+$Y$52,1,0)</f>
        <v>0</v>
      </c>
      <c r="AS277">
        <f ca="1">IF('quick game'!V228&gt;=$Y$51+$Y$52,1,0)</f>
        <v>0</v>
      </c>
      <c r="AT277">
        <f ca="1">IF('quick game'!W228&gt;=$Y$51+$Y$52,1,0)</f>
        <v>0</v>
      </c>
      <c r="AU277">
        <f ca="1">IF('quick game'!X228&gt;=$Y$51+$Y$52,1,0)</f>
        <v>0</v>
      </c>
      <c r="AV277">
        <f ca="1">IF('quick game'!Y228&gt;=$Y$51+$Y$52,1,0)</f>
        <v>0</v>
      </c>
      <c r="AW277">
        <f ca="1">IF('quick game'!Z228&gt;=$Y$51+$Y$52,1,0)</f>
        <v>0</v>
      </c>
    </row>
    <row r="278" spans="13:49" x14ac:dyDescent="0.25">
      <c r="M278">
        <f>'quick game'!B229</f>
        <v>6360</v>
      </c>
      <c r="N278">
        <f ca="1">IF(N$64=$N$5,+'quick game'!E229,-100000)</f>
        <v>1.2455622100903674E-183</v>
      </c>
      <c r="O278">
        <f>IF(O$64=$N$5,+'quick game'!F229,-100000)</f>
        <v>-100000</v>
      </c>
      <c r="P278">
        <f>IF(P$64=$N$5,+'quick game'!G229,-100000)</f>
        <v>-100000</v>
      </c>
      <c r="Q278">
        <f>IF(Q$64=$N$5,+'quick game'!H229,-100000)</f>
        <v>-100000</v>
      </c>
      <c r="R278">
        <f>IF(R$64=$N$5,+'quick game'!I229,-100000)</f>
        <v>-100000</v>
      </c>
      <c r="S278">
        <f>IF(S$64=$N$5,+'quick game'!J229,-100000)</f>
        <v>-100000</v>
      </c>
      <c r="T278">
        <f>IF(T$64=$N$5,+'quick game'!K229,-100000)</f>
        <v>-100000</v>
      </c>
      <c r="U278">
        <f>IF(U$64=$N$5,+'quick game'!L229,-100000)</f>
        <v>-100000</v>
      </c>
      <c r="V278">
        <f>IF(V$64=$N$5,+'quick game'!M229,-100000)</f>
        <v>-100000</v>
      </c>
      <c r="W278">
        <f>IF(W$64=$N$5,+'quick game'!N229,-100000)</f>
        <v>-100000</v>
      </c>
      <c r="Z278">
        <f>'quick game'!B229</f>
        <v>6360</v>
      </c>
      <c r="AA278">
        <f ca="1">IF('quick game'!Q229&gt;=$Y$51,1,0)</f>
        <v>0</v>
      </c>
      <c r="AB278">
        <f ca="1">IF('quick game'!R229&gt;=$Y$51,1,0)</f>
        <v>0</v>
      </c>
      <c r="AC278">
        <f ca="1">IF('quick game'!S229&gt;=$Y$51,1,0)</f>
        <v>0</v>
      </c>
      <c r="AD278">
        <f ca="1">IF('quick game'!T229&gt;=$Y$51,1,0)</f>
        <v>0</v>
      </c>
      <c r="AE278">
        <f ca="1">IF('quick game'!U229&gt;=$Y$51,1,0)</f>
        <v>0</v>
      </c>
      <c r="AF278">
        <f ca="1">IF('quick game'!V229&gt;=$Y$51,1,0)</f>
        <v>0</v>
      </c>
      <c r="AG278">
        <f ca="1">IF('quick game'!W229&gt;=$Y$51,1,0)</f>
        <v>0</v>
      </c>
      <c r="AH278">
        <f ca="1">IF('quick game'!X229&gt;=$Y$51,1,0)</f>
        <v>0</v>
      </c>
      <c r="AI278">
        <f ca="1">IF('quick game'!Y229&gt;=$Y$51,1,0)</f>
        <v>0</v>
      </c>
      <c r="AJ278">
        <f ca="1">IF('quick game'!Z229&gt;=$Y$51,1,0)</f>
        <v>0</v>
      </c>
      <c r="AM278">
        <f>'quick game'!O229</f>
        <v>0</v>
      </c>
      <c r="AN278">
        <f ca="1">IF('quick game'!Q229&gt;=$Y$51+$Y$52,1,0)</f>
        <v>0</v>
      </c>
      <c r="AO278">
        <f ca="1">IF('quick game'!R229&gt;=$Y$51+$Y$52,1,0)</f>
        <v>0</v>
      </c>
      <c r="AP278">
        <f ca="1">IF('quick game'!S229&gt;=$Y$51+$Y$52,1,0)</f>
        <v>0</v>
      </c>
      <c r="AQ278">
        <f ca="1">IF('quick game'!T229&gt;=$Y$51+$Y$52,1,0)</f>
        <v>0</v>
      </c>
      <c r="AR278">
        <f ca="1">IF('quick game'!U229&gt;=$Y$51+$Y$52,1,0)</f>
        <v>0</v>
      </c>
      <c r="AS278">
        <f ca="1">IF('quick game'!V229&gt;=$Y$51+$Y$52,1,0)</f>
        <v>0</v>
      </c>
      <c r="AT278">
        <f ca="1">IF('quick game'!W229&gt;=$Y$51+$Y$52,1,0)</f>
        <v>0</v>
      </c>
      <c r="AU278">
        <f ca="1">IF('quick game'!X229&gt;=$Y$51+$Y$52,1,0)</f>
        <v>0</v>
      </c>
      <c r="AV278">
        <f ca="1">IF('quick game'!Y229&gt;=$Y$51+$Y$52,1,0)</f>
        <v>0</v>
      </c>
      <c r="AW278">
        <f ca="1">IF('quick game'!Z229&gt;=$Y$51+$Y$52,1,0)</f>
        <v>0</v>
      </c>
    </row>
    <row r="279" spans="13:49" x14ac:dyDescent="0.25">
      <c r="M279">
        <f>'quick game'!B230</f>
        <v>6390</v>
      </c>
      <c r="N279">
        <f ca="1">IF(N$64=$N$5,+'quick game'!E230,-100000)</f>
        <v>1.8040841071821085E-184</v>
      </c>
      <c r="O279">
        <f>IF(O$64=$N$5,+'quick game'!F230,-100000)</f>
        <v>-100000</v>
      </c>
      <c r="P279">
        <f>IF(P$64=$N$5,+'quick game'!G230,-100000)</f>
        <v>-100000</v>
      </c>
      <c r="Q279">
        <f>IF(Q$64=$N$5,+'quick game'!H230,-100000)</f>
        <v>-100000</v>
      </c>
      <c r="R279">
        <f>IF(R$64=$N$5,+'quick game'!I230,-100000)</f>
        <v>-100000</v>
      </c>
      <c r="S279">
        <f>IF(S$64=$N$5,+'quick game'!J230,-100000)</f>
        <v>-100000</v>
      </c>
      <c r="T279">
        <f>IF(T$64=$N$5,+'quick game'!K230,-100000)</f>
        <v>-100000</v>
      </c>
      <c r="U279">
        <f>IF(U$64=$N$5,+'quick game'!L230,-100000)</f>
        <v>-100000</v>
      </c>
      <c r="V279">
        <f>IF(V$64=$N$5,+'quick game'!M230,-100000)</f>
        <v>-100000</v>
      </c>
      <c r="W279">
        <f>IF(W$64=$N$5,+'quick game'!N230,-100000)</f>
        <v>-100000</v>
      </c>
      <c r="Z279">
        <f>'quick game'!B230</f>
        <v>6390</v>
      </c>
      <c r="AA279">
        <f ca="1">IF('quick game'!Q230&gt;=$Y$51,1,0)</f>
        <v>0</v>
      </c>
      <c r="AB279">
        <f ca="1">IF('quick game'!R230&gt;=$Y$51,1,0)</f>
        <v>0</v>
      </c>
      <c r="AC279">
        <f ca="1">IF('quick game'!S230&gt;=$Y$51,1,0)</f>
        <v>0</v>
      </c>
      <c r="AD279">
        <f ca="1">IF('quick game'!T230&gt;=$Y$51,1,0)</f>
        <v>0</v>
      </c>
      <c r="AE279">
        <f ca="1">IF('quick game'!U230&gt;=$Y$51,1,0)</f>
        <v>0</v>
      </c>
      <c r="AF279">
        <f ca="1">IF('quick game'!V230&gt;=$Y$51,1,0)</f>
        <v>0</v>
      </c>
      <c r="AG279">
        <f ca="1">IF('quick game'!W230&gt;=$Y$51,1,0)</f>
        <v>0</v>
      </c>
      <c r="AH279">
        <f ca="1">IF('quick game'!X230&gt;=$Y$51,1,0)</f>
        <v>0</v>
      </c>
      <c r="AI279">
        <f ca="1">IF('quick game'!Y230&gt;=$Y$51,1,0)</f>
        <v>0</v>
      </c>
      <c r="AJ279">
        <f ca="1">IF('quick game'!Z230&gt;=$Y$51,1,0)</f>
        <v>0</v>
      </c>
      <c r="AM279">
        <f>'quick game'!O230</f>
        <v>0</v>
      </c>
      <c r="AN279">
        <f ca="1">IF('quick game'!Q230&gt;=$Y$51+$Y$52,1,0)</f>
        <v>0</v>
      </c>
      <c r="AO279">
        <f ca="1">IF('quick game'!R230&gt;=$Y$51+$Y$52,1,0)</f>
        <v>0</v>
      </c>
      <c r="AP279">
        <f ca="1">IF('quick game'!S230&gt;=$Y$51+$Y$52,1,0)</f>
        <v>0</v>
      </c>
      <c r="AQ279">
        <f ca="1">IF('quick game'!T230&gt;=$Y$51+$Y$52,1,0)</f>
        <v>0</v>
      </c>
      <c r="AR279">
        <f ca="1">IF('quick game'!U230&gt;=$Y$51+$Y$52,1,0)</f>
        <v>0</v>
      </c>
      <c r="AS279">
        <f ca="1">IF('quick game'!V230&gt;=$Y$51+$Y$52,1,0)</f>
        <v>0</v>
      </c>
      <c r="AT279">
        <f ca="1">IF('quick game'!W230&gt;=$Y$51+$Y$52,1,0)</f>
        <v>0</v>
      </c>
      <c r="AU279">
        <f ca="1">IF('quick game'!X230&gt;=$Y$51+$Y$52,1,0)</f>
        <v>0</v>
      </c>
      <c r="AV279">
        <f ca="1">IF('quick game'!Y230&gt;=$Y$51+$Y$52,1,0)</f>
        <v>0</v>
      </c>
      <c r="AW279">
        <f ca="1">IF('quick game'!Z230&gt;=$Y$51+$Y$52,1,0)</f>
        <v>0</v>
      </c>
    </row>
    <row r="280" spans="13:49" x14ac:dyDescent="0.25">
      <c r="M280">
        <f>'quick game'!B231</f>
        <v>6420</v>
      </c>
      <c r="N280">
        <f ca="1">IF(N$64=$N$5,+'quick game'!E231,-100000)</f>
        <v>2.3628373245437253E-185</v>
      </c>
      <c r="O280">
        <f>IF(O$64=$N$5,+'quick game'!F231,-100000)</f>
        <v>-100000</v>
      </c>
      <c r="P280">
        <f>IF(P$64=$N$5,+'quick game'!G231,-100000)</f>
        <v>-100000</v>
      </c>
      <c r="Q280">
        <f>IF(Q$64=$N$5,+'quick game'!H231,-100000)</f>
        <v>-100000</v>
      </c>
      <c r="R280">
        <f>IF(R$64=$N$5,+'quick game'!I231,-100000)</f>
        <v>-100000</v>
      </c>
      <c r="S280">
        <f>IF(S$64=$N$5,+'quick game'!J231,-100000)</f>
        <v>-100000</v>
      </c>
      <c r="T280">
        <f>IF(T$64=$N$5,+'quick game'!K231,-100000)</f>
        <v>-100000</v>
      </c>
      <c r="U280">
        <f>IF(U$64=$N$5,+'quick game'!L231,-100000)</f>
        <v>-100000</v>
      </c>
      <c r="V280">
        <f>IF(V$64=$N$5,+'quick game'!M231,-100000)</f>
        <v>-100000</v>
      </c>
      <c r="W280">
        <f>IF(W$64=$N$5,+'quick game'!N231,-100000)</f>
        <v>-100000</v>
      </c>
      <c r="Z280">
        <f>'quick game'!B231</f>
        <v>6420</v>
      </c>
      <c r="AA280">
        <f ca="1">IF('quick game'!Q231&gt;=$Y$51,1,0)</f>
        <v>0</v>
      </c>
      <c r="AB280">
        <f ca="1">IF('quick game'!R231&gt;=$Y$51,1,0)</f>
        <v>0</v>
      </c>
      <c r="AC280">
        <f ca="1">IF('quick game'!S231&gt;=$Y$51,1,0)</f>
        <v>0</v>
      </c>
      <c r="AD280">
        <f ca="1">IF('quick game'!T231&gt;=$Y$51,1,0)</f>
        <v>0</v>
      </c>
      <c r="AE280">
        <f ca="1">IF('quick game'!U231&gt;=$Y$51,1,0)</f>
        <v>0</v>
      </c>
      <c r="AF280">
        <f ca="1">IF('quick game'!V231&gt;=$Y$51,1,0)</f>
        <v>0</v>
      </c>
      <c r="AG280">
        <f ca="1">IF('quick game'!W231&gt;=$Y$51,1,0)</f>
        <v>0</v>
      </c>
      <c r="AH280">
        <f ca="1">IF('quick game'!X231&gt;=$Y$51,1,0)</f>
        <v>0</v>
      </c>
      <c r="AI280">
        <f ca="1">IF('quick game'!Y231&gt;=$Y$51,1,0)</f>
        <v>0</v>
      </c>
      <c r="AJ280">
        <f ca="1">IF('quick game'!Z231&gt;=$Y$51,1,0)</f>
        <v>0</v>
      </c>
      <c r="AM280">
        <f>'quick game'!O231</f>
        <v>0</v>
      </c>
      <c r="AN280">
        <f ca="1">IF('quick game'!Q231&gt;=$Y$51+$Y$52,1,0)</f>
        <v>0</v>
      </c>
      <c r="AO280">
        <f ca="1">IF('quick game'!R231&gt;=$Y$51+$Y$52,1,0)</f>
        <v>0</v>
      </c>
      <c r="AP280">
        <f ca="1">IF('quick game'!S231&gt;=$Y$51+$Y$52,1,0)</f>
        <v>0</v>
      </c>
      <c r="AQ280">
        <f ca="1">IF('quick game'!T231&gt;=$Y$51+$Y$52,1,0)</f>
        <v>0</v>
      </c>
      <c r="AR280">
        <f ca="1">IF('quick game'!U231&gt;=$Y$51+$Y$52,1,0)</f>
        <v>0</v>
      </c>
      <c r="AS280">
        <f ca="1">IF('quick game'!V231&gt;=$Y$51+$Y$52,1,0)</f>
        <v>0</v>
      </c>
      <c r="AT280">
        <f ca="1">IF('quick game'!W231&gt;=$Y$51+$Y$52,1,0)</f>
        <v>0</v>
      </c>
      <c r="AU280">
        <f ca="1">IF('quick game'!X231&gt;=$Y$51+$Y$52,1,0)</f>
        <v>0</v>
      </c>
      <c r="AV280">
        <f ca="1">IF('quick game'!Y231&gt;=$Y$51+$Y$52,1,0)</f>
        <v>0</v>
      </c>
      <c r="AW280">
        <f ca="1">IF('quick game'!Z231&gt;=$Y$51+$Y$52,1,0)</f>
        <v>0</v>
      </c>
    </row>
    <row r="281" spans="13:49" x14ac:dyDescent="0.25">
      <c r="M281">
        <f>'quick game'!B232</f>
        <v>6450</v>
      </c>
      <c r="N281">
        <f ca="1">IF(N$64=$N$5,+'quick game'!E232,-100000)</f>
        <v>3.6632989047510973E-186</v>
      </c>
      <c r="O281">
        <f>IF(O$64=$N$5,+'quick game'!F232,-100000)</f>
        <v>-100000</v>
      </c>
      <c r="P281">
        <f>IF(P$64=$N$5,+'quick game'!G232,-100000)</f>
        <v>-100000</v>
      </c>
      <c r="Q281">
        <f>IF(Q$64=$N$5,+'quick game'!H232,-100000)</f>
        <v>-100000</v>
      </c>
      <c r="R281">
        <f>IF(R$64=$N$5,+'quick game'!I232,-100000)</f>
        <v>-100000</v>
      </c>
      <c r="S281">
        <f>IF(S$64=$N$5,+'quick game'!J232,-100000)</f>
        <v>-100000</v>
      </c>
      <c r="T281">
        <f>IF(T$64=$N$5,+'quick game'!K232,-100000)</f>
        <v>-100000</v>
      </c>
      <c r="U281">
        <f>IF(U$64=$N$5,+'quick game'!L232,-100000)</f>
        <v>-100000</v>
      </c>
      <c r="V281">
        <f>IF(V$64=$N$5,+'quick game'!M232,-100000)</f>
        <v>-100000</v>
      </c>
      <c r="W281">
        <f>IF(W$64=$N$5,+'quick game'!N232,-100000)</f>
        <v>-100000</v>
      </c>
      <c r="Z281">
        <f>'quick game'!B232</f>
        <v>6450</v>
      </c>
      <c r="AA281">
        <f ca="1">IF('quick game'!Q232&gt;=$Y$51,1,0)</f>
        <v>0</v>
      </c>
      <c r="AB281">
        <f ca="1">IF('quick game'!R232&gt;=$Y$51,1,0)</f>
        <v>0</v>
      </c>
      <c r="AC281">
        <f ca="1">IF('quick game'!S232&gt;=$Y$51,1,0)</f>
        <v>0</v>
      </c>
      <c r="AD281">
        <f ca="1">IF('quick game'!T232&gt;=$Y$51,1,0)</f>
        <v>0</v>
      </c>
      <c r="AE281">
        <f ca="1">IF('quick game'!U232&gt;=$Y$51,1,0)</f>
        <v>0</v>
      </c>
      <c r="AF281">
        <f ca="1">IF('quick game'!V232&gt;=$Y$51,1,0)</f>
        <v>0</v>
      </c>
      <c r="AG281">
        <f ca="1">IF('quick game'!W232&gt;=$Y$51,1,0)</f>
        <v>0</v>
      </c>
      <c r="AH281">
        <f ca="1">IF('quick game'!X232&gt;=$Y$51,1,0)</f>
        <v>0</v>
      </c>
      <c r="AI281">
        <f ca="1">IF('quick game'!Y232&gt;=$Y$51,1,0)</f>
        <v>0</v>
      </c>
      <c r="AJ281">
        <f ca="1">IF('quick game'!Z232&gt;=$Y$51,1,0)</f>
        <v>0</v>
      </c>
      <c r="AM281">
        <f>'quick game'!O232</f>
        <v>0</v>
      </c>
      <c r="AN281">
        <f ca="1">IF('quick game'!Q232&gt;=$Y$51+$Y$52,1,0)</f>
        <v>0</v>
      </c>
      <c r="AO281">
        <f ca="1">IF('quick game'!R232&gt;=$Y$51+$Y$52,1,0)</f>
        <v>0</v>
      </c>
      <c r="AP281">
        <f ca="1">IF('quick game'!S232&gt;=$Y$51+$Y$52,1,0)</f>
        <v>0</v>
      </c>
      <c r="AQ281">
        <f ca="1">IF('quick game'!T232&gt;=$Y$51+$Y$52,1,0)</f>
        <v>0</v>
      </c>
      <c r="AR281">
        <f ca="1">IF('quick game'!U232&gt;=$Y$51+$Y$52,1,0)</f>
        <v>0</v>
      </c>
      <c r="AS281">
        <f ca="1">IF('quick game'!V232&gt;=$Y$51+$Y$52,1,0)</f>
        <v>0</v>
      </c>
      <c r="AT281">
        <f ca="1">IF('quick game'!W232&gt;=$Y$51+$Y$52,1,0)</f>
        <v>0</v>
      </c>
      <c r="AU281">
        <f ca="1">IF('quick game'!X232&gt;=$Y$51+$Y$52,1,0)</f>
        <v>0</v>
      </c>
      <c r="AV281">
        <f ca="1">IF('quick game'!Y232&gt;=$Y$51+$Y$52,1,0)</f>
        <v>0</v>
      </c>
      <c r="AW281">
        <f ca="1">IF('quick game'!Z232&gt;=$Y$51+$Y$52,1,0)</f>
        <v>0</v>
      </c>
    </row>
    <row r="282" spans="13:49" x14ac:dyDescent="0.25">
      <c r="M282">
        <f>'quick game'!B233</f>
        <v>6480</v>
      </c>
      <c r="N282">
        <f ca="1">IF(N$64=$N$5,+'quick game'!E233,-100000)</f>
        <v>3.8139861093330574E-187</v>
      </c>
      <c r="O282">
        <f>IF(O$64=$N$5,+'quick game'!F233,-100000)</f>
        <v>-100000</v>
      </c>
      <c r="P282">
        <f>IF(P$64=$N$5,+'quick game'!G233,-100000)</f>
        <v>-100000</v>
      </c>
      <c r="Q282">
        <f>IF(Q$64=$N$5,+'quick game'!H233,-100000)</f>
        <v>-100000</v>
      </c>
      <c r="R282">
        <f>IF(R$64=$N$5,+'quick game'!I233,-100000)</f>
        <v>-100000</v>
      </c>
      <c r="S282">
        <f>IF(S$64=$N$5,+'quick game'!J233,-100000)</f>
        <v>-100000</v>
      </c>
      <c r="T282">
        <f>IF(T$64=$N$5,+'quick game'!K233,-100000)</f>
        <v>-100000</v>
      </c>
      <c r="U282">
        <f>IF(U$64=$N$5,+'quick game'!L233,-100000)</f>
        <v>-100000</v>
      </c>
      <c r="V282">
        <f>IF(V$64=$N$5,+'quick game'!M233,-100000)</f>
        <v>-100000</v>
      </c>
      <c r="W282">
        <f>IF(W$64=$N$5,+'quick game'!N233,-100000)</f>
        <v>-100000</v>
      </c>
      <c r="Z282">
        <f>'quick game'!B233</f>
        <v>6480</v>
      </c>
      <c r="AA282">
        <f ca="1">IF('quick game'!Q233&gt;=$Y$51,1,0)</f>
        <v>0</v>
      </c>
      <c r="AB282">
        <f ca="1">IF('quick game'!R233&gt;=$Y$51,1,0)</f>
        <v>0</v>
      </c>
      <c r="AC282">
        <f ca="1">IF('quick game'!S233&gt;=$Y$51,1,0)</f>
        <v>0</v>
      </c>
      <c r="AD282">
        <f ca="1">IF('quick game'!T233&gt;=$Y$51,1,0)</f>
        <v>0</v>
      </c>
      <c r="AE282">
        <f ca="1">IF('quick game'!U233&gt;=$Y$51,1,0)</f>
        <v>0</v>
      </c>
      <c r="AF282">
        <f ca="1">IF('quick game'!V233&gt;=$Y$51,1,0)</f>
        <v>0</v>
      </c>
      <c r="AG282">
        <f ca="1">IF('quick game'!W233&gt;=$Y$51,1,0)</f>
        <v>0</v>
      </c>
      <c r="AH282">
        <f ca="1">IF('quick game'!X233&gt;=$Y$51,1,0)</f>
        <v>0</v>
      </c>
      <c r="AI282">
        <f ca="1">IF('quick game'!Y233&gt;=$Y$51,1,0)</f>
        <v>0</v>
      </c>
      <c r="AJ282">
        <f ca="1">IF('quick game'!Z233&gt;=$Y$51,1,0)</f>
        <v>0</v>
      </c>
      <c r="AM282">
        <f>'quick game'!O233</f>
        <v>0</v>
      </c>
      <c r="AN282">
        <f ca="1">IF('quick game'!Q233&gt;=$Y$51+$Y$52,1,0)</f>
        <v>0</v>
      </c>
      <c r="AO282">
        <f ca="1">IF('quick game'!R233&gt;=$Y$51+$Y$52,1,0)</f>
        <v>0</v>
      </c>
      <c r="AP282">
        <f ca="1">IF('quick game'!S233&gt;=$Y$51+$Y$52,1,0)</f>
        <v>0</v>
      </c>
      <c r="AQ282">
        <f ca="1">IF('quick game'!T233&gt;=$Y$51+$Y$52,1,0)</f>
        <v>0</v>
      </c>
      <c r="AR282">
        <f ca="1">IF('quick game'!U233&gt;=$Y$51+$Y$52,1,0)</f>
        <v>0</v>
      </c>
      <c r="AS282">
        <f ca="1">IF('quick game'!V233&gt;=$Y$51+$Y$52,1,0)</f>
        <v>0</v>
      </c>
      <c r="AT282">
        <f ca="1">IF('quick game'!W233&gt;=$Y$51+$Y$52,1,0)</f>
        <v>0</v>
      </c>
      <c r="AU282">
        <f ca="1">IF('quick game'!X233&gt;=$Y$51+$Y$52,1,0)</f>
        <v>0</v>
      </c>
      <c r="AV282">
        <f ca="1">IF('quick game'!Y233&gt;=$Y$51+$Y$52,1,0)</f>
        <v>0</v>
      </c>
      <c r="AW282">
        <f ca="1">IF('quick game'!Z233&gt;=$Y$51+$Y$52,1,0)</f>
        <v>0</v>
      </c>
    </row>
    <row r="283" spans="13:49" x14ac:dyDescent="0.25">
      <c r="M283">
        <f>'quick game'!B234</f>
        <v>6510</v>
      </c>
      <c r="N283">
        <f ca="1">IF(N$64=$N$5,+'quick game'!E234,-100000)</f>
        <v>4.3819418659202397E-188</v>
      </c>
      <c r="O283">
        <f>IF(O$64=$N$5,+'quick game'!F234,-100000)</f>
        <v>-100000</v>
      </c>
      <c r="P283">
        <f>IF(P$64=$N$5,+'quick game'!G234,-100000)</f>
        <v>-100000</v>
      </c>
      <c r="Q283">
        <f>IF(Q$64=$N$5,+'quick game'!H234,-100000)</f>
        <v>-100000</v>
      </c>
      <c r="R283">
        <f>IF(R$64=$N$5,+'quick game'!I234,-100000)</f>
        <v>-100000</v>
      </c>
      <c r="S283">
        <f>IF(S$64=$N$5,+'quick game'!J234,-100000)</f>
        <v>-100000</v>
      </c>
      <c r="T283">
        <f>IF(T$64=$N$5,+'quick game'!K234,-100000)</f>
        <v>-100000</v>
      </c>
      <c r="U283">
        <f>IF(U$64=$N$5,+'quick game'!L234,-100000)</f>
        <v>-100000</v>
      </c>
      <c r="V283">
        <f>IF(V$64=$N$5,+'quick game'!M234,-100000)</f>
        <v>-100000</v>
      </c>
      <c r="W283">
        <f>IF(W$64=$N$5,+'quick game'!N234,-100000)</f>
        <v>-100000</v>
      </c>
      <c r="Z283">
        <f>'quick game'!B234</f>
        <v>6510</v>
      </c>
      <c r="AA283">
        <f ca="1">IF('quick game'!Q234&gt;=$Y$51,1,0)</f>
        <v>0</v>
      </c>
      <c r="AB283">
        <f ca="1">IF('quick game'!R234&gt;=$Y$51,1,0)</f>
        <v>0</v>
      </c>
      <c r="AC283">
        <f ca="1">IF('quick game'!S234&gt;=$Y$51,1,0)</f>
        <v>0</v>
      </c>
      <c r="AD283">
        <f ca="1">IF('quick game'!T234&gt;=$Y$51,1,0)</f>
        <v>0</v>
      </c>
      <c r="AE283">
        <f ca="1">IF('quick game'!U234&gt;=$Y$51,1,0)</f>
        <v>0</v>
      </c>
      <c r="AF283">
        <f ca="1">IF('quick game'!V234&gt;=$Y$51,1,0)</f>
        <v>0</v>
      </c>
      <c r="AG283">
        <f ca="1">IF('quick game'!W234&gt;=$Y$51,1,0)</f>
        <v>0</v>
      </c>
      <c r="AH283">
        <f ca="1">IF('quick game'!X234&gt;=$Y$51,1,0)</f>
        <v>0</v>
      </c>
      <c r="AI283">
        <f ca="1">IF('quick game'!Y234&gt;=$Y$51,1,0)</f>
        <v>0</v>
      </c>
      <c r="AJ283">
        <f ca="1">IF('quick game'!Z234&gt;=$Y$51,1,0)</f>
        <v>0</v>
      </c>
      <c r="AM283">
        <f>'quick game'!O234</f>
        <v>0</v>
      </c>
      <c r="AN283">
        <f ca="1">IF('quick game'!Q234&gt;=$Y$51+$Y$52,1,0)</f>
        <v>0</v>
      </c>
      <c r="AO283">
        <f ca="1">IF('quick game'!R234&gt;=$Y$51+$Y$52,1,0)</f>
        <v>0</v>
      </c>
      <c r="AP283">
        <f ca="1">IF('quick game'!S234&gt;=$Y$51+$Y$52,1,0)</f>
        <v>0</v>
      </c>
      <c r="AQ283">
        <f ca="1">IF('quick game'!T234&gt;=$Y$51+$Y$52,1,0)</f>
        <v>0</v>
      </c>
      <c r="AR283">
        <f ca="1">IF('quick game'!U234&gt;=$Y$51+$Y$52,1,0)</f>
        <v>0</v>
      </c>
      <c r="AS283">
        <f ca="1">IF('quick game'!V234&gt;=$Y$51+$Y$52,1,0)</f>
        <v>0</v>
      </c>
      <c r="AT283">
        <f ca="1">IF('quick game'!W234&gt;=$Y$51+$Y$52,1,0)</f>
        <v>0</v>
      </c>
      <c r="AU283">
        <f ca="1">IF('quick game'!X234&gt;=$Y$51+$Y$52,1,0)</f>
        <v>0</v>
      </c>
      <c r="AV283">
        <f ca="1">IF('quick game'!Y234&gt;=$Y$51+$Y$52,1,0)</f>
        <v>0</v>
      </c>
      <c r="AW283">
        <f ca="1">IF('quick game'!Z234&gt;=$Y$51+$Y$52,1,0)</f>
        <v>0</v>
      </c>
    </row>
    <row r="284" spans="13:49" x14ac:dyDescent="0.25">
      <c r="M284">
        <f>'quick game'!B235</f>
        <v>6540</v>
      </c>
      <c r="N284">
        <f ca="1">IF(N$64=$N$5,+'quick game'!E235,-100000)</f>
        <v>6.7675492805148174E-189</v>
      </c>
      <c r="O284">
        <f>IF(O$64=$N$5,+'quick game'!F235,-100000)</f>
        <v>-100000</v>
      </c>
      <c r="P284">
        <f>IF(P$64=$N$5,+'quick game'!G235,-100000)</f>
        <v>-100000</v>
      </c>
      <c r="Q284">
        <f>IF(Q$64=$N$5,+'quick game'!H235,-100000)</f>
        <v>-100000</v>
      </c>
      <c r="R284">
        <f>IF(R$64=$N$5,+'quick game'!I235,-100000)</f>
        <v>-100000</v>
      </c>
      <c r="S284">
        <f>IF(S$64=$N$5,+'quick game'!J235,-100000)</f>
        <v>-100000</v>
      </c>
      <c r="T284">
        <f>IF(T$64=$N$5,+'quick game'!K235,-100000)</f>
        <v>-100000</v>
      </c>
      <c r="U284">
        <f>IF(U$64=$N$5,+'quick game'!L235,-100000)</f>
        <v>-100000</v>
      </c>
      <c r="V284">
        <f>IF(V$64=$N$5,+'quick game'!M235,-100000)</f>
        <v>-100000</v>
      </c>
      <c r="W284">
        <f>IF(W$64=$N$5,+'quick game'!N235,-100000)</f>
        <v>-100000</v>
      </c>
      <c r="Z284">
        <f>'quick game'!B235</f>
        <v>6540</v>
      </c>
      <c r="AA284">
        <f ca="1">IF('quick game'!Q235&gt;=$Y$51,1,0)</f>
        <v>0</v>
      </c>
      <c r="AB284">
        <f ca="1">IF('quick game'!R235&gt;=$Y$51,1,0)</f>
        <v>0</v>
      </c>
      <c r="AC284">
        <f ca="1">IF('quick game'!S235&gt;=$Y$51,1,0)</f>
        <v>0</v>
      </c>
      <c r="AD284">
        <f ca="1">IF('quick game'!T235&gt;=$Y$51,1,0)</f>
        <v>0</v>
      </c>
      <c r="AE284">
        <f ca="1">IF('quick game'!U235&gt;=$Y$51,1,0)</f>
        <v>0</v>
      </c>
      <c r="AF284">
        <f ca="1">IF('quick game'!V235&gt;=$Y$51,1,0)</f>
        <v>0</v>
      </c>
      <c r="AG284">
        <f ca="1">IF('quick game'!W235&gt;=$Y$51,1,0)</f>
        <v>0</v>
      </c>
      <c r="AH284">
        <f ca="1">IF('quick game'!X235&gt;=$Y$51,1,0)</f>
        <v>0</v>
      </c>
      <c r="AI284">
        <f ca="1">IF('quick game'!Y235&gt;=$Y$51,1,0)</f>
        <v>0</v>
      </c>
      <c r="AJ284">
        <f ca="1">IF('quick game'!Z235&gt;=$Y$51,1,0)</f>
        <v>0</v>
      </c>
      <c r="AM284">
        <f>'quick game'!O235</f>
        <v>0</v>
      </c>
      <c r="AN284">
        <f ca="1">IF('quick game'!Q235&gt;=$Y$51+$Y$52,1,0)</f>
        <v>0</v>
      </c>
      <c r="AO284">
        <f ca="1">IF('quick game'!R235&gt;=$Y$51+$Y$52,1,0)</f>
        <v>0</v>
      </c>
      <c r="AP284">
        <f ca="1">IF('quick game'!S235&gt;=$Y$51+$Y$52,1,0)</f>
        <v>0</v>
      </c>
      <c r="AQ284">
        <f ca="1">IF('quick game'!T235&gt;=$Y$51+$Y$52,1,0)</f>
        <v>0</v>
      </c>
      <c r="AR284">
        <f ca="1">IF('quick game'!U235&gt;=$Y$51+$Y$52,1,0)</f>
        <v>0</v>
      </c>
      <c r="AS284">
        <f ca="1">IF('quick game'!V235&gt;=$Y$51+$Y$52,1,0)</f>
        <v>0</v>
      </c>
      <c r="AT284">
        <f ca="1">IF('quick game'!W235&gt;=$Y$51+$Y$52,1,0)</f>
        <v>0</v>
      </c>
      <c r="AU284">
        <f ca="1">IF('quick game'!X235&gt;=$Y$51+$Y$52,1,0)</f>
        <v>0</v>
      </c>
      <c r="AV284">
        <f ca="1">IF('quick game'!Y235&gt;=$Y$51+$Y$52,1,0)</f>
        <v>0</v>
      </c>
      <c r="AW284">
        <f ca="1">IF('quick game'!Z235&gt;=$Y$51+$Y$52,1,0)</f>
        <v>0</v>
      </c>
    </row>
    <row r="285" spans="13:49" x14ac:dyDescent="0.25">
      <c r="M285">
        <f>'quick game'!B236</f>
        <v>6570</v>
      </c>
      <c r="N285">
        <f ca="1">IF(N$64=$N$5,+'quick game'!E236,-100000)</f>
        <v>1.029302479056102E-189</v>
      </c>
      <c r="O285">
        <f>IF(O$64=$N$5,+'quick game'!F236,-100000)</f>
        <v>-100000</v>
      </c>
      <c r="P285">
        <f>IF(P$64=$N$5,+'quick game'!G236,-100000)</f>
        <v>-100000</v>
      </c>
      <c r="Q285">
        <f>IF(Q$64=$N$5,+'quick game'!H236,-100000)</f>
        <v>-100000</v>
      </c>
      <c r="R285">
        <f>IF(R$64=$N$5,+'quick game'!I236,-100000)</f>
        <v>-100000</v>
      </c>
      <c r="S285">
        <f>IF(S$64=$N$5,+'quick game'!J236,-100000)</f>
        <v>-100000</v>
      </c>
      <c r="T285">
        <f>IF(T$64=$N$5,+'quick game'!K236,-100000)</f>
        <v>-100000</v>
      </c>
      <c r="U285">
        <f>IF(U$64=$N$5,+'quick game'!L236,-100000)</f>
        <v>-100000</v>
      </c>
      <c r="V285">
        <f>IF(V$64=$N$5,+'quick game'!M236,-100000)</f>
        <v>-100000</v>
      </c>
      <c r="W285">
        <f>IF(W$64=$N$5,+'quick game'!N236,-100000)</f>
        <v>-100000</v>
      </c>
      <c r="Z285">
        <f>'quick game'!B236</f>
        <v>6570</v>
      </c>
      <c r="AA285">
        <f ca="1">IF('quick game'!Q236&gt;=$Y$51,1,0)</f>
        <v>0</v>
      </c>
      <c r="AB285">
        <f ca="1">IF('quick game'!R236&gt;=$Y$51,1,0)</f>
        <v>0</v>
      </c>
      <c r="AC285">
        <f ca="1">IF('quick game'!S236&gt;=$Y$51,1,0)</f>
        <v>0</v>
      </c>
      <c r="AD285">
        <f ca="1">IF('quick game'!T236&gt;=$Y$51,1,0)</f>
        <v>0</v>
      </c>
      <c r="AE285">
        <f ca="1">IF('quick game'!U236&gt;=$Y$51,1,0)</f>
        <v>0</v>
      </c>
      <c r="AF285">
        <f ca="1">IF('quick game'!V236&gt;=$Y$51,1,0)</f>
        <v>0</v>
      </c>
      <c r="AG285">
        <f ca="1">IF('quick game'!W236&gt;=$Y$51,1,0)</f>
        <v>0</v>
      </c>
      <c r="AH285">
        <f ca="1">IF('quick game'!X236&gt;=$Y$51,1,0)</f>
        <v>0</v>
      </c>
      <c r="AI285">
        <f ca="1">IF('quick game'!Y236&gt;=$Y$51,1,0)</f>
        <v>0</v>
      </c>
      <c r="AJ285">
        <f ca="1">IF('quick game'!Z236&gt;=$Y$51,1,0)</f>
        <v>0</v>
      </c>
      <c r="AM285">
        <f>'quick game'!O236</f>
        <v>0</v>
      </c>
      <c r="AN285">
        <f ca="1">IF('quick game'!Q236&gt;=$Y$51+$Y$52,1,0)</f>
        <v>0</v>
      </c>
      <c r="AO285">
        <f ca="1">IF('quick game'!R236&gt;=$Y$51+$Y$52,1,0)</f>
        <v>0</v>
      </c>
      <c r="AP285">
        <f ca="1">IF('quick game'!S236&gt;=$Y$51+$Y$52,1,0)</f>
        <v>0</v>
      </c>
      <c r="AQ285">
        <f ca="1">IF('quick game'!T236&gt;=$Y$51+$Y$52,1,0)</f>
        <v>0</v>
      </c>
      <c r="AR285">
        <f ca="1">IF('quick game'!U236&gt;=$Y$51+$Y$52,1,0)</f>
        <v>0</v>
      </c>
      <c r="AS285">
        <f ca="1">IF('quick game'!V236&gt;=$Y$51+$Y$52,1,0)</f>
        <v>0</v>
      </c>
      <c r="AT285">
        <f ca="1">IF('quick game'!W236&gt;=$Y$51+$Y$52,1,0)</f>
        <v>0</v>
      </c>
      <c r="AU285">
        <f ca="1">IF('quick game'!X236&gt;=$Y$51+$Y$52,1,0)</f>
        <v>0</v>
      </c>
      <c r="AV285">
        <f ca="1">IF('quick game'!Y236&gt;=$Y$51+$Y$52,1,0)</f>
        <v>0</v>
      </c>
      <c r="AW285">
        <f ca="1">IF('quick game'!Z236&gt;=$Y$51+$Y$52,1,0)</f>
        <v>0</v>
      </c>
    </row>
    <row r="286" spans="13:49" x14ac:dyDescent="0.25">
      <c r="M286">
        <f>'quick game'!B237</f>
        <v>6600</v>
      </c>
      <c r="N286">
        <f ca="1">IF(N$64=$N$5,+'quick game'!E237,-100000)</f>
        <v>1.3545556005356564E-190</v>
      </c>
      <c r="O286">
        <f>IF(O$64=$N$5,+'quick game'!F237,-100000)</f>
        <v>-100000</v>
      </c>
      <c r="P286">
        <f>IF(P$64=$N$5,+'quick game'!G237,-100000)</f>
        <v>-100000</v>
      </c>
      <c r="Q286">
        <f>IF(Q$64=$N$5,+'quick game'!H237,-100000)</f>
        <v>-100000</v>
      </c>
      <c r="R286">
        <f>IF(R$64=$N$5,+'quick game'!I237,-100000)</f>
        <v>-100000</v>
      </c>
      <c r="S286">
        <f>IF(S$64=$N$5,+'quick game'!J237,-100000)</f>
        <v>-100000</v>
      </c>
      <c r="T286">
        <f>IF(T$64=$N$5,+'quick game'!K237,-100000)</f>
        <v>-100000</v>
      </c>
      <c r="U286">
        <f>IF(U$64=$N$5,+'quick game'!L237,-100000)</f>
        <v>-100000</v>
      </c>
      <c r="V286">
        <f>IF(V$64=$N$5,+'quick game'!M237,-100000)</f>
        <v>-100000</v>
      </c>
      <c r="W286">
        <f>IF(W$64=$N$5,+'quick game'!N237,-100000)</f>
        <v>-100000</v>
      </c>
      <c r="Z286">
        <f>'quick game'!B237</f>
        <v>6600</v>
      </c>
      <c r="AA286">
        <f ca="1">IF('quick game'!Q237&gt;=$Y$51,1,0)</f>
        <v>0</v>
      </c>
      <c r="AB286">
        <f ca="1">IF('quick game'!R237&gt;=$Y$51,1,0)</f>
        <v>0</v>
      </c>
      <c r="AC286">
        <f ca="1">IF('quick game'!S237&gt;=$Y$51,1,0)</f>
        <v>0</v>
      </c>
      <c r="AD286">
        <f ca="1">IF('quick game'!T237&gt;=$Y$51,1,0)</f>
        <v>0</v>
      </c>
      <c r="AE286">
        <f ca="1">IF('quick game'!U237&gt;=$Y$51,1,0)</f>
        <v>0</v>
      </c>
      <c r="AF286">
        <f ca="1">IF('quick game'!V237&gt;=$Y$51,1,0)</f>
        <v>0</v>
      </c>
      <c r="AG286">
        <f ca="1">IF('quick game'!W237&gt;=$Y$51,1,0)</f>
        <v>0</v>
      </c>
      <c r="AH286">
        <f ca="1">IF('quick game'!X237&gt;=$Y$51,1,0)</f>
        <v>0</v>
      </c>
      <c r="AI286">
        <f ca="1">IF('quick game'!Y237&gt;=$Y$51,1,0)</f>
        <v>0</v>
      </c>
      <c r="AJ286">
        <f ca="1">IF('quick game'!Z237&gt;=$Y$51,1,0)</f>
        <v>0</v>
      </c>
      <c r="AM286">
        <f>'quick game'!O237</f>
        <v>0</v>
      </c>
      <c r="AN286">
        <f ca="1">IF('quick game'!Q237&gt;=$Y$51+$Y$52,1,0)</f>
        <v>0</v>
      </c>
      <c r="AO286">
        <f ca="1">IF('quick game'!R237&gt;=$Y$51+$Y$52,1,0)</f>
        <v>0</v>
      </c>
      <c r="AP286">
        <f ca="1">IF('quick game'!S237&gt;=$Y$51+$Y$52,1,0)</f>
        <v>0</v>
      </c>
      <c r="AQ286">
        <f ca="1">IF('quick game'!T237&gt;=$Y$51+$Y$52,1,0)</f>
        <v>0</v>
      </c>
      <c r="AR286">
        <f ca="1">IF('quick game'!U237&gt;=$Y$51+$Y$52,1,0)</f>
        <v>0</v>
      </c>
      <c r="AS286">
        <f ca="1">IF('quick game'!V237&gt;=$Y$51+$Y$52,1,0)</f>
        <v>0</v>
      </c>
      <c r="AT286">
        <f ca="1">IF('quick game'!W237&gt;=$Y$51+$Y$52,1,0)</f>
        <v>0</v>
      </c>
      <c r="AU286">
        <f ca="1">IF('quick game'!X237&gt;=$Y$51+$Y$52,1,0)</f>
        <v>0</v>
      </c>
      <c r="AV286">
        <f ca="1">IF('quick game'!Y237&gt;=$Y$51+$Y$52,1,0)</f>
        <v>0</v>
      </c>
      <c r="AW286">
        <f ca="1">IF('quick game'!Z237&gt;=$Y$51+$Y$52,1,0)</f>
        <v>0</v>
      </c>
    </row>
    <row r="287" spans="13:49" x14ac:dyDescent="0.25">
      <c r="M287">
        <f>'quick game'!B238</f>
        <v>6630</v>
      </c>
      <c r="N287">
        <f ca="1">IF(N$64=$N$5,+'quick game'!E238,-100000)</f>
        <v>1.3090987082115002E-191</v>
      </c>
      <c r="O287">
        <f>IF(O$64=$N$5,+'quick game'!F238,-100000)</f>
        <v>-100000</v>
      </c>
      <c r="P287">
        <f>IF(P$64=$N$5,+'quick game'!G238,-100000)</f>
        <v>-100000</v>
      </c>
      <c r="Q287">
        <f>IF(Q$64=$N$5,+'quick game'!H238,-100000)</f>
        <v>-100000</v>
      </c>
      <c r="R287">
        <f>IF(R$64=$N$5,+'quick game'!I238,-100000)</f>
        <v>-100000</v>
      </c>
      <c r="S287">
        <f>IF(S$64=$N$5,+'quick game'!J238,-100000)</f>
        <v>-100000</v>
      </c>
      <c r="T287">
        <f>IF(T$64=$N$5,+'quick game'!K238,-100000)</f>
        <v>-100000</v>
      </c>
      <c r="U287">
        <f>IF(U$64=$N$5,+'quick game'!L238,-100000)</f>
        <v>-100000</v>
      </c>
      <c r="V287">
        <f>IF(V$64=$N$5,+'quick game'!M238,-100000)</f>
        <v>-100000</v>
      </c>
      <c r="W287">
        <f>IF(W$64=$N$5,+'quick game'!N238,-100000)</f>
        <v>-100000</v>
      </c>
      <c r="Z287">
        <f>'quick game'!B238</f>
        <v>6630</v>
      </c>
      <c r="AA287">
        <f ca="1">IF('quick game'!Q238&gt;=$Y$51,1,0)</f>
        <v>0</v>
      </c>
      <c r="AB287">
        <f ca="1">IF('quick game'!R238&gt;=$Y$51,1,0)</f>
        <v>0</v>
      </c>
      <c r="AC287">
        <f ca="1">IF('quick game'!S238&gt;=$Y$51,1,0)</f>
        <v>0</v>
      </c>
      <c r="AD287">
        <f ca="1">IF('quick game'!T238&gt;=$Y$51,1,0)</f>
        <v>0</v>
      </c>
      <c r="AE287">
        <f ca="1">IF('quick game'!U238&gt;=$Y$51,1,0)</f>
        <v>0</v>
      </c>
      <c r="AF287">
        <f ca="1">IF('quick game'!V238&gt;=$Y$51,1,0)</f>
        <v>0</v>
      </c>
      <c r="AG287">
        <f ca="1">IF('quick game'!W238&gt;=$Y$51,1,0)</f>
        <v>0</v>
      </c>
      <c r="AH287">
        <f ca="1">IF('quick game'!X238&gt;=$Y$51,1,0)</f>
        <v>0</v>
      </c>
      <c r="AI287">
        <f ca="1">IF('quick game'!Y238&gt;=$Y$51,1,0)</f>
        <v>0</v>
      </c>
      <c r="AJ287">
        <f ca="1">IF('quick game'!Z238&gt;=$Y$51,1,0)</f>
        <v>0</v>
      </c>
      <c r="AM287">
        <f>'quick game'!O238</f>
        <v>0</v>
      </c>
      <c r="AN287">
        <f ca="1">IF('quick game'!Q238&gt;=$Y$51+$Y$52,1,0)</f>
        <v>0</v>
      </c>
      <c r="AO287">
        <f ca="1">IF('quick game'!R238&gt;=$Y$51+$Y$52,1,0)</f>
        <v>0</v>
      </c>
      <c r="AP287">
        <f ca="1">IF('quick game'!S238&gt;=$Y$51+$Y$52,1,0)</f>
        <v>0</v>
      </c>
      <c r="AQ287">
        <f ca="1">IF('quick game'!T238&gt;=$Y$51+$Y$52,1,0)</f>
        <v>0</v>
      </c>
      <c r="AR287">
        <f ca="1">IF('quick game'!U238&gt;=$Y$51+$Y$52,1,0)</f>
        <v>0</v>
      </c>
      <c r="AS287">
        <f ca="1">IF('quick game'!V238&gt;=$Y$51+$Y$52,1,0)</f>
        <v>0</v>
      </c>
      <c r="AT287">
        <f ca="1">IF('quick game'!W238&gt;=$Y$51+$Y$52,1,0)</f>
        <v>0</v>
      </c>
      <c r="AU287">
        <f ca="1">IF('quick game'!X238&gt;=$Y$51+$Y$52,1,0)</f>
        <v>0</v>
      </c>
      <c r="AV287">
        <f ca="1">IF('quick game'!Y238&gt;=$Y$51+$Y$52,1,0)</f>
        <v>0</v>
      </c>
      <c r="AW287">
        <f ca="1">IF('quick game'!Z238&gt;=$Y$51+$Y$52,1,0)</f>
        <v>0</v>
      </c>
    </row>
    <row r="288" spans="13:49" x14ac:dyDescent="0.25">
      <c r="M288">
        <f>'quick game'!B239</f>
        <v>6660</v>
      </c>
      <c r="N288">
        <f ca="1">IF(N$64=$N$5,+'quick game'!E239,-100000)</f>
        <v>2.3592462225234903E-192</v>
      </c>
      <c r="O288">
        <f>IF(O$64=$N$5,+'quick game'!F239,-100000)</f>
        <v>-100000</v>
      </c>
      <c r="P288">
        <f>IF(P$64=$N$5,+'quick game'!G239,-100000)</f>
        <v>-100000</v>
      </c>
      <c r="Q288">
        <f>IF(Q$64=$N$5,+'quick game'!H239,-100000)</f>
        <v>-100000</v>
      </c>
      <c r="R288">
        <f>IF(R$64=$N$5,+'quick game'!I239,-100000)</f>
        <v>-100000</v>
      </c>
      <c r="S288">
        <f>IF(S$64=$N$5,+'quick game'!J239,-100000)</f>
        <v>-100000</v>
      </c>
      <c r="T288">
        <f>IF(T$64=$N$5,+'quick game'!K239,-100000)</f>
        <v>-100000</v>
      </c>
      <c r="U288">
        <f>IF(U$64=$N$5,+'quick game'!L239,-100000)</f>
        <v>-100000</v>
      </c>
      <c r="V288">
        <f>IF(V$64=$N$5,+'quick game'!M239,-100000)</f>
        <v>-100000</v>
      </c>
      <c r="W288">
        <f>IF(W$64=$N$5,+'quick game'!N239,-100000)</f>
        <v>-100000</v>
      </c>
      <c r="Z288">
        <f>'quick game'!B239</f>
        <v>6660</v>
      </c>
      <c r="AA288">
        <f ca="1">IF('quick game'!Q239&gt;=$Y$51,1,0)</f>
        <v>0</v>
      </c>
      <c r="AB288">
        <f ca="1">IF('quick game'!R239&gt;=$Y$51,1,0)</f>
        <v>0</v>
      </c>
      <c r="AC288">
        <f ca="1">IF('quick game'!S239&gt;=$Y$51,1,0)</f>
        <v>0</v>
      </c>
      <c r="AD288">
        <f ca="1">IF('quick game'!T239&gt;=$Y$51,1,0)</f>
        <v>0</v>
      </c>
      <c r="AE288">
        <f ca="1">IF('quick game'!U239&gt;=$Y$51,1,0)</f>
        <v>0</v>
      </c>
      <c r="AF288">
        <f ca="1">IF('quick game'!V239&gt;=$Y$51,1,0)</f>
        <v>0</v>
      </c>
      <c r="AG288">
        <f ca="1">IF('quick game'!W239&gt;=$Y$51,1,0)</f>
        <v>0</v>
      </c>
      <c r="AH288">
        <f ca="1">IF('quick game'!X239&gt;=$Y$51,1,0)</f>
        <v>0</v>
      </c>
      <c r="AI288">
        <f ca="1">IF('quick game'!Y239&gt;=$Y$51,1,0)</f>
        <v>0</v>
      </c>
      <c r="AJ288">
        <f ca="1">IF('quick game'!Z239&gt;=$Y$51,1,0)</f>
        <v>0</v>
      </c>
      <c r="AM288">
        <f>'quick game'!O239</f>
        <v>0</v>
      </c>
      <c r="AN288">
        <f ca="1">IF('quick game'!Q239&gt;=$Y$51+$Y$52,1,0)</f>
        <v>0</v>
      </c>
      <c r="AO288">
        <f ca="1">IF('quick game'!R239&gt;=$Y$51+$Y$52,1,0)</f>
        <v>0</v>
      </c>
      <c r="AP288">
        <f ca="1">IF('quick game'!S239&gt;=$Y$51+$Y$52,1,0)</f>
        <v>0</v>
      </c>
      <c r="AQ288">
        <f ca="1">IF('quick game'!T239&gt;=$Y$51+$Y$52,1,0)</f>
        <v>0</v>
      </c>
      <c r="AR288">
        <f ca="1">IF('quick game'!U239&gt;=$Y$51+$Y$52,1,0)</f>
        <v>0</v>
      </c>
      <c r="AS288">
        <f ca="1">IF('quick game'!V239&gt;=$Y$51+$Y$52,1,0)</f>
        <v>0</v>
      </c>
      <c r="AT288">
        <f ca="1">IF('quick game'!W239&gt;=$Y$51+$Y$52,1,0)</f>
        <v>0</v>
      </c>
      <c r="AU288">
        <f ca="1">IF('quick game'!X239&gt;=$Y$51+$Y$52,1,0)</f>
        <v>0</v>
      </c>
      <c r="AV288">
        <f ca="1">IF('quick game'!Y239&gt;=$Y$51+$Y$52,1,0)</f>
        <v>0</v>
      </c>
      <c r="AW288">
        <f ca="1">IF('quick game'!Z239&gt;=$Y$51+$Y$52,1,0)</f>
        <v>0</v>
      </c>
    </row>
    <row r="289" spans="13:49" x14ac:dyDescent="0.25">
      <c r="M289">
        <f>'quick game'!B240</f>
        <v>6690</v>
      </c>
      <c r="N289">
        <f ca="1">IF(N$64=$N$5,+'quick game'!E240,-100000)</f>
        <v>3.0951603110972346E-193</v>
      </c>
      <c r="O289">
        <f>IF(O$64=$N$5,+'quick game'!F240,-100000)</f>
        <v>-100000</v>
      </c>
      <c r="P289">
        <f>IF(P$64=$N$5,+'quick game'!G240,-100000)</f>
        <v>-100000</v>
      </c>
      <c r="Q289">
        <f>IF(Q$64=$N$5,+'quick game'!H240,-100000)</f>
        <v>-100000</v>
      </c>
      <c r="R289">
        <f>IF(R$64=$N$5,+'quick game'!I240,-100000)</f>
        <v>-100000</v>
      </c>
      <c r="S289">
        <f>IF(S$64=$N$5,+'quick game'!J240,-100000)</f>
        <v>-100000</v>
      </c>
      <c r="T289">
        <f>IF(T$64=$N$5,+'quick game'!K240,-100000)</f>
        <v>-100000</v>
      </c>
      <c r="U289">
        <f>IF(U$64=$N$5,+'quick game'!L240,-100000)</f>
        <v>-100000</v>
      </c>
      <c r="V289">
        <f>IF(V$64=$N$5,+'quick game'!M240,-100000)</f>
        <v>-100000</v>
      </c>
      <c r="W289">
        <f>IF(W$64=$N$5,+'quick game'!N240,-100000)</f>
        <v>-100000</v>
      </c>
      <c r="Z289">
        <f>'quick game'!B240</f>
        <v>6690</v>
      </c>
      <c r="AA289">
        <f ca="1">IF('quick game'!Q240&gt;=$Y$51,1,0)</f>
        <v>0</v>
      </c>
      <c r="AB289">
        <f ca="1">IF('quick game'!R240&gt;=$Y$51,1,0)</f>
        <v>0</v>
      </c>
      <c r="AC289">
        <f ca="1">IF('quick game'!S240&gt;=$Y$51,1,0)</f>
        <v>0</v>
      </c>
      <c r="AD289">
        <f ca="1">IF('quick game'!T240&gt;=$Y$51,1,0)</f>
        <v>0</v>
      </c>
      <c r="AE289">
        <f ca="1">IF('quick game'!U240&gt;=$Y$51,1,0)</f>
        <v>0</v>
      </c>
      <c r="AF289">
        <f ca="1">IF('quick game'!V240&gt;=$Y$51,1,0)</f>
        <v>0</v>
      </c>
      <c r="AG289">
        <f ca="1">IF('quick game'!W240&gt;=$Y$51,1,0)</f>
        <v>0</v>
      </c>
      <c r="AH289">
        <f ca="1">IF('quick game'!X240&gt;=$Y$51,1,0)</f>
        <v>0</v>
      </c>
      <c r="AI289">
        <f ca="1">IF('quick game'!Y240&gt;=$Y$51,1,0)</f>
        <v>0</v>
      </c>
      <c r="AJ289">
        <f ca="1">IF('quick game'!Z240&gt;=$Y$51,1,0)</f>
        <v>0</v>
      </c>
      <c r="AM289">
        <f>'quick game'!O240</f>
        <v>0</v>
      </c>
      <c r="AN289">
        <f ca="1">IF('quick game'!Q240&gt;=$Y$51+$Y$52,1,0)</f>
        <v>0</v>
      </c>
      <c r="AO289">
        <f ca="1">IF('quick game'!R240&gt;=$Y$51+$Y$52,1,0)</f>
        <v>0</v>
      </c>
      <c r="AP289">
        <f ca="1">IF('quick game'!S240&gt;=$Y$51+$Y$52,1,0)</f>
        <v>0</v>
      </c>
      <c r="AQ289">
        <f ca="1">IF('quick game'!T240&gt;=$Y$51+$Y$52,1,0)</f>
        <v>0</v>
      </c>
      <c r="AR289">
        <f ca="1">IF('quick game'!U240&gt;=$Y$51+$Y$52,1,0)</f>
        <v>0</v>
      </c>
      <c r="AS289">
        <f ca="1">IF('quick game'!V240&gt;=$Y$51+$Y$52,1,0)</f>
        <v>0</v>
      </c>
      <c r="AT289">
        <f ca="1">IF('quick game'!W240&gt;=$Y$51+$Y$52,1,0)</f>
        <v>0</v>
      </c>
      <c r="AU289">
        <f ca="1">IF('quick game'!X240&gt;=$Y$51+$Y$52,1,0)</f>
        <v>0</v>
      </c>
      <c r="AV289">
        <f ca="1">IF('quick game'!Y240&gt;=$Y$51+$Y$52,1,0)</f>
        <v>0</v>
      </c>
      <c r="AW289">
        <f ca="1">IF('quick game'!Z240&gt;=$Y$51+$Y$52,1,0)</f>
        <v>0</v>
      </c>
    </row>
    <row r="290" spans="13:49" x14ac:dyDescent="0.25">
      <c r="M290">
        <f>'quick game'!B241</f>
        <v>6720</v>
      </c>
      <c r="N290">
        <f ca="1">IF(N$64=$N$5,+'quick game'!E241,-100000)</f>
        <v>2.9777256971588967E-194</v>
      </c>
      <c r="O290">
        <f>IF(O$64=$N$5,+'quick game'!F241,-100000)</f>
        <v>-100000</v>
      </c>
      <c r="P290">
        <f>IF(P$64=$N$5,+'quick game'!G241,-100000)</f>
        <v>-100000</v>
      </c>
      <c r="Q290">
        <f>IF(Q$64=$N$5,+'quick game'!H241,-100000)</f>
        <v>-100000</v>
      </c>
      <c r="R290">
        <f>IF(R$64=$N$5,+'quick game'!I241,-100000)</f>
        <v>-100000</v>
      </c>
      <c r="S290">
        <f>IF(S$64=$N$5,+'quick game'!J241,-100000)</f>
        <v>-100000</v>
      </c>
      <c r="T290">
        <f>IF(T$64=$N$5,+'quick game'!K241,-100000)</f>
        <v>-100000</v>
      </c>
      <c r="U290">
        <f>IF(U$64=$N$5,+'quick game'!L241,-100000)</f>
        <v>-100000</v>
      </c>
      <c r="V290">
        <f>IF(V$64=$N$5,+'quick game'!M241,-100000)</f>
        <v>-100000</v>
      </c>
      <c r="W290">
        <f>IF(W$64=$N$5,+'quick game'!N241,-100000)</f>
        <v>-100000</v>
      </c>
      <c r="Z290">
        <f>'quick game'!B241</f>
        <v>6720</v>
      </c>
      <c r="AA290">
        <f ca="1">IF('quick game'!Q241&gt;=$Y$51,1,0)</f>
        <v>0</v>
      </c>
      <c r="AB290">
        <f ca="1">IF('quick game'!R241&gt;=$Y$51,1,0)</f>
        <v>0</v>
      </c>
      <c r="AC290">
        <f ca="1">IF('quick game'!S241&gt;=$Y$51,1,0)</f>
        <v>0</v>
      </c>
      <c r="AD290">
        <f ca="1">IF('quick game'!T241&gt;=$Y$51,1,0)</f>
        <v>0</v>
      </c>
      <c r="AE290">
        <f ca="1">IF('quick game'!U241&gt;=$Y$51,1,0)</f>
        <v>0</v>
      </c>
      <c r="AF290">
        <f ca="1">IF('quick game'!V241&gt;=$Y$51,1,0)</f>
        <v>0</v>
      </c>
      <c r="AG290">
        <f ca="1">IF('quick game'!W241&gt;=$Y$51,1,0)</f>
        <v>0</v>
      </c>
      <c r="AH290">
        <f ca="1">IF('quick game'!X241&gt;=$Y$51,1,0)</f>
        <v>0</v>
      </c>
      <c r="AI290">
        <f ca="1">IF('quick game'!Y241&gt;=$Y$51,1,0)</f>
        <v>0</v>
      </c>
      <c r="AJ290">
        <f ca="1">IF('quick game'!Z241&gt;=$Y$51,1,0)</f>
        <v>0</v>
      </c>
      <c r="AM290">
        <f>'quick game'!O241</f>
        <v>0</v>
      </c>
      <c r="AN290">
        <f ca="1">IF('quick game'!Q241&gt;=$Y$51+$Y$52,1,0)</f>
        <v>0</v>
      </c>
      <c r="AO290">
        <f ca="1">IF('quick game'!R241&gt;=$Y$51+$Y$52,1,0)</f>
        <v>0</v>
      </c>
      <c r="AP290">
        <f ca="1">IF('quick game'!S241&gt;=$Y$51+$Y$52,1,0)</f>
        <v>0</v>
      </c>
      <c r="AQ290">
        <f ca="1">IF('quick game'!T241&gt;=$Y$51+$Y$52,1,0)</f>
        <v>0</v>
      </c>
      <c r="AR290">
        <f ca="1">IF('quick game'!U241&gt;=$Y$51+$Y$52,1,0)</f>
        <v>0</v>
      </c>
      <c r="AS290">
        <f ca="1">IF('quick game'!V241&gt;=$Y$51+$Y$52,1,0)</f>
        <v>0</v>
      </c>
      <c r="AT290">
        <f ca="1">IF('quick game'!W241&gt;=$Y$51+$Y$52,1,0)</f>
        <v>0</v>
      </c>
      <c r="AU290">
        <f ca="1">IF('quick game'!X241&gt;=$Y$51+$Y$52,1,0)</f>
        <v>0</v>
      </c>
      <c r="AV290">
        <f ca="1">IF('quick game'!Y241&gt;=$Y$51+$Y$52,1,0)</f>
        <v>0</v>
      </c>
      <c r="AW290">
        <f ca="1">IF('quick game'!Z241&gt;=$Y$51+$Y$52,1,0)</f>
        <v>0</v>
      </c>
    </row>
    <row r="291" spans="13:49" x14ac:dyDescent="0.25">
      <c r="M291">
        <f>'quick game'!B242</f>
        <v>6750</v>
      </c>
      <c r="N291">
        <f ca="1">IF(N$64=$N$5,+'quick game'!E242,-100000)</f>
        <v>3.4561944732541675E-195</v>
      </c>
      <c r="O291">
        <f>IF(O$64=$N$5,+'quick game'!F242,-100000)</f>
        <v>-100000</v>
      </c>
      <c r="P291">
        <f>IF(P$64=$N$5,+'quick game'!G242,-100000)</f>
        <v>-100000</v>
      </c>
      <c r="Q291">
        <f>IF(Q$64=$N$5,+'quick game'!H242,-100000)</f>
        <v>-100000</v>
      </c>
      <c r="R291">
        <f>IF(R$64=$N$5,+'quick game'!I242,-100000)</f>
        <v>-100000</v>
      </c>
      <c r="S291">
        <f>IF(S$64=$N$5,+'quick game'!J242,-100000)</f>
        <v>-100000</v>
      </c>
      <c r="T291">
        <f>IF(T$64=$N$5,+'quick game'!K242,-100000)</f>
        <v>-100000</v>
      </c>
      <c r="U291">
        <f>IF(U$64=$N$5,+'quick game'!L242,-100000)</f>
        <v>-100000</v>
      </c>
      <c r="V291">
        <f>IF(V$64=$N$5,+'quick game'!M242,-100000)</f>
        <v>-100000</v>
      </c>
      <c r="W291">
        <f>IF(W$64=$N$5,+'quick game'!N242,-100000)</f>
        <v>-100000</v>
      </c>
      <c r="Z291">
        <f>'quick game'!B242</f>
        <v>6750</v>
      </c>
      <c r="AA291">
        <f ca="1">IF('quick game'!Q242&gt;=$Y$51,1,0)</f>
        <v>0</v>
      </c>
      <c r="AB291">
        <f ca="1">IF('quick game'!R242&gt;=$Y$51,1,0)</f>
        <v>0</v>
      </c>
      <c r="AC291">
        <f ca="1">IF('quick game'!S242&gt;=$Y$51,1,0)</f>
        <v>0</v>
      </c>
      <c r="AD291">
        <f ca="1">IF('quick game'!T242&gt;=$Y$51,1,0)</f>
        <v>0</v>
      </c>
      <c r="AE291">
        <f ca="1">IF('quick game'!U242&gt;=$Y$51,1,0)</f>
        <v>0</v>
      </c>
      <c r="AF291">
        <f ca="1">IF('quick game'!V242&gt;=$Y$51,1,0)</f>
        <v>0</v>
      </c>
      <c r="AG291">
        <f ca="1">IF('quick game'!W242&gt;=$Y$51,1,0)</f>
        <v>0</v>
      </c>
      <c r="AH291">
        <f ca="1">IF('quick game'!X242&gt;=$Y$51,1,0)</f>
        <v>0</v>
      </c>
      <c r="AI291">
        <f ca="1">IF('quick game'!Y242&gt;=$Y$51,1,0)</f>
        <v>0</v>
      </c>
      <c r="AJ291">
        <f ca="1">IF('quick game'!Z242&gt;=$Y$51,1,0)</f>
        <v>0</v>
      </c>
      <c r="AM291">
        <f>'quick game'!O242</f>
        <v>0</v>
      </c>
      <c r="AN291">
        <f ca="1">IF('quick game'!Q242&gt;=$Y$51+$Y$52,1,0)</f>
        <v>0</v>
      </c>
      <c r="AO291">
        <f ca="1">IF('quick game'!R242&gt;=$Y$51+$Y$52,1,0)</f>
        <v>0</v>
      </c>
      <c r="AP291">
        <f ca="1">IF('quick game'!S242&gt;=$Y$51+$Y$52,1,0)</f>
        <v>0</v>
      </c>
      <c r="AQ291">
        <f ca="1">IF('quick game'!T242&gt;=$Y$51+$Y$52,1,0)</f>
        <v>0</v>
      </c>
      <c r="AR291">
        <f ca="1">IF('quick game'!U242&gt;=$Y$51+$Y$52,1,0)</f>
        <v>0</v>
      </c>
      <c r="AS291">
        <f ca="1">IF('quick game'!V242&gt;=$Y$51+$Y$52,1,0)</f>
        <v>0</v>
      </c>
      <c r="AT291">
        <f ca="1">IF('quick game'!W242&gt;=$Y$51+$Y$52,1,0)</f>
        <v>0</v>
      </c>
      <c r="AU291">
        <f ca="1">IF('quick game'!X242&gt;=$Y$51+$Y$52,1,0)</f>
        <v>0</v>
      </c>
      <c r="AV291">
        <f ca="1">IF('quick game'!Y242&gt;=$Y$51+$Y$52,1,0)</f>
        <v>0</v>
      </c>
      <c r="AW291">
        <f ca="1">IF('quick game'!Z242&gt;=$Y$51+$Y$52,1,0)</f>
        <v>0</v>
      </c>
    </row>
    <row r="292" spans="13:49" x14ac:dyDescent="0.25">
      <c r="M292">
        <f>'quick game'!B243</f>
        <v>6780</v>
      </c>
      <c r="N292">
        <f ca="1">IF(N$64=$N$5,+'quick game'!E243,-100000)</f>
        <v>5.8834259457242624E-196</v>
      </c>
      <c r="O292">
        <f>IF(O$64=$N$5,+'quick game'!F243,-100000)</f>
        <v>-100000</v>
      </c>
      <c r="P292">
        <f>IF(P$64=$N$5,+'quick game'!G243,-100000)</f>
        <v>-100000</v>
      </c>
      <c r="Q292">
        <f>IF(Q$64=$N$5,+'quick game'!H243,-100000)</f>
        <v>-100000</v>
      </c>
      <c r="R292">
        <f>IF(R$64=$N$5,+'quick game'!I243,-100000)</f>
        <v>-100000</v>
      </c>
      <c r="S292">
        <f>IF(S$64=$N$5,+'quick game'!J243,-100000)</f>
        <v>-100000</v>
      </c>
      <c r="T292">
        <f>IF(T$64=$N$5,+'quick game'!K243,-100000)</f>
        <v>-100000</v>
      </c>
      <c r="U292">
        <f>IF(U$64=$N$5,+'quick game'!L243,-100000)</f>
        <v>-100000</v>
      </c>
      <c r="V292">
        <f>IF(V$64=$N$5,+'quick game'!M243,-100000)</f>
        <v>-100000</v>
      </c>
      <c r="W292">
        <f>IF(W$64=$N$5,+'quick game'!N243,-100000)</f>
        <v>-100000</v>
      </c>
      <c r="Z292">
        <f>'quick game'!B243</f>
        <v>6780</v>
      </c>
      <c r="AA292">
        <f ca="1">IF('quick game'!Q243&gt;=$Y$51,1,0)</f>
        <v>0</v>
      </c>
      <c r="AB292">
        <f ca="1">IF('quick game'!R243&gt;=$Y$51,1,0)</f>
        <v>0</v>
      </c>
      <c r="AC292">
        <f ca="1">IF('quick game'!S243&gt;=$Y$51,1,0)</f>
        <v>0</v>
      </c>
      <c r="AD292">
        <f ca="1">IF('quick game'!T243&gt;=$Y$51,1,0)</f>
        <v>0</v>
      </c>
      <c r="AE292">
        <f ca="1">IF('quick game'!U243&gt;=$Y$51,1,0)</f>
        <v>0</v>
      </c>
      <c r="AF292">
        <f ca="1">IF('quick game'!V243&gt;=$Y$51,1,0)</f>
        <v>0</v>
      </c>
      <c r="AG292">
        <f ca="1">IF('quick game'!W243&gt;=$Y$51,1,0)</f>
        <v>0</v>
      </c>
      <c r="AH292">
        <f ca="1">IF('quick game'!X243&gt;=$Y$51,1,0)</f>
        <v>0</v>
      </c>
      <c r="AI292">
        <f ca="1">IF('quick game'!Y243&gt;=$Y$51,1,0)</f>
        <v>0</v>
      </c>
      <c r="AJ292">
        <f ca="1">IF('quick game'!Z243&gt;=$Y$51,1,0)</f>
        <v>0</v>
      </c>
      <c r="AM292">
        <f>'quick game'!O243</f>
        <v>0</v>
      </c>
      <c r="AN292">
        <f ca="1">IF('quick game'!Q243&gt;=$Y$51+$Y$52,1,0)</f>
        <v>0</v>
      </c>
      <c r="AO292">
        <f ca="1">IF('quick game'!R243&gt;=$Y$51+$Y$52,1,0)</f>
        <v>0</v>
      </c>
      <c r="AP292">
        <f ca="1">IF('quick game'!S243&gt;=$Y$51+$Y$52,1,0)</f>
        <v>0</v>
      </c>
      <c r="AQ292">
        <f ca="1">IF('quick game'!T243&gt;=$Y$51+$Y$52,1,0)</f>
        <v>0</v>
      </c>
      <c r="AR292">
        <f ca="1">IF('quick game'!U243&gt;=$Y$51+$Y$52,1,0)</f>
        <v>0</v>
      </c>
      <c r="AS292">
        <f ca="1">IF('quick game'!V243&gt;=$Y$51+$Y$52,1,0)</f>
        <v>0</v>
      </c>
      <c r="AT292">
        <f ca="1">IF('quick game'!W243&gt;=$Y$51+$Y$52,1,0)</f>
        <v>0</v>
      </c>
      <c r="AU292">
        <f ca="1">IF('quick game'!X243&gt;=$Y$51+$Y$52,1,0)</f>
        <v>0</v>
      </c>
      <c r="AV292">
        <f ca="1">IF('quick game'!Y243&gt;=$Y$51+$Y$52,1,0)</f>
        <v>0</v>
      </c>
      <c r="AW292">
        <f ca="1">IF('quick game'!Z243&gt;=$Y$51+$Y$52,1,0)</f>
        <v>0</v>
      </c>
    </row>
    <row r="293" spans="13:49" x14ac:dyDescent="0.25">
      <c r="M293">
        <f>'quick game'!B244</f>
        <v>6810</v>
      </c>
      <c r="N293">
        <f ca="1">IF(N$64=$N$5,+'quick game'!E244,-100000)</f>
        <v>5.7723937261242356E-197</v>
      </c>
      <c r="O293">
        <f>IF(O$64=$N$5,+'quick game'!F244,-100000)</f>
        <v>-100000</v>
      </c>
      <c r="P293">
        <f>IF(P$64=$N$5,+'quick game'!G244,-100000)</f>
        <v>-100000</v>
      </c>
      <c r="Q293">
        <f>IF(Q$64=$N$5,+'quick game'!H244,-100000)</f>
        <v>-100000</v>
      </c>
      <c r="R293">
        <f>IF(R$64=$N$5,+'quick game'!I244,-100000)</f>
        <v>-100000</v>
      </c>
      <c r="S293">
        <f>IF(S$64=$N$5,+'quick game'!J244,-100000)</f>
        <v>-100000</v>
      </c>
      <c r="T293">
        <f>IF(T$64=$N$5,+'quick game'!K244,-100000)</f>
        <v>-100000</v>
      </c>
      <c r="U293">
        <f>IF(U$64=$N$5,+'quick game'!L244,-100000)</f>
        <v>-100000</v>
      </c>
      <c r="V293">
        <f>IF(V$64=$N$5,+'quick game'!M244,-100000)</f>
        <v>-100000</v>
      </c>
      <c r="W293">
        <f>IF(W$64=$N$5,+'quick game'!N244,-100000)</f>
        <v>-100000</v>
      </c>
      <c r="Z293">
        <f>'quick game'!B244</f>
        <v>6810</v>
      </c>
      <c r="AA293">
        <f ca="1">IF('quick game'!Q244&gt;=$Y$51,1,0)</f>
        <v>0</v>
      </c>
      <c r="AB293">
        <f ca="1">IF('quick game'!R244&gt;=$Y$51,1,0)</f>
        <v>0</v>
      </c>
      <c r="AC293">
        <f ca="1">IF('quick game'!S244&gt;=$Y$51,1,0)</f>
        <v>0</v>
      </c>
      <c r="AD293">
        <f ca="1">IF('quick game'!T244&gt;=$Y$51,1,0)</f>
        <v>0</v>
      </c>
      <c r="AE293">
        <f ca="1">IF('quick game'!U244&gt;=$Y$51,1,0)</f>
        <v>0</v>
      </c>
      <c r="AF293">
        <f ca="1">IF('quick game'!V244&gt;=$Y$51,1,0)</f>
        <v>0</v>
      </c>
      <c r="AG293">
        <f ca="1">IF('quick game'!W244&gt;=$Y$51,1,0)</f>
        <v>0</v>
      </c>
      <c r="AH293">
        <f ca="1">IF('quick game'!X244&gt;=$Y$51,1,0)</f>
        <v>0</v>
      </c>
      <c r="AI293">
        <f ca="1">IF('quick game'!Y244&gt;=$Y$51,1,0)</f>
        <v>0</v>
      </c>
      <c r="AJ293">
        <f ca="1">IF('quick game'!Z244&gt;=$Y$51,1,0)</f>
        <v>0</v>
      </c>
      <c r="AM293">
        <f>'quick game'!O244</f>
        <v>0</v>
      </c>
      <c r="AN293">
        <f ca="1">IF('quick game'!Q244&gt;=$Y$51+$Y$52,1,0)</f>
        <v>0</v>
      </c>
      <c r="AO293">
        <f ca="1">IF('quick game'!R244&gt;=$Y$51+$Y$52,1,0)</f>
        <v>0</v>
      </c>
      <c r="AP293">
        <f ca="1">IF('quick game'!S244&gt;=$Y$51+$Y$52,1,0)</f>
        <v>0</v>
      </c>
      <c r="AQ293">
        <f ca="1">IF('quick game'!T244&gt;=$Y$51+$Y$52,1,0)</f>
        <v>0</v>
      </c>
      <c r="AR293">
        <f ca="1">IF('quick game'!U244&gt;=$Y$51+$Y$52,1,0)</f>
        <v>0</v>
      </c>
      <c r="AS293">
        <f ca="1">IF('quick game'!V244&gt;=$Y$51+$Y$52,1,0)</f>
        <v>0</v>
      </c>
      <c r="AT293">
        <f ca="1">IF('quick game'!W244&gt;=$Y$51+$Y$52,1,0)</f>
        <v>0</v>
      </c>
      <c r="AU293">
        <f ca="1">IF('quick game'!X244&gt;=$Y$51+$Y$52,1,0)</f>
        <v>0</v>
      </c>
      <c r="AV293">
        <f ca="1">IF('quick game'!Y244&gt;=$Y$51+$Y$52,1,0)</f>
        <v>0</v>
      </c>
      <c r="AW293">
        <f ca="1">IF('quick game'!Z244&gt;=$Y$51+$Y$52,1,0)</f>
        <v>0</v>
      </c>
    </row>
    <row r="294" spans="13:49" x14ac:dyDescent="0.25">
      <c r="M294">
        <f>'quick game'!B245</f>
        <v>6840</v>
      </c>
      <c r="N294">
        <f ca="1">IF(N$64=$N$5,+'quick game'!E245,-100000)</f>
        <v>8.9588328254036987E-198</v>
      </c>
      <c r="O294">
        <f>IF(O$64=$N$5,+'quick game'!F245,-100000)</f>
        <v>-100000</v>
      </c>
      <c r="P294">
        <f>IF(P$64=$N$5,+'quick game'!G245,-100000)</f>
        <v>-100000</v>
      </c>
      <c r="Q294">
        <f>IF(Q$64=$N$5,+'quick game'!H245,-100000)</f>
        <v>-100000</v>
      </c>
      <c r="R294">
        <f>IF(R$64=$N$5,+'quick game'!I245,-100000)</f>
        <v>-100000</v>
      </c>
      <c r="S294">
        <f>IF(S$64=$N$5,+'quick game'!J245,-100000)</f>
        <v>-100000</v>
      </c>
      <c r="T294">
        <f>IF(T$64=$N$5,+'quick game'!K245,-100000)</f>
        <v>-100000</v>
      </c>
      <c r="U294">
        <f>IF(U$64=$N$5,+'quick game'!L245,-100000)</f>
        <v>-100000</v>
      </c>
      <c r="V294">
        <f>IF(V$64=$N$5,+'quick game'!M245,-100000)</f>
        <v>-100000</v>
      </c>
      <c r="W294">
        <f>IF(W$64=$N$5,+'quick game'!N245,-100000)</f>
        <v>-100000</v>
      </c>
      <c r="Z294">
        <f>'quick game'!B245</f>
        <v>6840</v>
      </c>
      <c r="AA294">
        <f ca="1">IF('quick game'!Q245&gt;=$Y$51,1,0)</f>
        <v>0</v>
      </c>
      <c r="AB294">
        <f ca="1">IF('quick game'!R245&gt;=$Y$51,1,0)</f>
        <v>0</v>
      </c>
      <c r="AC294">
        <f ca="1">IF('quick game'!S245&gt;=$Y$51,1,0)</f>
        <v>0</v>
      </c>
      <c r="AD294">
        <f ca="1">IF('quick game'!T245&gt;=$Y$51,1,0)</f>
        <v>0</v>
      </c>
      <c r="AE294">
        <f ca="1">IF('quick game'!U245&gt;=$Y$51,1,0)</f>
        <v>0</v>
      </c>
      <c r="AF294">
        <f ca="1">IF('quick game'!V245&gt;=$Y$51,1,0)</f>
        <v>0</v>
      </c>
      <c r="AG294">
        <f ca="1">IF('quick game'!W245&gt;=$Y$51,1,0)</f>
        <v>0</v>
      </c>
      <c r="AH294">
        <f ca="1">IF('quick game'!X245&gt;=$Y$51,1,0)</f>
        <v>0</v>
      </c>
      <c r="AI294">
        <f ca="1">IF('quick game'!Y245&gt;=$Y$51,1,0)</f>
        <v>0</v>
      </c>
      <c r="AJ294">
        <f ca="1">IF('quick game'!Z245&gt;=$Y$51,1,0)</f>
        <v>0</v>
      </c>
      <c r="AM294">
        <f>'quick game'!O245</f>
        <v>0</v>
      </c>
      <c r="AN294">
        <f ca="1">IF('quick game'!Q245&gt;=$Y$51+$Y$52,1,0)</f>
        <v>0</v>
      </c>
      <c r="AO294">
        <f ca="1">IF('quick game'!R245&gt;=$Y$51+$Y$52,1,0)</f>
        <v>0</v>
      </c>
      <c r="AP294">
        <f ca="1">IF('quick game'!S245&gt;=$Y$51+$Y$52,1,0)</f>
        <v>0</v>
      </c>
      <c r="AQ294">
        <f ca="1">IF('quick game'!T245&gt;=$Y$51+$Y$52,1,0)</f>
        <v>0</v>
      </c>
      <c r="AR294">
        <f ca="1">IF('quick game'!U245&gt;=$Y$51+$Y$52,1,0)</f>
        <v>0</v>
      </c>
      <c r="AS294">
        <f ca="1">IF('quick game'!V245&gt;=$Y$51+$Y$52,1,0)</f>
        <v>0</v>
      </c>
      <c r="AT294">
        <f ca="1">IF('quick game'!W245&gt;=$Y$51+$Y$52,1,0)</f>
        <v>0</v>
      </c>
      <c r="AU294">
        <f ca="1">IF('quick game'!X245&gt;=$Y$51+$Y$52,1,0)</f>
        <v>0</v>
      </c>
      <c r="AV294">
        <f ca="1">IF('quick game'!Y245&gt;=$Y$51+$Y$52,1,0)</f>
        <v>0</v>
      </c>
      <c r="AW294">
        <f ca="1">IF('quick game'!Z245&gt;=$Y$51+$Y$52,1,0)</f>
        <v>0</v>
      </c>
    </row>
    <row r="295" spans="13:49" x14ac:dyDescent="0.25">
      <c r="M295">
        <f>'quick game'!B246</f>
        <v>6870</v>
      </c>
      <c r="N295">
        <f ca="1">IF(N$64=$N$5,+'quick game'!E246,-100000)</f>
        <v>1.3184775847640269E-198</v>
      </c>
      <c r="O295">
        <f>IF(O$64=$N$5,+'quick game'!F246,-100000)</f>
        <v>-100000</v>
      </c>
      <c r="P295">
        <f>IF(P$64=$N$5,+'quick game'!G246,-100000)</f>
        <v>-100000</v>
      </c>
      <c r="Q295">
        <f>IF(Q$64=$N$5,+'quick game'!H246,-100000)</f>
        <v>-100000</v>
      </c>
      <c r="R295">
        <f>IF(R$64=$N$5,+'quick game'!I246,-100000)</f>
        <v>-100000</v>
      </c>
      <c r="S295">
        <f>IF(S$64=$N$5,+'quick game'!J246,-100000)</f>
        <v>-100000</v>
      </c>
      <c r="T295">
        <f>IF(T$64=$N$5,+'quick game'!K246,-100000)</f>
        <v>-100000</v>
      </c>
      <c r="U295">
        <f>IF(U$64=$N$5,+'quick game'!L246,-100000)</f>
        <v>-100000</v>
      </c>
      <c r="V295">
        <f>IF(V$64=$N$5,+'quick game'!M246,-100000)</f>
        <v>-100000</v>
      </c>
      <c r="W295">
        <f>IF(W$64=$N$5,+'quick game'!N246,-100000)</f>
        <v>-100000</v>
      </c>
      <c r="Z295">
        <f>'quick game'!B246</f>
        <v>6870</v>
      </c>
      <c r="AA295">
        <f ca="1">IF('quick game'!Q246&gt;=$Y$51,1,0)</f>
        <v>0</v>
      </c>
      <c r="AB295">
        <f ca="1">IF('quick game'!R246&gt;=$Y$51,1,0)</f>
        <v>0</v>
      </c>
      <c r="AC295">
        <f ca="1">IF('quick game'!S246&gt;=$Y$51,1,0)</f>
        <v>0</v>
      </c>
      <c r="AD295">
        <f ca="1">IF('quick game'!T246&gt;=$Y$51,1,0)</f>
        <v>0</v>
      </c>
      <c r="AE295">
        <f ca="1">IF('quick game'!U246&gt;=$Y$51,1,0)</f>
        <v>0</v>
      </c>
      <c r="AF295">
        <f ca="1">IF('quick game'!V246&gt;=$Y$51,1,0)</f>
        <v>0</v>
      </c>
      <c r="AG295">
        <f ca="1">IF('quick game'!W246&gt;=$Y$51,1,0)</f>
        <v>0</v>
      </c>
      <c r="AH295">
        <f ca="1">IF('quick game'!X246&gt;=$Y$51,1,0)</f>
        <v>0</v>
      </c>
      <c r="AI295">
        <f ca="1">IF('quick game'!Y246&gt;=$Y$51,1,0)</f>
        <v>0</v>
      </c>
      <c r="AJ295">
        <f ca="1">IF('quick game'!Z246&gt;=$Y$51,1,0)</f>
        <v>0</v>
      </c>
      <c r="AM295">
        <f>'quick game'!O246</f>
        <v>0</v>
      </c>
      <c r="AN295">
        <f ca="1">IF('quick game'!Q246&gt;=$Y$51+$Y$52,1,0)</f>
        <v>0</v>
      </c>
      <c r="AO295">
        <f ca="1">IF('quick game'!R246&gt;=$Y$51+$Y$52,1,0)</f>
        <v>0</v>
      </c>
      <c r="AP295">
        <f ca="1">IF('quick game'!S246&gt;=$Y$51+$Y$52,1,0)</f>
        <v>0</v>
      </c>
      <c r="AQ295">
        <f ca="1">IF('quick game'!T246&gt;=$Y$51+$Y$52,1,0)</f>
        <v>0</v>
      </c>
      <c r="AR295">
        <f ca="1">IF('quick game'!U246&gt;=$Y$51+$Y$52,1,0)</f>
        <v>0</v>
      </c>
      <c r="AS295">
        <f ca="1">IF('quick game'!V246&gt;=$Y$51+$Y$52,1,0)</f>
        <v>0</v>
      </c>
      <c r="AT295">
        <f ca="1">IF('quick game'!W246&gt;=$Y$51+$Y$52,1,0)</f>
        <v>0</v>
      </c>
      <c r="AU295">
        <f ca="1">IF('quick game'!X246&gt;=$Y$51+$Y$52,1,0)</f>
        <v>0</v>
      </c>
      <c r="AV295">
        <f ca="1">IF('quick game'!Y246&gt;=$Y$51+$Y$52,1,0)</f>
        <v>0</v>
      </c>
      <c r="AW295">
        <f ca="1">IF('quick game'!Z246&gt;=$Y$51+$Y$52,1,0)</f>
        <v>0</v>
      </c>
    </row>
    <row r="296" spans="13:49" x14ac:dyDescent="0.25">
      <c r="M296">
        <f>'quick game'!B247</f>
        <v>6900</v>
      </c>
      <c r="N296">
        <f ca="1">IF(N$64=$N$5,+'quick game'!E247,-100000)</f>
        <v>1.4421568025622691E-199</v>
      </c>
      <c r="O296">
        <f>IF(O$64=$N$5,+'quick game'!F247,-100000)</f>
        <v>-100000</v>
      </c>
      <c r="P296">
        <f>IF(P$64=$N$5,+'quick game'!G247,-100000)</f>
        <v>-100000</v>
      </c>
      <c r="Q296">
        <f>IF(Q$64=$N$5,+'quick game'!H247,-100000)</f>
        <v>-100000</v>
      </c>
      <c r="R296">
        <f>IF(R$64=$N$5,+'quick game'!I247,-100000)</f>
        <v>-100000</v>
      </c>
      <c r="S296">
        <f>IF(S$64=$N$5,+'quick game'!J247,-100000)</f>
        <v>-100000</v>
      </c>
      <c r="T296">
        <f>IF(T$64=$N$5,+'quick game'!K247,-100000)</f>
        <v>-100000</v>
      </c>
      <c r="U296">
        <f>IF(U$64=$N$5,+'quick game'!L247,-100000)</f>
        <v>-100000</v>
      </c>
      <c r="V296">
        <f>IF(V$64=$N$5,+'quick game'!M247,-100000)</f>
        <v>-100000</v>
      </c>
      <c r="W296">
        <f>IF(W$64=$N$5,+'quick game'!N247,-100000)</f>
        <v>-100000</v>
      </c>
      <c r="Z296">
        <f>'quick game'!B247</f>
        <v>6900</v>
      </c>
      <c r="AA296">
        <f ca="1">IF('quick game'!Q247&gt;=$Y$51,1,0)</f>
        <v>0</v>
      </c>
      <c r="AB296">
        <f ca="1">IF('quick game'!R247&gt;=$Y$51,1,0)</f>
        <v>0</v>
      </c>
      <c r="AC296">
        <f ca="1">IF('quick game'!S247&gt;=$Y$51,1,0)</f>
        <v>0</v>
      </c>
      <c r="AD296">
        <f ca="1">IF('quick game'!T247&gt;=$Y$51,1,0)</f>
        <v>0</v>
      </c>
      <c r="AE296">
        <f ca="1">IF('quick game'!U247&gt;=$Y$51,1,0)</f>
        <v>0</v>
      </c>
      <c r="AF296">
        <f ca="1">IF('quick game'!V247&gt;=$Y$51,1,0)</f>
        <v>0</v>
      </c>
      <c r="AG296">
        <f ca="1">IF('quick game'!W247&gt;=$Y$51,1,0)</f>
        <v>0</v>
      </c>
      <c r="AH296">
        <f ca="1">IF('quick game'!X247&gt;=$Y$51,1,0)</f>
        <v>0</v>
      </c>
      <c r="AI296">
        <f ca="1">IF('quick game'!Y247&gt;=$Y$51,1,0)</f>
        <v>0</v>
      </c>
      <c r="AJ296">
        <f ca="1">IF('quick game'!Z247&gt;=$Y$51,1,0)</f>
        <v>0</v>
      </c>
      <c r="AM296">
        <f>'quick game'!O247</f>
        <v>0</v>
      </c>
      <c r="AN296">
        <f ca="1">IF('quick game'!Q247&gt;=$Y$51+$Y$52,1,0)</f>
        <v>0</v>
      </c>
      <c r="AO296">
        <f ca="1">IF('quick game'!R247&gt;=$Y$51+$Y$52,1,0)</f>
        <v>0</v>
      </c>
      <c r="AP296">
        <f ca="1">IF('quick game'!S247&gt;=$Y$51+$Y$52,1,0)</f>
        <v>0</v>
      </c>
      <c r="AQ296">
        <f ca="1">IF('quick game'!T247&gt;=$Y$51+$Y$52,1,0)</f>
        <v>0</v>
      </c>
      <c r="AR296">
        <f ca="1">IF('quick game'!U247&gt;=$Y$51+$Y$52,1,0)</f>
        <v>0</v>
      </c>
      <c r="AS296">
        <f ca="1">IF('quick game'!V247&gt;=$Y$51+$Y$52,1,0)</f>
        <v>0</v>
      </c>
      <c r="AT296">
        <f ca="1">IF('quick game'!W247&gt;=$Y$51+$Y$52,1,0)</f>
        <v>0</v>
      </c>
      <c r="AU296">
        <f ca="1">IF('quick game'!X247&gt;=$Y$51+$Y$52,1,0)</f>
        <v>0</v>
      </c>
      <c r="AV296">
        <f ca="1">IF('quick game'!Y247&gt;=$Y$51+$Y$52,1,0)</f>
        <v>0</v>
      </c>
      <c r="AW296">
        <f ca="1">IF('quick game'!Z247&gt;=$Y$51+$Y$52,1,0)</f>
        <v>0</v>
      </c>
    </row>
    <row r="297" spans="13:49" x14ac:dyDescent="0.25">
      <c r="M297">
        <f>'quick game'!B248</f>
        <v>6930</v>
      </c>
      <c r="N297">
        <f ca="1">IF(N$64=$N$5,+'quick game'!E248,-100000)</f>
        <v>2.0528229180248992E-200</v>
      </c>
      <c r="O297">
        <f>IF(O$64=$N$5,+'quick game'!F248,-100000)</f>
        <v>-100000</v>
      </c>
      <c r="P297">
        <f>IF(P$64=$N$5,+'quick game'!G248,-100000)</f>
        <v>-100000</v>
      </c>
      <c r="Q297">
        <f>IF(Q$64=$N$5,+'quick game'!H248,-100000)</f>
        <v>-100000</v>
      </c>
      <c r="R297">
        <f>IF(R$64=$N$5,+'quick game'!I248,-100000)</f>
        <v>-100000</v>
      </c>
      <c r="S297">
        <f>IF(S$64=$N$5,+'quick game'!J248,-100000)</f>
        <v>-100000</v>
      </c>
      <c r="T297">
        <f>IF(T$64=$N$5,+'quick game'!K248,-100000)</f>
        <v>-100000</v>
      </c>
      <c r="U297">
        <f>IF(U$64=$N$5,+'quick game'!L248,-100000)</f>
        <v>-100000</v>
      </c>
      <c r="V297">
        <f>IF(V$64=$N$5,+'quick game'!M248,-100000)</f>
        <v>-100000</v>
      </c>
      <c r="W297">
        <f>IF(W$64=$N$5,+'quick game'!N248,-100000)</f>
        <v>-100000</v>
      </c>
      <c r="Z297">
        <f>'quick game'!B248</f>
        <v>6930</v>
      </c>
      <c r="AA297">
        <f ca="1">IF('quick game'!Q248&gt;=$Y$51,1,0)</f>
        <v>0</v>
      </c>
      <c r="AB297">
        <f ca="1">IF('quick game'!R248&gt;=$Y$51,1,0)</f>
        <v>0</v>
      </c>
      <c r="AC297">
        <f ca="1">IF('quick game'!S248&gt;=$Y$51,1,0)</f>
        <v>0</v>
      </c>
      <c r="AD297">
        <f ca="1">IF('quick game'!T248&gt;=$Y$51,1,0)</f>
        <v>0</v>
      </c>
      <c r="AE297">
        <f ca="1">IF('quick game'!U248&gt;=$Y$51,1,0)</f>
        <v>0</v>
      </c>
      <c r="AF297">
        <f ca="1">IF('quick game'!V248&gt;=$Y$51,1,0)</f>
        <v>0</v>
      </c>
      <c r="AG297">
        <f ca="1">IF('quick game'!W248&gt;=$Y$51,1,0)</f>
        <v>0</v>
      </c>
      <c r="AH297">
        <f ca="1">IF('quick game'!X248&gt;=$Y$51,1,0)</f>
        <v>0</v>
      </c>
      <c r="AI297">
        <f ca="1">IF('quick game'!Y248&gt;=$Y$51,1,0)</f>
        <v>0</v>
      </c>
      <c r="AJ297">
        <f ca="1">IF('quick game'!Z248&gt;=$Y$51,1,0)</f>
        <v>0</v>
      </c>
      <c r="AM297">
        <f>'quick game'!O248</f>
        <v>0</v>
      </c>
      <c r="AN297">
        <f ca="1">IF('quick game'!Q248&gt;=$Y$51+$Y$52,1,0)</f>
        <v>0</v>
      </c>
      <c r="AO297">
        <f ca="1">IF('quick game'!R248&gt;=$Y$51+$Y$52,1,0)</f>
        <v>0</v>
      </c>
      <c r="AP297">
        <f ca="1">IF('quick game'!S248&gt;=$Y$51+$Y$52,1,0)</f>
        <v>0</v>
      </c>
      <c r="AQ297">
        <f ca="1">IF('quick game'!T248&gt;=$Y$51+$Y$52,1,0)</f>
        <v>0</v>
      </c>
      <c r="AR297">
        <f ca="1">IF('quick game'!U248&gt;=$Y$51+$Y$52,1,0)</f>
        <v>0</v>
      </c>
      <c r="AS297">
        <f ca="1">IF('quick game'!V248&gt;=$Y$51+$Y$52,1,0)</f>
        <v>0</v>
      </c>
      <c r="AT297">
        <f ca="1">IF('quick game'!W248&gt;=$Y$51+$Y$52,1,0)</f>
        <v>0</v>
      </c>
      <c r="AU297">
        <f ca="1">IF('quick game'!X248&gt;=$Y$51+$Y$52,1,0)</f>
        <v>0</v>
      </c>
      <c r="AV297">
        <f ca="1">IF('quick game'!Y248&gt;=$Y$51+$Y$52,1,0)</f>
        <v>0</v>
      </c>
      <c r="AW297">
        <f ca="1">IF('quick game'!Z248&gt;=$Y$51+$Y$52,1,0)</f>
        <v>0</v>
      </c>
    </row>
    <row r="298" spans="13:49" x14ac:dyDescent="0.25">
      <c r="M298">
        <f>'quick game'!B249</f>
        <v>6960</v>
      </c>
      <c r="N298">
        <f ca="1">IF(N$64=$N$5,+'quick game'!E249,-100000)</f>
        <v>2.698062954100967E-201</v>
      </c>
      <c r="O298">
        <f>IF(O$64=$N$5,+'quick game'!F249,-100000)</f>
        <v>-100000</v>
      </c>
      <c r="P298">
        <f>IF(P$64=$N$5,+'quick game'!G249,-100000)</f>
        <v>-100000</v>
      </c>
      <c r="Q298">
        <f>IF(Q$64=$N$5,+'quick game'!H249,-100000)</f>
        <v>-100000</v>
      </c>
      <c r="R298">
        <f>IF(R$64=$N$5,+'quick game'!I249,-100000)</f>
        <v>-100000</v>
      </c>
      <c r="S298">
        <f>IF(S$64=$N$5,+'quick game'!J249,-100000)</f>
        <v>-100000</v>
      </c>
      <c r="T298">
        <f>IF(T$64=$N$5,+'quick game'!K249,-100000)</f>
        <v>-100000</v>
      </c>
      <c r="U298">
        <f>IF(U$64=$N$5,+'quick game'!L249,-100000)</f>
        <v>-100000</v>
      </c>
      <c r="V298">
        <f>IF(V$64=$N$5,+'quick game'!M249,-100000)</f>
        <v>-100000</v>
      </c>
      <c r="W298">
        <f>IF(W$64=$N$5,+'quick game'!N249,-100000)</f>
        <v>-100000</v>
      </c>
      <c r="Z298">
        <f>'quick game'!B249</f>
        <v>6960</v>
      </c>
      <c r="AA298">
        <f ca="1">IF('quick game'!Q249&gt;=$Y$51,1,0)</f>
        <v>0</v>
      </c>
      <c r="AB298">
        <f ca="1">IF('quick game'!R249&gt;=$Y$51,1,0)</f>
        <v>0</v>
      </c>
      <c r="AC298">
        <f ca="1">IF('quick game'!S249&gt;=$Y$51,1,0)</f>
        <v>0</v>
      </c>
      <c r="AD298">
        <f ca="1">IF('quick game'!T249&gt;=$Y$51,1,0)</f>
        <v>0</v>
      </c>
      <c r="AE298">
        <f ca="1">IF('quick game'!U249&gt;=$Y$51,1,0)</f>
        <v>0</v>
      </c>
      <c r="AF298">
        <f ca="1">IF('quick game'!V249&gt;=$Y$51,1,0)</f>
        <v>0</v>
      </c>
      <c r="AG298">
        <f ca="1">IF('quick game'!W249&gt;=$Y$51,1,0)</f>
        <v>0</v>
      </c>
      <c r="AH298">
        <f ca="1">IF('quick game'!X249&gt;=$Y$51,1,0)</f>
        <v>0</v>
      </c>
      <c r="AI298">
        <f ca="1">IF('quick game'!Y249&gt;=$Y$51,1,0)</f>
        <v>0</v>
      </c>
      <c r="AJ298">
        <f ca="1">IF('quick game'!Z249&gt;=$Y$51,1,0)</f>
        <v>0</v>
      </c>
      <c r="AM298">
        <f>'quick game'!O249</f>
        <v>0</v>
      </c>
      <c r="AN298">
        <f ca="1">IF('quick game'!Q249&gt;=$Y$51+$Y$52,1,0)</f>
        <v>0</v>
      </c>
      <c r="AO298">
        <f ca="1">IF('quick game'!R249&gt;=$Y$51+$Y$52,1,0)</f>
        <v>0</v>
      </c>
      <c r="AP298">
        <f ca="1">IF('quick game'!S249&gt;=$Y$51+$Y$52,1,0)</f>
        <v>0</v>
      </c>
      <c r="AQ298">
        <f ca="1">IF('quick game'!T249&gt;=$Y$51+$Y$52,1,0)</f>
        <v>0</v>
      </c>
      <c r="AR298">
        <f ca="1">IF('quick game'!U249&gt;=$Y$51+$Y$52,1,0)</f>
        <v>0</v>
      </c>
      <c r="AS298">
        <f ca="1">IF('quick game'!V249&gt;=$Y$51+$Y$52,1,0)</f>
        <v>0</v>
      </c>
      <c r="AT298">
        <f ca="1">IF('quick game'!W249&gt;=$Y$51+$Y$52,1,0)</f>
        <v>0</v>
      </c>
      <c r="AU298">
        <f ca="1">IF('quick game'!X249&gt;=$Y$51+$Y$52,1,0)</f>
        <v>0</v>
      </c>
      <c r="AV298">
        <f ca="1">IF('quick game'!Y249&gt;=$Y$51+$Y$52,1,0)</f>
        <v>0</v>
      </c>
      <c r="AW298">
        <f ca="1">IF('quick game'!Z249&gt;=$Y$51+$Y$52,1,0)</f>
        <v>0</v>
      </c>
    </row>
    <row r="299" spans="13:49" x14ac:dyDescent="0.25">
      <c r="M299">
        <f>'quick game'!B250</f>
        <v>6990</v>
      </c>
      <c r="N299">
        <f ca="1">IF(N$64=$N$5,+'quick game'!E250,-100000)</f>
        <v>3.5488237859956814E-202</v>
      </c>
      <c r="O299">
        <f>IF(O$64=$N$5,+'quick game'!F250,-100000)</f>
        <v>-100000</v>
      </c>
      <c r="P299">
        <f>IF(P$64=$N$5,+'quick game'!G250,-100000)</f>
        <v>-100000</v>
      </c>
      <c r="Q299">
        <f>IF(Q$64=$N$5,+'quick game'!H250,-100000)</f>
        <v>-100000</v>
      </c>
      <c r="R299">
        <f>IF(R$64=$N$5,+'quick game'!I250,-100000)</f>
        <v>-100000</v>
      </c>
      <c r="S299">
        <f>IF(S$64=$N$5,+'quick game'!J250,-100000)</f>
        <v>-100000</v>
      </c>
      <c r="T299">
        <f>IF(T$64=$N$5,+'quick game'!K250,-100000)</f>
        <v>-100000</v>
      </c>
      <c r="U299">
        <f>IF(U$64=$N$5,+'quick game'!L250,-100000)</f>
        <v>-100000</v>
      </c>
      <c r="V299">
        <f>IF(V$64=$N$5,+'quick game'!M250,-100000)</f>
        <v>-100000</v>
      </c>
      <c r="W299">
        <f>IF(W$64=$N$5,+'quick game'!N250,-100000)</f>
        <v>-100000</v>
      </c>
      <c r="Z299">
        <f>'quick game'!B250</f>
        <v>6990</v>
      </c>
      <c r="AA299">
        <f ca="1">IF('quick game'!Q250&gt;=$Y$51,1,0)</f>
        <v>0</v>
      </c>
      <c r="AB299">
        <f ca="1">IF('quick game'!R250&gt;=$Y$51,1,0)</f>
        <v>0</v>
      </c>
      <c r="AC299">
        <f ca="1">IF('quick game'!S250&gt;=$Y$51,1,0)</f>
        <v>0</v>
      </c>
      <c r="AD299">
        <f ca="1">IF('quick game'!T250&gt;=$Y$51,1,0)</f>
        <v>0</v>
      </c>
      <c r="AE299">
        <f ca="1">IF('quick game'!U250&gt;=$Y$51,1,0)</f>
        <v>0</v>
      </c>
      <c r="AF299">
        <f ca="1">IF('quick game'!V250&gt;=$Y$51,1,0)</f>
        <v>0</v>
      </c>
      <c r="AG299">
        <f ca="1">IF('quick game'!W250&gt;=$Y$51,1,0)</f>
        <v>0</v>
      </c>
      <c r="AH299">
        <f ca="1">IF('quick game'!X250&gt;=$Y$51,1,0)</f>
        <v>0</v>
      </c>
      <c r="AI299">
        <f ca="1">IF('quick game'!Y250&gt;=$Y$51,1,0)</f>
        <v>0</v>
      </c>
      <c r="AJ299">
        <f ca="1">IF('quick game'!Z250&gt;=$Y$51,1,0)</f>
        <v>0</v>
      </c>
      <c r="AM299">
        <f>'quick game'!O250</f>
        <v>0</v>
      </c>
      <c r="AN299">
        <f ca="1">IF('quick game'!Q250&gt;=$Y$51+$Y$52,1,0)</f>
        <v>0</v>
      </c>
      <c r="AO299">
        <f ca="1">IF('quick game'!R250&gt;=$Y$51+$Y$52,1,0)</f>
        <v>0</v>
      </c>
      <c r="AP299">
        <f ca="1">IF('quick game'!S250&gt;=$Y$51+$Y$52,1,0)</f>
        <v>0</v>
      </c>
      <c r="AQ299">
        <f ca="1">IF('quick game'!T250&gt;=$Y$51+$Y$52,1,0)</f>
        <v>0</v>
      </c>
      <c r="AR299">
        <f ca="1">IF('quick game'!U250&gt;=$Y$51+$Y$52,1,0)</f>
        <v>0</v>
      </c>
      <c r="AS299">
        <f ca="1">IF('quick game'!V250&gt;=$Y$51+$Y$52,1,0)</f>
        <v>0</v>
      </c>
      <c r="AT299">
        <f ca="1">IF('quick game'!W250&gt;=$Y$51+$Y$52,1,0)</f>
        <v>0</v>
      </c>
      <c r="AU299">
        <f ca="1">IF('quick game'!X250&gt;=$Y$51+$Y$52,1,0)</f>
        <v>0</v>
      </c>
      <c r="AV299">
        <f ca="1">IF('quick game'!Y250&gt;=$Y$51+$Y$52,1,0)</f>
        <v>0</v>
      </c>
      <c r="AW299">
        <f ca="1">IF('quick game'!Z250&gt;=$Y$51+$Y$52,1,0)</f>
        <v>0</v>
      </c>
    </row>
    <row r="300" spans="13:49" x14ac:dyDescent="0.25">
      <c r="M300">
        <f>'quick game'!B251</f>
        <v>7020</v>
      </c>
      <c r="N300">
        <f ca="1">IF(N$64=$N$5,+'quick game'!E251,-100000)</f>
        <v>4.8334484276902192E-203</v>
      </c>
      <c r="O300">
        <f>IF(O$64=$N$5,+'quick game'!F251,-100000)</f>
        <v>-100000</v>
      </c>
      <c r="P300">
        <f>IF(P$64=$N$5,+'quick game'!G251,-100000)</f>
        <v>-100000</v>
      </c>
      <c r="Q300">
        <f>IF(Q$64=$N$5,+'quick game'!H251,-100000)</f>
        <v>-100000</v>
      </c>
      <c r="R300">
        <f>IF(R$64=$N$5,+'quick game'!I251,-100000)</f>
        <v>-100000</v>
      </c>
      <c r="S300">
        <f>IF(S$64=$N$5,+'quick game'!J251,-100000)</f>
        <v>-100000</v>
      </c>
      <c r="T300">
        <f>IF(T$64=$N$5,+'quick game'!K251,-100000)</f>
        <v>-100000</v>
      </c>
      <c r="U300">
        <f>IF(U$64=$N$5,+'quick game'!L251,-100000)</f>
        <v>-100000</v>
      </c>
      <c r="V300">
        <f>IF(V$64=$N$5,+'quick game'!M251,-100000)</f>
        <v>-100000</v>
      </c>
      <c r="W300">
        <f>IF(W$64=$N$5,+'quick game'!N251,-100000)</f>
        <v>-100000</v>
      </c>
      <c r="Z300">
        <f>'quick game'!B251</f>
        <v>7020</v>
      </c>
      <c r="AA300">
        <f ca="1">IF('quick game'!Q251&gt;=$Y$51,1,0)</f>
        <v>0</v>
      </c>
      <c r="AB300">
        <f ca="1">IF('quick game'!R251&gt;=$Y$51,1,0)</f>
        <v>0</v>
      </c>
      <c r="AC300">
        <f ca="1">IF('quick game'!S251&gt;=$Y$51,1,0)</f>
        <v>0</v>
      </c>
      <c r="AD300">
        <f ca="1">IF('quick game'!T251&gt;=$Y$51,1,0)</f>
        <v>0</v>
      </c>
      <c r="AE300">
        <f ca="1">IF('quick game'!U251&gt;=$Y$51,1,0)</f>
        <v>0</v>
      </c>
      <c r="AF300">
        <f ca="1">IF('quick game'!V251&gt;=$Y$51,1,0)</f>
        <v>0</v>
      </c>
      <c r="AG300">
        <f ca="1">IF('quick game'!W251&gt;=$Y$51,1,0)</f>
        <v>0</v>
      </c>
      <c r="AH300">
        <f ca="1">IF('quick game'!X251&gt;=$Y$51,1,0)</f>
        <v>0</v>
      </c>
      <c r="AI300">
        <f ca="1">IF('quick game'!Y251&gt;=$Y$51,1,0)</f>
        <v>0</v>
      </c>
      <c r="AJ300">
        <f ca="1">IF('quick game'!Z251&gt;=$Y$51,1,0)</f>
        <v>0</v>
      </c>
      <c r="AM300">
        <f>'quick game'!O251</f>
        <v>0</v>
      </c>
      <c r="AN300">
        <f ca="1">IF('quick game'!Q251&gt;=$Y$51+$Y$52,1,0)</f>
        <v>0</v>
      </c>
      <c r="AO300">
        <f ca="1">IF('quick game'!R251&gt;=$Y$51+$Y$52,1,0)</f>
        <v>0</v>
      </c>
      <c r="AP300">
        <f ca="1">IF('quick game'!S251&gt;=$Y$51+$Y$52,1,0)</f>
        <v>0</v>
      </c>
      <c r="AQ300">
        <f ca="1">IF('quick game'!T251&gt;=$Y$51+$Y$52,1,0)</f>
        <v>0</v>
      </c>
      <c r="AR300">
        <f ca="1">IF('quick game'!U251&gt;=$Y$51+$Y$52,1,0)</f>
        <v>0</v>
      </c>
      <c r="AS300">
        <f ca="1">IF('quick game'!V251&gt;=$Y$51+$Y$52,1,0)</f>
        <v>0</v>
      </c>
      <c r="AT300">
        <f ca="1">IF('quick game'!W251&gt;=$Y$51+$Y$52,1,0)</f>
        <v>0</v>
      </c>
      <c r="AU300">
        <f ca="1">IF('quick game'!X251&gt;=$Y$51+$Y$52,1,0)</f>
        <v>0</v>
      </c>
      <c r="AV300">
        <f ca="1">IF('quick game'!Y251&gt;=$Y$51+$Y$52,1,0)</f>
        <v>0</v>
      </c>
      <c r="AW300">
        <f ca="1">IF('quick game'!Z251&gt;=$Y$51+$Y$52,1,0)</f>
        <v>0</v>
      </c>
    </row>
    <row r="301" spans="13:49" x14ac:dyDescent="0.25">
      <c r="M301">
        <f>'quick game'!B252</f>
        <v>7050</v>
      </c>
      <c r="N301">
        <f ca="1">IF(N$64=$N$5,+'quick game'!E252,-100000)</f>
        <v>4.7689809713627273E-204</v>
      </c>
      <c r="O301">
        <f>IF(O$64=$N$5,+'quick game'!F252,-100000)</f>
        <v>-100000</v>
      </c>
      <c r="P301">
        <f>IF(P$64=$N$5,+'quick game'!G252,-100000)</f>
        <v>-100000</v>
      </c>
      <c r="Q301">
        <f>IF(Q$64=$N$5,+'quick game'!H252,-100000)</f>
        <v>-100000</v>
      </c>
      <c r="R301">
        <f>IF(R$64=$N$5,+'quick game'!I252,-100000)</f>
        <v>-100000</v>
      </c>
      <c r="S301">
        <f>IF(S$64=$N$5,+'quick game'!J252,-100000)</f>
        <v>-100000</v>
      </c>
      <c r="T301">
        <f>IF(T$64=$N$5,+'quick game'!K252,-100000)</f>
        <v>-100000</v>
      </c>
      <c r="U301">
        <f>IF(U$64=$N$5,+'quick game'!L252,-100000)</f>
        <v>-100000</v>
      </c>
      <c r="V301">
        <f>IF(V$64=$N$5,+'quick game'!M252,-100000)</f>
        <v>-100000</v>
      </c>
      <c r="W301">
        <f>IF(W$64=$N$5,+'quick game'!N252,-100000)</f>
        <v>-100000</v>
      </c>
      <c r="Z301">
        <f>'quick game'!B252</f>
        <v>7050</v>
      </c>
      <c r="AA301">
        <f ca="1">IF('quick game'!Q252&gt;=$Y$51,1,0)</f>
        <v>0</v>
      </c>
      <c r="AB301">
        <f ca="1">IF('quick game'!R252&gt;=$Y$51,1,0)</f>
        <v>0</v>
      </c>
      <c r="AC301">
        <f ca="1">IF('quick game'!S252&gt;=$Y$51,1,0)</f>
        <v>0</v>
      </c>
      <c r="AD301">
        <f ca="1">IF('quick game'!T252&gt;=$Y$51,1,0)</f>
        <v>0</v>
      </c>
      <c r="AE301">
        <f ca="1">IF('quick game'!U252&gt;=$Y$51,1,0)</f>
        <v>0</v>
      </c>
      <c r="AF301">
        <f ca="1">IF('quick game'!V252&gt;=$Y$51,1,0)</f>
        <v>0</v>
      </c>
      <c r="AG301">
        <f ca="1">IF('quick game'!W252&gt;=$Y$51,1,0)</f>
        <v>0</v>
      </c>
      <c r="AH301">
        <f ca="1">IF('quick game'!X252&gt;=$Y$51,1,0)</f>
        <v>0</v>
      </c>
      <c r="AI301">
        <f ca="1">IF('quick game'!Y252&gt;=$Y$51,1,0)</f>
        <v>0</v>
      </c>
      <c r="AJ301">
        <f ca="1">IF('quick game'!Z252&gt;=$Y$51,1,0)</f>
        <v>0</v>
      </c>
      <c r="AM301">
        <f>'quick game'!O252</f>
        <v>0</v>
      </c>
      <c r="AN301">
        <f ca="1">IF('quick game'!Q252&gt;=$Y$51+$Y$52,1,0)</f>
        <v>0</v>
      </c>
      <c r="AO301">
        <f ca="1">IF('quick game'!R252&gt;=$Y$51+$Y$52,1,0)</f>
        <v>0</v>
      </c>
      <c r="AP301">
        <f ca="1">IF('quick game'!S252&gt;=$Y$51+$Y$52,1,0)</f>
        <v>0</v>
      </c>
      <c r="AQ301">
        <f ca="1">IF('quick game'!T252&gt;=$Y$51+$Y$52,1,0)</f>
        <v>0</v>
      </c>
      <c r="AR301">
        <f ca="1">IF('quick game'!U252&gt;=$Y$51+$Y$52,1,0)</f>
        <v>0</v>
      </c>
      <c r="AS301">
        <f ca="1">IF('quick game'!V252&gt;=$Y$51+$Y$52,1,0)</f>
        <v>0</v>
      </c>
      <c r="AT301">
        <f ca="1">IF('quick game'!W252&gt;=$Y$51+$Y$52,1,0)</f>
        <v>0</v>
      </c>
      <c r="AU301">
        <f ca="1">IF('quick game'!X252&gt;=$Y$51+$Y$52,1,0)</f>
        <v>0</v>
      </c>
      <c r="AV301">
        <f ca="1">IF('quick game'!Y252&gt;=$Y$51+$Y$52,1,0)</f>
        <v>0</v>
      </c>
      <c r="AW301">
        <f ca="1">IF('quick game'!Z252&gt;=$Y$51+$Y$52,1,0)</f>
        <v>0</v>
      </c>
    </row>
    <row r="302" spans="13:49" x14ac:dyDescent="0.25">
      <c r="M302">
        <f>'quick game'!B253</f>
        <v>7080</v>
      </c>
      <c r="N302">
        <f ca="1">IF(N$64=$N$5,+'quick game'!E253,-100000)</f>
        <v>8.4920019222683285E-205</v>
      </c>
      <c r="O302">
        <f>IF(O$64=$N$5,+'quick game'!F253,-100000)</f>
        <v>-100000</v>
      </c>
      <c r="P302">
        <f>IF(P$64=$N$5,+'quick game'!G253,-100000)</f>
        <v>-100000</v>
      </c>
      <c r="Q302">
        <f>IF(Q$64=$N$5,+'quick game'!H253,-100000)</f>
        <v>-100000</v>
      </c>
      <c r="R302">
        <f>IF(R$64=$N$5,+'quick game'!I253,-100000)</f>
        <v>-100000</v>
      </c>
      <c r="S302">
        <f>IF(S$64=$N$5,+'quick game'!J253,-100000)</f>
        <v>-100000</v>
      </c>
      <c r="T302">
        <f>IF(T$64=$N$5,+'quick game'!K253,-100000)</f>
        <v>-100000</v>
      </c>
      <c r="U302">
        <f>IF(U$64=$N$5,+'quick game'!L253,-100000)</f>
        <v>-100000</v>
      </c>
      <c r="V302">
        <f>IF(V$64=$N$5,+'quick game'!M253,-100000)</f>
        <v>-100000</v>
      </c>
      <c r="W302">
        <f>IF(W$64=$N$5,+'quick game'!N253,-100000)</f>
        <v>-100000</v>
      </c>
      <c r="Z302">
        <f>'quick game'!B253</f>
        <v>7080</v>
      </c>
      <c r="AA302">
        <f ca="1">IF('quick game'!Q253&gt;=$Y$51,1,0)</f>
        <v>0</v>
      </c>
      <c r="AB302">
        <f ca="1">IF('quick game'!R253&gt;=$Y$51,1,0)</f>
        <v>0</v>
      </c>
      <c r="AC302">
        <f ca="1">IF('quick game'!S253&gt;=$Y$51,1,0)</f>
        <v>0</v>
      </c>
      <c r="AD302">
        <f ca="1">IF('quick game'!T253&gt;=$Y$51,1,0)</f>
        <v>0</v>
      </c>
      <c r="AE302">
        <f ca="1">IF('quick game'!U253&gt;=$Y$51,1,0)</f>
        <v>0</v>
      </c>
      <c r="AF302">
        <f ca="1">IF('quick game'!V253&gt;=$Y$51,1,0)</f>
        <v>0</v>
      </c>
      <c r="AG302">
        <f ca="1">IF('quick game'!W253&gt;=$Y$51,1,0)</f>
        <v>0</v>
      </c>
      <c r="AH302">
        <f ca="1">IF('quick game'!X253&gt;=$Y$51,1,0)</f>
        <v>0</v>
      </c>
      <c r="AI302">
        <f ca="1">IF('quick game'!Y253&gt;=$Y$51,1,0)</f>
        <v>0</v>
      </c>
      <c r="AJ302">
        <f ca="1">IF('quick game'!Z253&gt;=$Y$51,1,0)</f>
        <v>0</v>
      </c>
      <c r="AM302">
        <f>'quick game'!O253</f>
        <v>0</v>
      </c>
      <c r="AN302">
        <f ca="1">IF('quick game'!Q253&gt;=$Y$51+$Y$52,1,0)</f>
        <v>0</v>
      </c>
      <c r="AO302">
        <f ca="1">IF('quick game'!R253&gt;=$Y$51+$Y$52,1,0)</f>
        <v>0</v>
      </c>
      <c r="AP302">
        <f ca="1">IF('quick game'!S253&gt;=$Y$51+$Y$52,1,0)</f>
        <v>0</v>
      </c>
      <c r="AQ302">
        <f ca="1">IF('quick game'!T253&gt;=$Y$51+$Y$52,1,0)</f>
        <v>0</v>
      </c>
      <c r="AR302">
        <f ca="1">IF('quick game'!U253&gt;=$Y$51+$Y$52,1,0)</f>
        <v>0</v>
      </c>
      <c r="AS302">
        <f ca="1">IF('quick game'!V253&gt;=$Y$51+$Y$52,1,0)</f>
        <v>0</v>
      </c>
      <c r="AT302">
        <f ca="1">IF('quick game'!W253&gt;=$Y$51+$Y$52,1,0)</f>
        <v>0</v>
      </c>
      <c r="AU302">
        <f ca="1">IF('quick game'!X253&gt;=$Y$51+$Y$52,1,0)</f>
        <v>0</v>
      </c>
      <c r="AV302">
        <f ca="1">IF('quick game'!Y253&gt;=$Y$51+$Y$52,1,0)</f>
        <v>0</v>
      </c>
      <c r="AW302">
        <f ca="1">IF('quick game'!Z253&gt;=$Y$51+$Y$52,1,0)</f>
        <v>0</v>
      </c>
    </row>
    <row r="303" spans="13:49" x14ac:dyDescent="0.25">
      <c r="M303">
        <f>'quick game'!B254</f>
        <v>7110</v>
      </c>
      <c r="N303">
        <f ca="1">IF(N$64=$N$5,+'quick game'!E254,-100000)</f>
        <v>1.0807936133480703E-205</v>
      </c>
      <c r="O303">
        <f>IF(O$64=$N$5,+'quick game'!F254,-100000)</f>
        <v>-100000</v>
      </c>
      <c r="P303">
        <f>IF(P$64=$N$5,+'quick game'!G254,-100000)</f>
        <v>-100000</v>
      </c>
      <c r="Q303">
        <f>IF(Q$64=$N$5,+'quick game'!H254,-100000)</f>
        <v>-100000</v>
      </c>
      <c r="R303">
        <f>IF(R$64=$N$5,+'quick game'!I254,-100000)</f>
        <v>-100000</v>
      </c>
      <c r="S303">
        <f>IF(S$64=$N$5,+'quick game'!J254,-100000)</f>
        <v>-100000</v>
      </c>
      <c r="T303">
        <f>IF(T$64=$N$5,+'quick game'!K254,-100000)</f>
        <v>-100000</v>
      </c>
      <c r="U303">
        <f>IF(U$64=$N$5,+'quick game'!L254,-100000)</f>
        <v>-100000</v>
      </c>
      <c r="V303">
        <f>IF(V$64=$N$5,+'quick game'!M254,-100000)</f>
        <v>-100000</v>
      </c>
      <c r="W303">
        <f>IF(W$64=$N$5,+'quick game'!N254,-100000)</f>
        <v>-100000</v>
      </c>
      <c r="Z303">
        <f>'quick game'!B254</f>
        <v>7110</v>
      </c>
      <c r="AA303">
        <f ca="1">IF('quick game'!Q254&gt;=$Y$51,1,0)</f>
        <v>0</v>
      </c>
      <c r="AB303">
        <f ca="1">IF('quick game'!R254&gt;=$Y$51,1,0)</f>
        <v>0</v>
      </c>
      <c r="AC303">
        <f ca="1">IF('quick game'!S254&gt;=$Y$51,1,0)</f>
        <v>0</v>
      </c>
      <c r="AD303">
        <f ca="1">IF('quick game'!T254&gt;=$Y$51,1,0)</f>
        <v>0</v>
      </c>
      <c r="AE303">
        <f ca="1">IF('quick game'!U254&gt;=$Y$51,1,0)</f>
        <v>0</v>
      </c>
      <c r="AF303">
        <f ca="1">IF('quick game'!V254&gt;=$Y$51,1,0)</f>
        <v>0</v>
      </c>
      <c r="AG303">
        <f ca="1">IF('quick game'!W254&gt;=$Y$51,1,0)</f>
        <v>0</v>
      </c>
      <c r="AH303">
        <f ca="1">IF('quick game'!X254&gt;=$Y$51,1,0)</f>
        <v>0</v>
      </c>
      <c r="AI303">
        <f ca="1">IF('quick game'!Y254&gt;=$Y$51,1,0)</f>
        <v>0</v>
      </c>
      <c r="AJ303">
        <f ca="1">IF('quick game'!Z254&gt;=$Y$51,1,0)</f>
        <v>0</v>
      </c>
      <c r="AM303">
        <f>'quick game'!O254</f>
        <v>0</v>
      </c>
      <c r="AN303">
        <f ca="1">IF('quick game'!Q254&gt;=$Y$51+$Y$52,1,0)</f>
        <v>0</v>
      </c>
      <c r="AO303">
        <f ca="1">IF('quick game'!R254&gt;=$Y$51+$Y$52,1,0)</f>
        <v>0</v>
      </c>
      <c r="AP303">
        <f ca="1">IF('quick game'!S254&gt;=$Y$51+$Y$52,1,0)</f>
        <v>0</v>
      </c>
      <c r="AQ303">
        <f ca="1">IF('quick game'!T254&gt;=$Y$51+$Y$52,1,0)</f>
        <v>0</v>
      </c>
      <c r="AR303">
        <f ca="1">IF('quick game'!U254&gt;=$Y$51+$Y$52,1,0)</f>
        <v>0</v>
      </c>
      <c r="AS303">
        <f ca="1">IF('quick game'!V254&gt;=$Y$51+$Y$52,1,0)</f>
        <v>0</v>
      </c>
      <c r="AT303">
        <f ca="1">IF('quick game'!W254&gt;=$Y$51+$Y$52,1,0)</f>
        <v>0</v>
      </c>
      <c r="AU303">
        <f ca="1">IF('quick game'!X254&gt;=$Y$51+$Y$52,1,0)</f>
        <v>0</v>
      </c>
      <c r="AV303">
        <f ca="1">IF('quick game'!Y254&gt;=$Y$51+$Y$52,1,0)</f>
        <v>0</v>
      </c>
      <c r="AW303">
        <f ca="1">IF('quick game'!Z254&gt;=$Y$51+$Y$52,1,0)</f>
        <v>0</v>
      </c>
    </row>
    <row r="304" spans="13:49" x14ac:dyDescent="0.25">
      <c r="M304">
        <f>'quick game'!B255</f>
        <v>7140</v>
      </c>
      <c r="N304">
        <f ca="1">IF(N$64=$N$5,+'quick game'!E255,-100000)</f>
        <v>1.1821787896409275E-206</v>
      </c>
      <c r="O304">
        <f>IF(O$64=$N$5,+'quick game'!F255,-100000)</f>
        <v>-100000</v>
      </c>
      <c r="P304">
        <f>IF(P$64=$N$5,+'quick game'!G255,-100000)</f>
        <v>-100000</v>
      </c>
      <c r="Q304">
        <f>IF(Q$64=$N$5,+'quick game'!H255,-100000)</f>
        <v>-100000</v>
      </c>
      <c r="R304">
        <f>IF(R$64=$N$5,+'quick game'!I255,-100000)</f>
        <v>-100000</v>
      </c>
      <c r="S304">
        <f>IF(S$64=$N$5,+'quick game'!J255,-100000)</f>
        <v>-100000</v>
      </c>
      <c r="T304">
        <f>IF(T$64=$N$5,+'quick game'!K255,-100000)</f>
        <v>-100000</v>
      </c>
      <c r="U304">
        <f>IF(U$64=$N$5,+'quick game'!L255,-100000)</f>
        <v>-100000</v>
      </c>
      <c r="V304">
        <f>IF(V$64=$N$5,+'quick game'!M255,-100000)</f>
        <v>-100000</v>
      </c>
      <c r="W304">
        <f>IF(W$64=$N$5,+'quick game'!N255,-100000)</f>
        <v>-100000</v>
      </c>
      <c r="Z304">
        <f>'quick game'!B255</f>
        <v>7140</v>
      </c>
      <c r="AA304">
        <f ca="1">IF('quick game'!Q255&gt;=$Y$51,1,0)</f>
        <v>0</v>
      </c>
      <c r="AB304">
        <f ca="1">IF('quick game'!R255&gt;=$Y$51,1,0)</f>
        <v>0</v>
      </c>
      <c r="AC304">
        <f ca="1">IF('quick game'!S255&gt;=$Y$51,1,0)</f>
        <v>0</v>
      </c>
      <c r="AD304">
        <f ca="1">IF('quick game'!T255&gt;=$Y$51,1,0)</f>
        <v>0</v>
      </c>
      <c r="AE304">
        <f ca="1">IF('quick game'!U255&gt;=$Y$51,1,0)</f>
        <v>0</v>
      </c>
      <c r="AF304">
        <f ca="1">IF('quick game'!V255&gt;=$Y$51,1,0)</f>
        <v>0</v>
      </c>
      <c r="AG304">
        <f ca="1">IF('quick game'!W255&gt;=$Y$51,1,0)</f>
        <v>0</v>
      </c>
      <c r="AH304">
        <f ca="1">IF('quick game'!X255&gt;=$Y$51,1,0)</f>
        <v>0</v>
      </c>
      <c r="AI304">
        <f ca="1">IF('quick game'!Y255&gt;=$Y$51,1,0)</f>
        <v>0</v>
      </c>
      <c r="AJ304">
        <f ca="1">IF('quick game'!Z255&gt;=$Y$51,1,0)</f>
        <v>0</v>
      </c>
      <c r="AM304">
        <f>'quick game'!O255</f>
        <v>0</v>
      </c>
      <c r="AN304">
        <f ca="1">IF('quick game'!Q255&gt;=$Y$51+$Y$52,1,0)</f>
        <v>0</v>
      </c>
      <c r="AO304">
        <f ca="1">IF('quick game'!R255&gt;=$Y$51+$Y$52,1,0)</f>
        <v>0</v>
      </c>
      <c r="AP304">
        <f ca="1">IF('quick game'!S255&gt;=$Y$51+$Y$52,1,0)</f>
        <v>0</v>
      </c>
      <c r="AQ304">
        <f ca="1">IF('quick game'!T255&gt;=$Y$51+$Y$52,1,0)</f>
        <v>0</v>
      </c>
      <c r="AR304">
        <f ca="1">IF('quick game'!U255&gt;=$Y$51+$Y$52,1,0)</f>
        <v>0</v>
      </c>
      <c r="AS304">
        <f ca="1">IF('quick game'!V255&gt;=$Y$51+$Y$52,1,0)</f>
        <v>0</v>
      </c>
      <c r="AT304">
        <f ca="1">IF('quick game'!W255&gt;=$Y$51+$Y$52,1,0)</f>
        <v>0</v>
      </c>
      <c r="AU304">
        <f ca="1">IF('quick game'!X255&gt;=$Y$51+$Y$52,1,0)</f>
        <v>0</v>
      </c>
      <c r="AV304">
        <f ca="1">IF('quick game'!Y255&gt;=$Y$51+$Y$52,1,0)</f>
        <v>0</v>
      </c>
      <c r="AW304">
        <f ca="1">IF('quick game'!Z255&gt;=$Y$51+$Y$52,1,0)</f>
        <v>0</v>
      </c>
    </row>
    <row r="305" spans="13:49" x14ac:dyDescent="0.25">
      <c r="M305">
        <f>'quick game'!B256</f>
        <v>7170</v>
      </c>
      <c r="N305">
        <f ca="1">IF(N$64=$N$5,+'quick game'!E256,-100000)</f>
        <v>1.5879578517715002E-207</v>
      </c>
      <c r="O305">
        <f>IF(O$64=$N$5,+'quick game'!F256,-100000)</f>
        <v>-100000</v>
      </c>
      <c r="P305">
        <f>IF(P$64=$N$5,+'quick game'!G256,-100000)</f>
        <v>-100000</v>
      </c>
      <c r="Q305">
        <f>IF(Q$64=$N$5,+'quick game'!H256,-100000)</f>
        <v>-100000</v>
      </c>
      <c r="R305">
        <f>IF(R$64=$N$5,+'quick game'!I256,-100000)</f>
        <v>-100000</v>
      </c>
      <c r="S305">
        <f>IF(S$64=$N$5,+'quick game'!J256,-100000)</f>
        <v>-100000</v>
      </c>
      <c r="T305">
        <f>IF(T$64=$N$5,+'quick game'!K256,-100000)</f>
        <v>-100000</v>
      </c>
      <c r="U305">
        <f>IF(U$64=$N$5,+'quick game'!L256,-100000)</f>
        <v>-100000</v>
      </c>
      <c r="V305">
        <f>IF(V$64=$N$5,+'quick game'!M256,-100000)</f>
        <v>-100000</v>
      </c>
      <c r="W305">
        <f>IF(W$64=$N$5,+'quick game'!N256,-100000)</f>
        <v>-100000</v>
      </c>
      <c r="Z305">
        <f>'quick game'!B256</f>
        <v>7170</v>
      </c>
      <c r="AA305">
        <f ca="1">IF('quick game'!Q256&gt;=$Y$51,1,0)</f>
        <v>0</v>
      </c>
      <c r="AB305">
        <f ca="1">IF('quick game'!R256&gt;=$Y$51,1,0)</f>
        <v>0</v>
      </c>
      <c r="AC305">
        <f ca="1">IF('quick game'!S256&gt;=$Y$51,1,0)</f>
        <v>0</v>
      </c>
      <c r="AD305">
        <f ca="1">IF('quick game'!T256&gt;=$Y$51,1,0)</f>
        <v>0</v>
      </c>
      <c r="AE305">
        <f ca="1">IF('quick game'!U256&gt;=$Y$51,1,0)</f>
        <v>0</v>
      </c>
      <c r="AF305">
        <f ca="1">IF('quick game'!V256&gt;=$Y$51,1,0)</f>
        <v>0</v>
      </c>
      <c r="AG305">
        <f ca="1">IF('quick game'!W256&gt;=$Y$51,1,0)</f>
        <v>0</v>
      </c>
      <c r="AH305">
        <f ca="1">IF('quick game'!X256&gt;=$Y$51,1,0)</f>
        <v>0</v>
      </c>
      <c r="AI305">
        <f ca="1">IF('quick game'!Y256&gt;=$Y$51,1,0)</f>
        <v>0</v>
      </c>
      <c r="AJ305">
        <f ca="1">IF('quick game'!Z256&gt;=$Y$51,1,0)</f>
        <v>0</v>
      </c>
      <c r="AM305">
        <f>'quick game'!O256</f>
        <v>0</v>
      </c>
      <c r="AN305">
        <f ca="1">IF('quick game'!Q256&gt;=$Y$51+$Y$52,1,0)</f>
        <v>0</v>
      </c>
      <c r="AO305">
        <f ca="1">IF('quick game'!R256&gt;=$Y$51+$Y$52,1,0)</f>
        <v>0</v>
      </c>
      <c r="AP305">
        <f ca="1">IF('quick game'!S256&gt;=$Y$51+$Y$52,1,0)</f>
        <v>0</v>
      </c>
      <c r="AQ305">
        <f ca="1">IF('quick game'!T256&gt;=$Y$51+$Y$52,1,0)</f>
        <v>0</v>
      </c>
      <c r="AR305">
        <f ca="1">IF('quick game'!U256&gt;=$Y$51+$Y$52,1,0)</f>
        <v>0</v>
      </c>
      <c r="AS305">
        <f ca="1">IF('quick game'!V256&gt;=$Y$51+$Y$52,1,0)</f>
        <v>0</v>
      </c>
      <c r="AT305">
        <f ca="1">IF('quick game'!W256&gt;=$Y$51+$Y$52,1,0)</f>
        <v>0</v>
      </c>
      <c r="AU305">
        <f ca="1">IF('quick game'!X256&gt;=$Y$51+$Y$52,1,0)</f>
        <v>0</v>
      </c>
      <c r="AV305">
        <f ca="1">IF('quick game'!Y256&gt;=$Y$51+$Y$52,1,0)</f>
        <v>0</v>
      </c>
      <c r="AW305">
        <f ca="1">IF('quick game'!Z256&gt;=$Y$51+$Y$52,1,0)</f>
        <v>0</v>
      </c>
    </row>
    <row r="306" spans="13:49" x14ac:dyDescent="0.25">
      <c r="M306">
        <f>'quick game'!B257</f>
        <v>7200</v>
      </c>
      <c r="N306">
        <f ca="1">IF(N$64=$N$5,+'quick game'!E257,-100000)</f>
        <v>2.0317914646378632E-208</v>
      </c>
      <c r="O306">
        <f>IF(O$64=$N$5,+'quick game'!F257,-100000)</f>
        <v>-100000</v>
      </c>
      <c r="P306">
        <f>IF(P$64=$N$5,+'quick game'!G257,-100000)</f>
        <v>-100000</v>
      </c>
      <c r="Q306">
        <f>IF(Q$64=$N$5,+'quick game'!H257,-100000)</f>
        <v>-100000</v>
      </c>
      <c r="R306">
        <f>IF(R$64=$N$5,+'quick game'!I257,-100000)</f>
        <v>-100000</v>
      </c>
      <c r="S306">
        <f>IF(S$64=$N$5,+'quick game'!J257,-100000)</f>
        <v>-100000</v>
      </c>
      <c r="T306">
        <f>IF(T$64=$N$5,+'quick game'!K257,-100000)</f>
        <v>-100000</v>
      </c>
      <c r="U306">
        <f>IF(U$64=$N$5,+'quick game'!L257,-100000)</f>
        <v>-100000</v>
      </c>
      <c r="V306">
        <f>IF(V$64=$N$5,+'quick game'!M257,-100000)</f>
        <v>-100000</v>
      </c>
      <c r="W306">
        <f>IF(W$64=$N$5,+'quick game'!N257,-100000)</f>
        <v>-100000</v>
      </c>
      <c r="Z306">
        <f>'quick game'!B257</f>
        <v>7200</v>
      </c>
      <c r="AA306">
        <f ca="1">IF('quick game'!Q257&gt;=$Y$51,1,0)</f>
        <v>0</v>
      </c>
      <c r="AB306">
        <f ca="1">IF('quick game'!R257&gt;=$Y$51,1,0)</f>
        <v>0</v>
      </c>
      <c r="AC306">
        <f ca="1">IF('quick game'!S257&gt;=$Y$51,1,0)</f>
        <v>0</v>
      </c>
      <c r="AD306">
        <f ca="1">IF('quick game'!T257&gt;=$Y$51,1,0)</f>
        <v>0</v>
      </c>
      <c r="AE306">
        <f ca="1">IF('quick game'!U257&gt;=$Y$51,1,0)</f>
        <v>0</v>
      </c>
      <c r="AF306">
        <f ca="1">IF('quick game'!V257&gt;=$Y$51,1,0)</f>
        <v>0</v>
      </c>
      <c r="AG306">
        <f ca="1">IF('quick game'!W257&gt;=$Y$51,1,0)</f>
        <v>0</v>
      </c>
      <c r="AH306">
        <f ca="1">IF('quick game'!X257&gt;=$Y$51,1,0)</f>
        <v>0</v>
      </c>
      <c r="AI306">
        <f ca="1">IF('quick game'!Y257&gt;=$Y$51,1,0)</f>
        <v>0</v>
      </c>
      <c r="AJ306">
        <f ca="1">IF('quick game'!Z257&gt;=$Y$51,1,0)</f>
        <v>0</v>
      </c>
      <c r="AM306">
        <f>'quick game'!O257</f>
        <v>0</v>
      </c>
      <c r="AN306">
        <f ca="1">IF('quick game'!Q257&gt;=$Y$51+$Y$52,1,0)</f>
        <v>0</v>
      </c>
      <c r="AO306">
        <f ca="1">IF('quick game'!R257&gt;=$Y$51+$Y$52,1,0)</f>
        <v>0</v>
      </c>
      <c r="AP306">
        <f ca="1">IF('quick game'!S257&gt;=$Y$51+$Y$52,1,0)</f>
        <v>0</v>
      </c>
      <c r="AQ306">
        <f ca="1">IF('quick game'!T257&gt;=$Y$51+$Y$52,1,0)</f>
        <v>0</v>
      </c>
      <c r="AR306">
        <f ca="1">IF('quick game'!U257&gt;=$Y$51+$Y$52,1,0)</f>
        <v>0</v>
      </c>
      <c r="AS306">
        <f ca="1">IF('quick game'!V257&gt;=$Y$51+$Y$52,1,0)</f>
        <v>0</v>
      </c>
      <c r="AT306">
        <f ca="1">IF('quick game'!W257&gt;=$Y$51+$Y$52,1,0)</f>
        <v>0</v>
      </c>
      <c r="AU306">
        <f ca="1">IF('quick game'!X257&gt;=$Y$51+$Y$52,1,0)</f>
        <v>0</v>
      </c>
      <c r="AV306">
        <f ca="1">IF('quick game'!Y257&gt;=$Y$51+$Y$52,1,0)</f>
        <v>0</v>
      </c>
      <c r="AW306">
        <f ca="1">IF('quick game'!Z257&gt;=$Y$51+$Y$52,1,0)</f>
        <v>0</v>
      </c>
    </row>
    <row r="307" spans="13:49" x14ac:dyDescent="0.25">
      <c r="M307">
        <f>'quick game'!B258</f>
        <v>7230</v>
      </c>
      <c r="N307">
        <f ca="1">IF(N$64=$N$5,+'quick game'!E258,-100000)</f>
        <v>3.0257061398334535E-209</v>
      </c>
      <c r="O307">
        <f>IF(O$64=$N$5,+'quick game'!F258,-100000)</f>
        <v>-100000</v>
      </c>
      <c r="P307">
        <f>IF(P$64=$N$5,+'quick game'!G258,-100000)</f>
        <v>-100000</v>
      </c>
      <c r="Q307">
        <f>IF(Q$64=$N$5,+'quick game'!H258,-100000)</f>
        <v>-100000</v>
      </c>
      <c r="R307">
        <f>IF(R$64=$N$5,+'quick game'!I258,-100000)</f>
        <v>-100000</v>
      </c>
      <c r="S307">
        <f>IF(S$64=$N$5,+'quick game'!J258,-100000)</f>
        <v>-100000</v>
      </c>
      <c r="T307">
        <f>IF(T$64=$N$5,+'quick game'!K258,-100000)</f>
        <v>-100000</v>
      </c>
      <c r="U307">
        <f>IF(U$64=$N$5,+'quick game'!L258,-100000)</f>
        <v>-100000</v>
      </c>
      <c r="V307">
        <f>IF(V$64=$N$5,+'quick game'!M258,-100000)</f>
        <v>-100000</v>
      </c>
      <c r="W307">
        <f>IF(W$64=$N$5,+'quick game'!N258,-100000)</f>
        <v>-100000</v>
      </c>
      <c r="Z307">
        <f>'quick game'!B258</f>
        <v>7230</v>
      </c>
      <c r="AA307">
        <f ca="1">IF('quick game'!Q258&gt;=$Y$51,1,0)</f>
        <v>0</v>
      </c>
      <c r="AB307">
        <f ca="1">IF('quick game'!R258&gt;=$Y$51,1,0)</f>
        <v>0</v>
      </c>
      <c r="AC307">
        <f ca="1">IF('quick game'!S258&gt;=$Y$51,1,0)</f>
        <v>0</v>
      </c>
      <c r="AD307">
        <f ca="1">IF('quick game'!T258&gt;=$Y$51,1,0)</f>
        <v>0</v>
      </c>
      <c r="AE307">
        <f ca="1">IF('quick game'!U258&gt;=$Y$51,1,0)</f>
        <v>0</v>
      </c>
      <c r="AF307">
        <f ca="1">IF('quick game'!V258&gt;=$Y$51,1,0)</f>
        <v>0</v>
      </c>
      <c r="AG307">
        <f ca="1">IF('quick game'!W258&gt;=$Y$51,1,0)</f>
        <v>0</v>
      </c>
      <c r="AH307">
        <f ca="1">IF('quick game'!X258&gt;=$Y$51,1,0)</f>
        <v>0</v>
      </c>
      <c r="AI307">
        <f ca="1">IF('quick game'!Y258&gt;=$Y$51,1,0)</f>
        <v>0</v>
      </c>
      <c r="AJ307">
        <f ca="1">IF('quick game'!Z258&gt;=$Y$51,1,0)</f>
        <v>0</v>
      </c>
      <c r="AM307">
        <f>'quick game'!O258</f>
        <v>0</v>
      </c>
      <c r="AN307">
        <f ca="1">IF('quick game'!Q258&gt;=$Y$51+$Y$52,1,0)</f>
        <v>0</v>
      </c>
      <c r="AO307">
        <f ca="1">IF('quick game'!R258&gt;=$Y$51+$Y$52,1,0)</f>
        <v>0</v>
      </c>
      <c r="AP307">
        <f ca="1">IF('quick game'!S258&gt;=$Y$51+$Y$52,1,0)</f>
        <v>0</v>
      </c>
      <c r="AQ307">
        <f ca="1">IF('quick game'!T258&gt;=$Y$51+$Y$52,1,0)</f>
        <v>0</v>
      </c>
      <c r="AR307">
        <f ca="1">IF('quick game'!U258&gt;=$Y$51+$Y$52,1,0)</f>
        <v>0</v>
      </c>
      <c r="AS307">
        <f ca="1">IF('quick game'!V258&gt;=$Y$51+$Y$52,1,0)</f>
        <v>0</v>
      </c>
      <c r="AT307">
        <f ca="1">IF('quick game'!W258&gt;=$Y$51+$Y$52,1,0)</f>
        <v>0</v>
      </c>
      <c r="AU307">
        <f ca="1">IF('quick game'!X258&gt;=$Y$51+$Y$52,1,0)</f>
        <v>0</v>
      </c>
      <c r="AV307">
        <f ca="1">IF('quick game'!Y258&gt;=$Y$51+$Y$52,1,0)</f>
        <v>0</v>
      </c>
      <c r="AW307">
        <f ca="1">IF('quick game'!Z258&gt;=$Y$51+$Y$52,1,0)</f>
        <v>0</v>
      </c>
    </row>
    <row r="308" spans="13:49" x14ac:dyDescent="0.25">
      <c r="M308">
        <f>'quick game'!B259</f>
        <v>7260</v>
      </c>
      <c r="N308">
        <f ca="1">IF(N$64=$N$5,+'quick game'!E259,-100000)</f>
        <v>2.4018626145471706E-210</v>
      </c>
      <c r="O308">
        <f>IF(O$64=$N$5,+'quick game'!F259,-100000)</f>
        <v>-100000</v>
      </c>
      <c r="P308">
        <f>IF(P$64=$N$5,+'quick game'!G259,-100000)</f>
        <v>-100000</v>
      </c>
      <c r="Q308">
        <f>IF(Q$64=$N$5,+'quick game'!H259,-100000)</f>
        <v>-100000</v>
      </c>
      <c r="R308">
        <f>IF(R$64=$N$5,+'quick game'!I259,-100000)</f>
        <v>-100000</v>
      </c>
      <c r="S308">
        <f>IF(S$64=$N$5,+'quick game'!J259,-100000)</f>
        <v>-100000</v>
      </c>
      <c r="T308">
        <f>IF(T$64=$N$5,+'quick game'!K259,-100000)</f>
        <v>-100000</v>
      </c>
      <c r="U308">
        <f>IF(U$64=$N$5,+'quick game'!L259,-100000)</f>
        <v>-100000</v>
      </c>
      <c r="V308">
        <f>IF(V$64=$N$5,+'quick game'!M259,-100000)</f>
        <v>-100000</v>
      </c>
      <c r="W308">
        <f>IF(W$64=$N$5,+'quick game'!N259,-100000)</f>
        <v>-100000</v>
      </c>
      <c r="Z308">
        <f>'quick game'!B259</f>
        <v>7260</v>
      </c>
      <c r="AA308">
        <f ca="1">IF('quick game'!Q259&gt;=$Y$51,1,0)</f>
        <v>0</v>
      </c>
      <c r="AB308">
        <f ca="1">IF('quick game'!R259&gt;=$Y$51,1,0)</f>
        <v>0</v>
      </c>
      <c r="AC308">
        <f ca="1">IF('quick game'!S259&gt;=$Y$51,1,0)</f>
        <v>0</v>
      </c>
      <c r="AD308">
        <f ca="1">IF('quick game'!T259&gt;=$Y$51,1,0)</f>
        <v>0</v>
      </c>
      <c r="AE308">
        <f ca="1">IF('quick game'!U259&gt;=$Y$51,1,0)</f>
        <v>0</v>
      </c>
      <c r="AF308">
        <f ca="1">IF('quick game'!V259&gt;=$Y$51,1,0)</f>
        <v>0</v>
      </c>
      <c r="AG308">
        <f ca="1">IF('quick game'!W259&gt;=$Y$51,1,0)</f>
        <v>0</v>
      </c>
      <c r="AH308">
        <f ca="1">IF('quick game'!X259&gt;=$Y$51,1,0)</f>
        <v>0</v>
      </c>
      <c r="AI308">
        <f ca="1">IF('quick game'!Y259&gt;=$Y$51,1,0)</f>
        <v>0</v>
      </c>
      <c r="AJ308">
        <f ca="1">IF('quick game'!Z259&gt;=$Y$51,1,0)</f>
        <v>0</v>
      </c>
      <c r="AM308">
        <f>'quick game'!O259</f>
        <v>0</v>
      </c>
      <c r="AN308">
        <f ca="1">IF('quick game'!Q259&gt;=$Y$51+$Y$52,1,0)</f>
        <v>0</v>
      </c>
      <c r="AO308">
        <f ca="1">IF('quick game'!R259&gt;=$Y$51+$Y$52,1,0)</f>
        <v>0</v>
      </c>
      <c r="AP308">
        <f ca="1">IF('quick game'!S259&gt;=$Y$51+$Y$52,1,0)</f>
        <v>0</v>
      </c>
      <c r="AQ308">
        <f ca="1">IF('quick game'!T259&gt;=$Y$51+$Y$52,1,0)</f>
        <v>0</v>
      </c>
      <c r="AR308">
        <f ca="1">IF('quick game'!U259&gt;=$Y$51+$Y$52,1,0)</f>
        <v>0</v>
      </c>
      <c r="AS308">
        <f ca="1">IF('quick game'!V259&gt;=$Y$51+$Y$52,1,0)</f>
        <v>0</v>
      </c>
      <c r="AT308">
        <f ca="1">IF('quick game'!W259&gt;=$Y$51+$Y$52,1,0)</f>
        <v>0</v>
      </c>
      <c r="AU308">
        <f ca="1">IF('quick game'!X259&gt;=$Y$51+$Y$52,1,0)</f>
        <v>0</v>
      </c>
      <c r="AV308">
        <f ca="1">IF('quick game'!Y259&gt;=$Y$51+$Y$52,1,0)</f>
        <v>0</v>
      </c>
      <c r="AW308">
        <f ca="1">IF('quick game'!Z259&gt;=$Y$51+$Y$52,1,0)</f>
        <v>0</v>
      </c>
    </row>
    <row r="309" spans="13:49" x14ac:dyDescent="0.25">
      <c r="M309">
        <f>'quick game'!B260</f>
        <v>7290</v>
      </c>
      <c r="N309">
        <f ca="1">IF(N$64=$N$5,+'quick game'!E260,-100000)</f>
        <v>3.1228310923750107E-211</v>
      </c>
      <c r="O309">
        <f>IF(O$64=$N$5,+'quick game'!F260,-100000)</f>
        <v>-100000</v>
      </c>
      <c r="P309">
        <f>IF(P$64=$N$5,+'quick game'!G260,-100000)</f>
        <v>-100000</v>
      </c>
      <c r="Q309">
        <f>IF(Q$64=$N$5,+'quick game'!H260,-100000)</f>
        <v>-100000</v>
      </c>
      <c r="R309">
        <f>IF(R$64=$N$5,+'quick game'!I260,-100000)</f>
        <v>-100000</v>
      </c>
      <c r="S309">
        <f>IF(S$64=$N$5,+'quick game'!J260,-100000)</f>
        <v>-100000</v>
      </c>
      <c r="T309">
        <f>IF(T$64=$N$5,+'quick game'!K260,-100000)</f>
        <v>-100000</v>
      </c>
      <c r="U309">
        <f>IF(U$64=$N$5,+'quick game'!L260,-100000)</f>
        <v>-100000</v>
      </c>
      <c r="V309">
        <f>IF(V$64=$N$5,+'quick game'!M260,-100000)</f>
        <v>-100000</v>
      </c>
      <c r="W309">
        <f>IF(W$64=$N$5,+'quick game'!N260,-100000)</f>
        <v>-100000</v>
      </c>
      <c r="Z309">
        <f>'quick game'!B260</f>
        <v>7290</v>
      </c>
      <c r="AA309">
        <f ca="1">IF('quick game'!Q260&gt;=$Y$51,1,0)</f>
        <v>0</v>
      </c>
      <c r="AB309">
        <f ca="1">IF('quick game'!R260&gt;=$Y$51,1,0)</f>
        <v>0</v>
      </c>
      <c r="AC309">
        <f ca="1">IF('quick game'!S260&gt;=$Y$51,1,0)</f>
        <v>0</v>
      </c>
      <c r="AD309">
        <f ca="1">IF('quick game'!T260&gt;=$Y$51,1,0)</f>
        <v>0</v>
      </c>
      <c r="AE309">
        <f ca="1">IF('quick game'!U260&gt;=$Y$51,1,0)</f>
        <v>0</v>
      </c>
      <c r="AF309">
        <f ca="1">IF('quick game'!V260&gt;=$Y$51,1,0)</f>
        <v>0</v>
      </c>
      <c r="AG309">
        <f ca="1">IF('quick game'!W260&gt;=$Y$51,1,0)</f>
        <v>0</v>
      </c>
      <c r="AH309">
        <f ca="1">IF('quick game'!X260&gt;=$Y$51,1,0)</f>
        <v>0</v>
      </c>
      <c r="AI309">
        <f ca="1">IF('quick game'!Y260&gt;=$Y$51,1,0)</f>
        <v>0</v>
      </c>
      <c r="AJ309">
        <f ca="1">IF('quick game'!Z260&gt;=$Y$51,1,0)</f>
        <v>0</v>
      </c>
      <c r="AM309">
        <f>'quick game'!O260</f>
        <v>0</v>
      </c>
      <c r="AN309">
        <f ca="1">IF('quick game'!Q260&gt;=$Y$51+$Y$52,1,0)</f>
        <v>0</v>
      </c>
      <c r="AO309">
        <f ca="1">IF('quick game'!R260&gt;=$Y$51+$Y$52,1,0)</f>
        <v>0</v>
      </c>
      <c r="AP309">
        <f ca="1">IF('quick game'!S260&gt;=$Y$51+$Y$52,1,0)</f>
        <v>0</v>
      </c>
      <c r="AQ309">
        <f ca="1">IF('quick game'!T260&gt;=$Y$51+$Y$52,1,0)</f>
        <v>0</v>
      </c>
      <c r="AR309">
        <f ca="1">IF('quick game'!U260&gt;=$Y$51+$Y$52,1,0)</f>
        <v>0</v>
      </c>
      <c r="AS309">
        <f ca="1">IF('quick game'!V260&gt;=$Y$51+$Y$52,1,0)</f>
        <v>0</v>
      </c>
      <c r="AT309">
        <f ca="1">IF('quick game'!W260&gt;=$Y$51+$Y$52,1,0)</f>
        <v>0</v>
      </c>
      <c r="AU309">
        <f ca="1">IF('quick game'!X260&gt;=$Y$51+$Y$52,1,0)</f>
        <v>0</v>
      </c>
      <c r="AV309">
        <f ca="1">IF('quick game'!Y260&gt;=$Y$51+$Y$52,1,0)</f>
        <v>0</v>
      </c>
      <c r="AW309">
        <f ca="1">IF('quick game'!Z260&gt;=$Y$51+$Y$52,1,0)</f>
        <v>0</v>
      </c>
    </row>
    <row r="310" spans="13:49" x14ac:dyDescent="0.25">
      <c r="M310">
        <f>'quick game'!B261</f>
        <v>7320</v>
      </c>
      <c r="N310">
        <f ca="1">IF(N$64=$N$5,+'quick game'!E261,-100000)</f>
        <v>6.0386035071261196E-212</v>
      </c>
      <c r="O310">
        <f>IF(O$64=$N$5,+'quick game'!F261,-100000)</f>
        <v>-100000</v>
      </c>
      <c r="P310">
        <f>IF(P$64=$N$5,+'quick game'!G261,-100000)</f>
        <v>-100000</v>
      </c>
      <c r="Q310">
        <f>IF(Q$64=$N$5,+'quick game'!H261,-100000)</f>
        <v>-100000</v>
      </c>
      <c r="R310">
        <f>IF(R$64=$N$5,+'quick game'!I261,-100000)</f>
        <v>-100000</v>
      </c>
      <c r="S310">
        <f>IF(S$64=$N$5,+'quick game'!J261,-100000)</f>
        <v>-100000</v>
      </c>
      <c r="T310">
        <f>IF(T$64=$N$5,+'quick game'!K261,-100000)</f>
        <v>-100000</v>
      </c>
      <c r="U310">
        <f>IF(U$64=$N$5,+'quick game'!L261,-100000)</f>
        <v>-100000</v>
      </c>
      <c r="V310">
        <f>IF(V$64=$N$5,+'quick game'!M261,-100000)</f>
        <v>-100000</v>
      </c>
      <c r="W310">
        <f>IF(W$64=$N$5,+'quick game'!N261,-100000)</f>
        <v>-100000</v>
      </c>
      <c r="Z310">
        <f>'quick game'!B261</f>
        <v>7320</v>
      </c>
      <c r="AA310">
        <f ca="1">IF('quick game'!Q261&gt;=$Y$51,1,0)</f>
        <v>0</v>
      </c>
      <c r="AB310">
        <f ca="1">IF('quick game'!R261&gt;=$Y$51,1,0)</f>
        <v>0</v>
      </c>
      <c r="AC310">
        <f ca="1">IF('quick game'!S261&gt;=$Y$51,1,0)</f>
        <v>0</v>
      </c>
      <c r="AD310">
        <f ca="1">IF('quick game'!T261&gt;=$Y$51,1,0)</f>
        <v>0</v>
      </c>
      <c r="AE310">
        <f ca="1">IF('quick game'!U261&gt;=$Y$51,1,0)</f>
        <v>0</v>
      </c>
      <c r="AF310">
        <f ca="1">IF('quick game'!V261&gt;=$Y$51,1,0)</f>
        <v>0</v>
      </c>
      <c r="AG310">
        <f ca="1">IF('quick game'!W261&gt;=$Y$51,1,0)</f>
        <v>0</v>
      </c>
      <c r="AH310">
        <f ca="1">IF('quick game'!X261&gt;=$Y$51,1,0)</f>
        <v>0</v>
      </c>
      <c r="AI310">
        <f ca="1">IF('quick game'!Y261&gt;=$Y$51,1,0)</f>
        <v>0</v>
      </c>
      <c r="AJ310">
        <f ca="1">IF('quick game'!Z261&gt;=$Y$51,1,0)</f>
        <v>0</v>
      </c>
      <c r="AM310">
        <f>'quick game'!O261</f>
        <v>0</v>
      </c>
      <c r="AN310">
        <f ca="1">IF('quick game'!Q261&gt;=$Y$51+$Y$52,1,0)</f>
        <v>0</v>
      </c>
      <c r="AO310">
        <f ca="1">IF('quick game'!R261&gt;=$Y$51+$Y$52,1,0)</f>
        <v>0</v>
      </c>
      <c r="AP310">
        <f ca="1">IF('quick game'!S261&gt;=$Y$51+$Y$52,1,0)</f>
        <v>0</v>
      </c>
      <c r="AQ310">
        <f ca="1">IF('quick game'!T261&gt;=$Y$51+$Y$52,1,0)</f>
        <v>0</v>
      </c>
      <c r="AR310">
        <f ca="1">IF('quick game'!U261&gt;=$Y$51+$Y$52,1,0)</f>
        <v>0</v>
      </c>
      <c r="AS310">
        <f ca="1">IF('quick game'!V261&gt;=$Y$51+$Y$52,1,0)</f>
        <v>0</v>
      </c>
      <c r="AT310">
        <f ca="1">IF('quick game'!W261&gt;=$Y$51+$Y$52,1,0)</f>
        <v>0</v>
      </c>
      <c r="AU310">
        <f ca="1">IF('quick game'!X261&gt;=$Y$51+$Y$52,1,0)</f>
        <v>0</v>
      </c>
      <c r="AV310">
        <f ca="1">IF('quick game'!Y261&gt;=$Y$51+$Y$52,1,0)</f>
        <v>0</v>
      </c>
      <c r="AW310">
        <f ca="1">IF('quick game'!Z261&gt;=$Y$51+$Y$52,1,0)</f>
        <v>0</v>
      </c>
    </row>
    <row r="311" spans="13:49" x14ac:dyDescent="0.25">
      <c r="M311">
        <f>'quick game'!B262</f>
        <v>7350</v>
      </c>
      <c r="N311">
        <f ca="1">IF(N$64=$N$5,+'quick game'!E262,-100000)</f>
        <v>7.3454326575428802E-213</v>
      </c>
      <c r="O311">
        <f>IF(O$64=$N$5,+'quick game'!F262,-100000)</f>
        <v>-100000</v>
      </c>
      <c r="P311">
        <f>IF(P$64=$N$5,+'quick game'!G262,-100000)</f>
        <v>-100000</v>
      </c>
      <c r="Q311">
        <f>IF(Q$64=$N$5,+'quick game'!H262,-100000)</f>
        <v>-100000</v>
      </c>
      <c r="R311">
        <f>IF(R$64=$N$5,+'quick game'!I262,-100000)</f>
        <v>-100000</v>
      </c>
      <c r="S311">
        <f>IF(S$64=$N$5,+'quick game'!J262,-100000)</f>
        <v>-100000</v>
      </c>
      <c r="T311">
        <f>IF(T$64=$N$5,+'quick game'!K262,-100000)</f>
        <v>-100000</v>
      </c>
      <c r="U311">
        <f>IF(U$64=$N$5,+'quick game'!L262,-100000)</f>
        <v>-100000</v>
      </c>
      <c r="V311">
        <f>IF(V$64=$N$5,+'quick game'!M262,-100000)</f>
        <v>-100000</v>
      </c>
      <c r="W311">
        <f>IF(W$64=$N$5,+'quick game'!N262,-100000)</f>
        <v>-100000</v>
      </c>
      <c r="Z311">
        <f>'quick game'!B262</f>
        <v>7350</v>
      </c>
      <c r="AA311">
        <f ca="1">IF('quick game'!Q262&gt;=$Y$51,1,0)</f>
        <v>0</v>
      </c>
      <c r="AB311">
        <f ca="1">IF('quick game'!R262&gt;=$Y$51,1,0)</f>
        <v>0</v>
      </c>
      <c r="AC311">
        <f ca="1">IF('quick game'!S262&gt;=$Y$51,1,0)</f>
        <v>0</v>
      </c>
      <c r="AD311">
        <f ca="1">IF('quick game'!T262&gt;=$Y$51,1,0)</f>
        <v>0</v>
      </c>
      <c r="AE311">
        <f ca="1">IF('quick game'!U262&gt;=$Y$51,1,0)</f>
        <v>0</v>
      </c>
      <c r="AF311">
        <f ca="1">IF('quick game'!V262&gt;=$Y$51,1,0)</f>
        <v>0</v>
      </c>
      <c r="AG311">
        <f ca="1">IF('quick game'!W262&gt;=$Y$51,1,0)</f>
        <v>0</v>
      </c>
      <c r="AH311">
        <f ca="1">IF('quick game'!X262&gt;=$Y$51,1,0)</f>
        <v>0</v>
      </c>
      <c r="AI311">
        <f ca="1">IF('quick game'!Y262&gt;=$Y$51,1,0)</f>
        <v>0</v>
      </c>
      <c r="AJ311">
        <f ca="1">IF('quick game'!Z262&gt;=$Y$51,1,0)</f>
        <v>0</v>
      </c>
      <c r="AM311">
        <f>'quick game'!O262</f>
        <v>0</v>
      </c>
      <c r="AN311">
        <f ca="1">IF('quick game'!Q262&gt;=$Y$51+$Y$52,1,0)</f>
        <v>0</v>
      </c>
      <c r="AO311">
        <f ca="1">IF('quick game'!R262&gt;=$Y$51+$Y$52,1,0)</f>
        <v>0</v>
      </c>
      <c r="AP311">
        <f ca="1">IF('quick game'!S262&gt;=$Y$51+$Y$52,1,0)</f>
        <v>0</v>
      </c>
      <c r="AQ311">
        <f ca="1">IF('quick game'!T262&gt;=$Y$51+$Y$52,1,0)</f>
        <v>0</v>
      </c>
      <c r="AR311">
        <f ca="1">IF('quick game'!U262&gt;=$Y$51+$Y$52,1,0)</f>
        <v>0</v>
      </c>
      <c r="AS311">
        <f ca="1">IF('quick game'!V262&gt;=$Y$51+$Y$52,1,0)</f>
        <v>0</v>
      </c>
      <c r="AT311">
        <f ca="1">IF('quick game'!W262&gt;=$Y$51+$Y$52,1,0)</f>
        <v>0</v>
      </c>
      <c r="AU311">
        <f ca="1">IF('quick game'!X262&gt;=$Y$51+$Y$52,1,0)</f>
        <v>0</v>
      </c>
      <c r="AV311">
        <f ca="1">IF('quick game'!Y262&gt;=$Y$51+$Y$52,1,0)</f>
        <v>0</v>
      </c>
      <c r="AW311">
        <f ca="1">IF('quick game'!Z262&gt;=$Y$51+$Y$52,1,0)</f>
        <v>0</v>
      </c>
    </row>
    <row r="312" spans="13:49" x14ac:dyDescent="0.25">
      <c r="M312">
        <f>'quick game'!B263</f>
        <v>7380</v>
      </c>
      <c r="N312">
        <f ca="1">IF(N$64=$N$5,+'quick game'!E263,-100000)</f>
        <v>1.0307283861641372E-213</v>
      </c>
      <c r="O312">
        <f>IF(O$64=$N$5,+'quick game'!F263,-100000)</f>
        <v>-100000</v>
      </c>
      <c r="P312">
        <f>IF(P$64=$N$5,+'quick game'!G263,-100000)</f>
        <v>-100000</v>
      </c>
      <c r="Q312">
        <f>IF(Q$64=$N$5,+'quick game'!H263,-100000)</f>
        <v>-100000</v>
      </c>
      <c r="R312">
        <f>IF(R$64=$N$5,+'quick game'!I263,-100000)</f>
        <v>-100000</v>
      </c>
      <c r="S312">
        <f>IF(S$64=$N$5,+'quick game'!J263,-100000)</f>
        <v>-100000</v>
      </c>
      <c r="T312">
        <f>IF(T$64=$N$5,+'quick game'!K263,-100000)</f>
        <v>-100000</v>
      </c>
      <c r="U312">
        <f>IF(U$64=$N$5,+'quick game'!L263,-100000)</f>
        <v>-100000</v>
      </c>
      <c r="V312">
        <f>IF(V$64=$N$5,+'quick game'!M263,-100000)</f>
        <v>-100000</v>
      </c>
      <c r="W312">
        <f>IF(W$64=$N$5,+'quick game'!N263,-100000)</f>
        <v>-100000</v>
      </c>
      <c r="Z312">
        <f>'quick game'!B263</f>
        <v>7380</v>
      </c>
      <c r="AA312">
        <f ca="1">IF('quick game'!Q263&gt;=$Y$51,1,0)</f>
        <v>0</v>
      </c>
      <c r="AB312">
        <f ca="1">IF('quick game'!R263&gt;=$Y$51,1,0)</f>
        <v>0</v>
      </c>
      <c r="AC312">
        <f ca="1">IF('quick game'!S263&gt;=$Y$51,1,0)</f>
        <v>0</v>
      </c>
      <c r="AD312">
        <f ca="1">IF('quick game'!T263&gt;=$Y$51,1,0)</f>
        <v>0</v>
      </c>
      <c r="AE312">
        <f ca="1">IF('quick game'!U263&gt;=$Y$51,1,0)</f>
        <v>0</v>
      </c>
      <c r="AF312">
        <f ca="1">IF('quick game'!V263&gt;=$Y$51,1,0)</f>
        <v>0</v>
      </c>
      <c r="AG312">
        <f ca="1">IF('quick game'!W263&gt;=$Y$51,1,0)</f>
        <v>0</v>
      </c>
      <c r="AH312">
        <f ca="1">IF('quick game'!X263&gt;=$Y$51,1,0)</f>
        <v>0</v>
      </c>
      <c r="AI312">
        <f ca="1">IF('quick game'!Y263&gt;=$Y$51,1,0)</f>
        <v>0</v>
      </c>
      <c r="AJ312">
        <f ca="1">IF('quick game'!Z263&gt;=$Y$51,1,0)</f>
        <v>0</v>
      </c>
      <c r="AM312">
        <f>'quick game'!O263</f>
        <v>0</v>
      </c>
      <c r="AN312">
        <f ca="1">IF('quick game'!Q263&gt;=$Y$51+$Y$52,1,0)</f>
        <v>0</v>
      </c>
      <c r="AO312">
        <f ca="1">IF('quick game'!R263&gt;=$Y$51+$Y$52,1,0)</f>
        <v>0</v>
      </c>
      <c r="AP312">
        <f ca="1">IF('quick game'!S263&gt;=$Y$51+$Y$52,1,0)</f>
        <v>0</v>
      </c>
      <c r="AQ312">
        <f ca="1">IF('quick game'!T263&gt;=$Y$51+$Y$52,1,0)</f>
        <v>0</v>
      </c>
      <c r="AR312">
        <f ca="1">IF('quick game'!U263&gt;=$Y$51+$Y$52,1,0)</f>
        <v>0</v>
      </c>
      <c r="AS312">
        <f ca="1">IF('quick game'!V263&gt;=$Y$51+$Y$52,1,0)</f>
        <v>0</v>
      </c>
      <c r="AT312">
        <f ca="1">IF('quick game'!W263&gt;=$Y$51+$Y$52,1,0)</f>
        <v>0</v>
      </c>
      <c r="AU312">
        <f ca="1">IF('quick game'!X263&gt;=$Y$51+$Y$52,1,0)</f>
        <v>0</v>
      </c>
      <c r="AV312">
        <f ca="1">IF('quick game'!Y263&gt;=$Y$51+$Y$52,1,0)</f>
        <v>0</v>
      </c>
      <c r="AW312">
        <f ca="1">IF('quick game'!Z263&gt;=$Y$51+$Y$52,1,0)</f>
        <v>0</v>
      </c>
    </row>
    <row r="313" spans="13:49" x14ac:dyDescent="0.25">
      <c r="M313">
        <f>'quick game'!B264</f>
        <v>7410</v>
      </c>
      <c r="N313">
        <f ca="1">IF(N$64=$N$5,+'quick game'!E264,-100000)</f>
        <v>1.0741333955188903E-214</v>
      </c>
      <c r="O313">
        <f>IF(O$64=$N$5,+'quick game'!F264,-100000)</f>
        <v>-100000</v>
      </c>
      <c r="P313">
        <f>IF(P$64=$N$5,+'quick game'!G264,-100000)</f>
        <v>-100000</v>
      </c>
      <c r="Q313">
        <f>IF(Q$64=$N$5,+'quick game'!H264,-100000)</f>
        <v>-100000</v>
      </c>
      <c r="R313">
        <f>IF(R$64=$N$5,+'quick game'!I264,-100000)</f>
        <v>-100000</v>
      </c>
      <c r="S313">
        <f>IF(S$64=$N$5,+'quick game'!J264,-100000)</f>
        <v>-100000</v>
      </c>
      <c r="T313">
        <f>IF(T$64=$N$5,+'quick game'!K264,-100000)</f>
        <v>-100000</v>
      </c>
      <c r="U313">
        <f>IF(U$64=$N$5,+'quick game'!L264,-100000)</f>
        <v>-100000</v>
      </c>
      <c r="V313">
        <f>IF(V$64=$N$5,+'quick game'!M264,-100000)</f>
        <v>-100000</v>
      </c>
      <c r="W313">
        <f>IF(W$64=$N$5,+'quick game'!N264,-100000)</f>
        <v>-100000</v>
      </c>
      <c r="Z313">
        <f>'quick game'!B264</f>
        <v>7410</v>
      </c>
      <c r="AA313">
        <f ca="1">IF('quick game'!Q264&gt;=$Y$51,1,0)</f>
        <v>0</v>
      </c>
      <c r="AB313">
        <f ca="1">IF('quick game'!R264&gt;=$Y$51,1,0)</f>
        <v>0</v>
      </c>
      <c r="AC313">
        <f ca="1">IF('quick game'!S264&gt;=$Y$51,1,0)</f>
        <v>0</v>
      </c>
      <c r="AD313">
        <f ca="1">IF('quick game'!T264&gt;=$Y$51,1,0)</f>
        <v>0</v>
      </c>
      <c r="AE313">
        <f ca="1">IF('quick game'!U264&gt;=$Y$51,1,0)</f>
        <v>0</v>
      </c>
      <c r="AF313">
        <f ca="1">IF('quick game'!V264&gt;=$Y$51,1,0)</f>
        <v>0</v>
      </c>
      <c r="AG313">
        <f ca="1">IF('quick game'!W264&gt;=$Y$51,1,0)</f>
        <v>0</v>
      </c>
      <c r="AH313">
        <f ca="1">IF('quick game'!X264&gt;=$Y$51,1,0)</f>
        <v>0</v>
      </c>
      <c r="AI313">
        <f ca="1">IF('quick game'!Y264&gt;=$Y$51,1,0)</f>
        <v>0</v>
      </c>
      <c r="AJ313">
        <f ca="1">IF('quick game'!Z264&gt;=$Y$51,1,0)</f>
        <v>0</v>
      </c>
      <c r="AM313">
        <f>'quick game'!O264</f>
        <v>0</v>
      </c>
      <c r="AN313">
        <f ca="1">IF('quick game'!Q264&gt;=$Y$51+$Y$52,1,0)</f>
        <v>0</v>
      </c>
      <c r="AO313">
        <f ca="1">IF('quick game'!R264&gt;=$Y$51+$Y$52,1,0)</f>
        <v>0</v>
      </c>
      <c r="AP313">
        <f ca="1">IF('quick game'!S264&gt;=$Y$51+$Y$52,1,0)</f>
        <v>0</v>
      </c>
      <c r="AQ313">
        <f ca="1">IF('quick game'!T264&gt;=$Y$51+$Y$52,1,0)</f>
        <v>0</v>
      </c>
      <c r="AR313">
        <f ca="1">IF('quick game'!U264&gt;=$Y$51+$Y$52,1,0)</f>
        <v>0</v>
      </c>
      <c r="AS313">
        <f ca="1">IF('quick game'!V264&gt;=$Y$51+$Y$52,1,0)</f>
        <v>0</v>
      </c>
      <c r="AT313">
        <f ca="1">IF('quick game'!W264&gt;=$Y$51+$Y$52,1,0)</f>
        <v>0</v>
      </c>
      <c r="AU313">
        <f ca="1">IF('quick game'!X264&gt;=$Y$51+$Y$52,1,0)</f>
        <v>0</v>
      </c>
      <c r="AV313">
        <f ca="1">IF('quick game'!Y264&gt;=$Y$51+$Y$52,1,0)</f>
        <v>0</v>
      </c>
      <c r="AW313">
        <f ca="1">IF('quick game'!Z264&gt;=$Y$51+$Y$52,1,0)</f>
        <v>0</v>
      </c>
    </row>
    <row r="314" spans="13:49" x14ac:dyDescent="0.25">
      <c r="M314">
        <f>'quick game'!B265</f>
        <v>7440</v>
      </c>
      <c r="N314">
        <f ca="1">IF(N$64=$N$5,+'quick game'!E265,-100000)</f>
        <v>1.6779171521167116E-215</v>
      </c>
      <c r="O314">
        <f>IF(O$64=$N$5,+'quick game'!F265,-100000)</f>
        <v>-100000</v>
      </c>
      <c r="P314">
        <f>IF(P$64=$N$5,+'quick game'!G265,-100000)</f>
        <v>-100000</v>
      </c>
      <c r="Q314">
        <f>IF(Q$64=$N$5,+'quick game'!H265,-100000)</f>
        <v>-100000</v>
      </c>
      <c r="R314">
        <f>IF(R$64=$N$5,+'quick game'!I265,-100000)</f>
        <v>-100000</v>
      </c>
      <c r="S314">
        <f>IF(S$64=$N$5,+'quick game'!J265,-100000)</f>
        <v>-100000</v>
      </c>
      <c r="T314">
        <f>IF(T$64=$N$5,+'quick game'!K265,-100000)</f>
        <v>-100000</v>
      </c>
      <c r="U314">
        <f>IF(U$64=$N$5,+'quick game'!L265,-100000)</f>
        <v>-100000</v>
      </c>
      <c r="V314">
        <f>IF(V$64=$N$5,+'quick game'!M265,-100000)</f>
        <v>-100000</v>
      </c>
      <c r="W314">
        <f>IF(W$64=$N$5,+'quick game'!N265,-100000)</f>
        <v>-100000</v>
      </c>
      <c r="Z314">
        <f>'quick game'!B265</f>
        <v>7440</v>
      </c>
      <c r="AA314">
        <f ca="1">IF('quick game'!Q265&gt;=$Y$51,1,0)</f>
        <v>0</v>
      </c>
      <c r="AB314">
        <f ca="1">IF('quick game'!R265&gt;=$Y$51,1,0)</f>
        <v>0</v>
      </c>
      <c r="AC314">
        <f ca="1">IF('quick game'!S265&gt;=$Y$51,1,0)</f>
        <v>0</v>
      </c>
      <c r="AD314">
        <f ca="1">IF('quick game'!T265&gt;=$Y$51,1,0)</f>
        <v>0</v>
      </c>
      <c r="AE314">
        <f ca="1">IF('quick game'!U265&gt;=$Y$51,1,0)</f>
        <v>0</v>
      </c>
      <c r="AF314">
        <f ca="1">IF('quick game'!V265&gt;=$Y$51,1,0)</f>
        <v>0</v>
      </c>
      <c r="AG314">
        <f ca="1">IF('quick game'!W265&gt;=$Y$51,1,0)</f>
        <v>0</v>
      </c>
      <c r="AH314">
        <f ca="1">IF('quick game'!X265&gt;=$Y$51,1,0)</f>
        <v>0</v>
      </c>
      <c r="AI314">
        <f ca="1">IF('quick game'!Y265&gt;=$Y$51,1,0)</f>
        <v>0</v>
      </c>
      <c r="AJ314">
        <f ca="1">IF('quick game'!Z265&gt;=$Y$51,1,0)</f>
        <v>0</v>
      </c>
      <c r="AM314">
        <f>'quick game'!O265</f>
        <v>0</v>
      </c>
      <c r="AN314">
        <f ca="1">IF('quick game'!Q265&gt;=$Y$51+$Y$52,1,0)</f>
        <v>0</v>
      </c>
      <c r="AO314">
        <f ca="1">IF('quick game'!R265&gt;=$Y$51+$Y$52,1,0)</f>
        <v>0</v>
      </c>
      <c r="AP314">
        <f ca="1">IF('quick game'!S265&gt;=$Y$51+$Y$52,1,0)</f>
        <v>0</v>
      </c>
      <c r="AQ314">
        <f ca="1">IF('quick game'!T265&gt;=$Y$51+$Y$52,1,0)</f>
        <v>0</v>
      </c>
      <c r="AR314">
        <f ca="1">IF('quick game'!U265&gt;=$Y$51+$Y$52,1,0)</f>
        <v>0</v>
      </c>
      <c r="AS314">
        <f ca="1">IF('quick game'!V265&gt;=$Y$51+$Y$52,1,0)</f>
        <v>0</v>
      </c>
      <c r="AT314">
        <f ca="1">IF('quick game'!W265&gt;=$Y$51+$Y$52,1,0)</f>
        <v>0</v>
      </c>
      <c r="AU314">
        <f ca="1">IF('quick game'!X265&gt;=$Y$51+$Y$52,1,0)</f>
        <v>0</v>
      </c>
      <c r="AV314">
        <f ca="1">IF('quick game'!Y265&gt;=$Y$51+$Y$52,1,0)</f>
        <v>0</v>
      </c>
      <c r="AW314">
        <f ca="1">IF('quick game'!Z265&gt;=$Y$51+$Y$52,1,0)</f>
        <v>0</v>
      </c>
    </row>
    <row r="315" spans="13:49" x14ac:dyDescent="0.25">
      <c r="M315">
        <f>'quick game'!B266</f>
        <v>7470</v>
      </c>
      <c r="N315">
        <f ca="1">IF(N$64=$N$5,+'quick game'!E266,-100000)</f>
        <v>1.4662217172666823E-216</v>
      </c>
      <c r="O315">
        <f>IF(O$64=$N$5,+'quick game'!F266,-100000)</f>
        <v>-100000</v>
      </c>
      <c r="P315">
        <f>IF(P$64=$N$5,+'quick game'!G266,-100000)</f>
        <v>-100000</v>
      </c>
      <c r="Q315">
        <f>IF(Q$64=$N$5,+'quick game'!H266,-100000)</f>
        <v>-100000</v>
      </c>
      <c r="R315">
        <f>IF(R$64=$N$5,+'quick game'!I266,-100000)</f>
        <v>-100000</v>
      </c>
      <c r="S315">
        <f>IF(S$64=$N$5,+'quick game'!J266,-100000)</f>
        <v>-100000</v>
      </c>
      <c r="T315">
        <f>IF(T$64=$N$5,+'quick game'!K266,-100000)</f>
        <v>-100000</v>
      </c>
      <c r="U315">
        <f>IF(U$64=$N$5,+'quick game'!L266,-100000)</f>
        <v>-100000</v>
      </c>
      <c r="V315">
        <f>IF(V$64=$N$5,+'quick game'!M266,-100000)</f>
        <v>-100000</v>
      </c>
      <c r="W315">
        <f>IF(W$64=$N$5,+'quick game'!N266,-100000)</f>
        <v>-100000</v>
      </c>
      <c r="Z315">
        <f>'quick game'!B266</f>
        <v>7470</v>
      </c>
      <c r="AA315">
        <f ca="1">IF('quick game'!Q266&gt;=$Y$51,1,0)</f>
        <v>0</v>
      </c>
      <c r="AB315">
        <f ca="1">IF('quick game'!R266&gt;=$Y$51,1,0)</f>
        <v>0</v>
      </c>
      <c r="AC315">
        <f ca="1">IF('quick game'!S266&gt;=$Y$51,1,0)</f>
        <v>0</v>
      </c>
      <c r="AD315">
        <f ca="1">IF('quick game'!T266&gt;=$Y$51,1,0)</f>
        <v>0</v>
      </c>
      <c r="AE315">
        <f ca="1">IF('quick game'!U266&gt;=$Y$51,1,0)</f>
        <v>0</v>
      </c>
      <c r="AF315">
        <f ca="1">IF('quick game'!V266&gt;=$Y$51,1,0)</f>
        <v>0</v>
      </c>
      <c r="AG315">
        <f ca="1">IF('quick game'!W266&gt;=$Y$51,1,0)</f>
        <v>0</v>
      </c>
      <c r="AH315">
        <f ca="1">IF('quick game'!X266&gt;=$Y$51,1,0)</f>
        <v>0</v>
      </c>
      <c r="AI315">
        <f ca="1">IF('quick game'!Y266&gt;=$Y$51,1,0)</f>
        <v>0</v>
      </c>
      <c r="AJ315">
        <f ca="1">IF('quick game'!Z266&gt;=$Y$51,1,0)</f>
        <v>0</v>
      </c>
      <c r="AM315">
        <f>'quick game'!O266</f>
        <v>0</v>
      </c>
      <c r="AN315">
        <f ca="1">IF('quick game'!Q266&gt;=$Y$51+$Y$52,1,0)</f>
        <v>0</v>
      </c>
      <c r="AO315">
        <f ca="1">IF('quick game'!R266&gt;=$Y$51+$Y$52,1,0)</f>
        <v>0</v>
      </c>
      <c r="AP315">
        <f ca="1">IF('quick game'!S266&gt;=$Y$51+$Y$52,1,0)</f>
        <v>0</v>
      </c>
      <c r="AQ315">
        <f ca="1">IF('quick game'!T266&gt;=$Y$51+$Y$52,1,0)</f>
        <v>0</v>
      </c>
      <c r="AR315">
        <f ca="1">IF('quick game'!U266&gt;=$Y$51+$Y$52,1,0)</f>
        <v>0</v>
      </c>
      <c r="AS315">
        <f ca="1">IF('quick game'!V266&gt;=$Y$51+$Y$52,1,0)</f>
        <v>0</v>
      </c>
      <c r="AT315">
        <f ca="1">IF('quick game'!W266&gt;=$Y$51+$Y$52,1,0)</f>
        <v>0</v>
      </c>
      <c r="AU315">
        <f ca="1">IF('quick game'!X266&gt;=$Y$51+$Y$52,1,0)</f>
        <v>0</v>
      </c>
      <c r="AV315">
        <f ca="1">IF('quick game'!Y266&gt;=$Y$51+$Y$52,1,0)</f>
        <v>0</v>
      </c>
      <c r="AW315">
        <f ca="1">IF('quick game'!Z266&gt;=$Y$51+$Y$52,1,0)</f>
        <v>0</v>
      </c>
    </row>
    <row r="316" spans="13:49" x14ac:dyDescent="0.25">
      <c r="M316">
        <f>'quick game'!B267</f>
        <v>7500</v>
      </c>
      <c r="N316">
        <f ca="1">IF(N$64=$N$5,+'quick game'!E267,-100000)</f>
        <v>3.0192739839868283E-217</v>
      </c>
      <c r="O316">
        <f>IF(O$64=$N$5,+'quick game'!F267,-100000)</f>
        <v>-100000</v>
      </c>
      <c r="P316">
        <f>IF(P$64=$N$5,+'quick game'!G267,-100000)</f>
        <v>-100000</v>
      </c>
      <c r="Q316">
        <f>IF(Q$64=$N$5,+'quick game'!H267,-100000)</f>
        <v>-100000</v>
      </c>
      <c r="R316">
        <f>IF(R$64=$N$5,+'quick game'!I267,-100000)</f>
        <v>-100000</v>
      </c>
      <c r="S316">
        <f>IF(S$64=$N$5,+'quick game'!J267,-100000)</f>
        <v>-100000</v>
      </c>
      <c r="T316">
        <f>IF(T$64=$N$5,+'quick game'!K267,-100000)</f>
        <v>-100000</v>
      </c>
      <c r="U316">
        <f>IF(U$64=$N$5,+'quick game'!L267,-100000)</f>
        <v>-100000</v>
      </c>
      <c r="V316">
        <f>IF(V$64=$N$5,+'quick game'!M267,-100000)</f>
        <v>-100000</v>
      </c>
      <c r="W316">
        <f>IF(W$64=$N$5,+'quick game'!N267,-100000)</f>
        <v>-100000</v>
      </c>
      <c r="Z316">
        <f>'quick game'!B267</f>
        <v>7500</v>
      </c>
      <c r="AA316">
        <f ca="1">IF('quick game'!Q267&gt;=$Y$51,1,0)</f>
        <v>0</v>
      </c>
      <c r="AB316">
        <f ca="1">IF('quick game'!R267&gt;=$Y$51,1,0)</f>
        <v>0</v>
      </c>
      <c r="AC316">
        <f ca="1">IF('quick game'!S267&gt;=$Y$51,1,0)</f>
        <v>0</v>
      </c>
      <c r="AD316">
        <f ca="1">IF('quick game'!T267&gt;=$Y$51,1,0)</f>
        <v>0</v>
      </c>
      <c r="AE316">
        <f ca="1">IF('quick game'!U267&gt;=$Y$51,1,0)</f>
        <v>0</v>
      </c>
      <c r="AF316">
        <f ca="1">IF('quick game'!V267&gt;=$Y$51,1,0)</f>
        <v>0</v>
      </c>
      <c r="AG316">
        <f ca="1">IF('quick game'!W267&gt;=$Y$51,1,0)</f>
        <v>0</v>
      </c>
      <c r="AH316">
        <f ca="1">IF('quick game'!X267&gt;=$Y$51,1,0)</f>
        <v>0</v>
      </c>
      <c r="AI316">
        <f ca="1">IF('quick game'!Y267&gt;=$Y$51,1,0)</f>
        <v>0</v>
      </c>
      <c r="AJ316">
        <f ca="1">IF('quick game'!Z267&gt;=$Y$51,1,0)</f>
        <v>0</v>
      </c>
      <c r="AM316">
        <f>'quick game'!O267</f>
        <v>0</v>
      </c>
      <c r="AN316">
        <f ca="1">IF('quick game'!Q267&gt;=$Y$51+$Y$52,1,0)</f>
        <v>0</v>
      </c>
      <c r="AO316">
        <f ca="1">IF('quick game'!R267&gt;=$Y$51+$Y$52,1,0)</f>
        <v>0</v>
      </c>
      <c r="AP316">
        <f ca="1">IF('quick game'!S267&gt;=$Y$51+$Y$52,1,0)</f>
        <v>0</v>
      </c>
      <c r="AQ316">
        <f ca="1">IF('quick game'!T267&gt;=$Y$51+$Y$52,1,0)</f>
        <v>0</v>
      </c>
      <c r="AR316">
        <f ca="1">IF('quick game'!U267&gt;=$Y$51+$Y$52,1,0)</f>
        <v>0</v>
      </c>
      <c r="AS316">
        <f ca="1">IF('quick game'!V267&gt;=$Y$51+$Y$52,1,0)</f>
        <v>0</v>
      </c>
      <c r="AT316">
        <f ca="1">IF('quick game'!W267&gt;=$Y$51+$Y$52,1,0)</f>
        <v>0</v>
      </c>
      <c r="AU316">
        <f ca="1">IF('quick game'!X267&gt;=$Y$51+$Y$52,1,0)</f>
        <v>0</v>
      </c>
      <c r="AV316">
        <f ca="1">IF('quick game'!Y267&gt;=$Y$51+$Y$52,1,0)</f>
        <v>0</v>
      </c>
      <c r="AW316">
        <f ca="1">IF('quick game'!Z267&gt;=$Y$51+$Y$52,1,0)</f>
        <v>0</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87990-0189-4BE1-82B6-4C55F0BFC9C6}">
  <dimension ref="A1:AF109"/>
  <sheetViews>
    <sheetView zoomScale="67" zoomScaleNormal="67" workbookViewId="0">
      <selection activeCell="U31" sqref="U31"/>
    </sheetView>
  </sheetViews>
  <sheetFormatPr defaultRowHeight="15" x14ac:dyDescent="0.25"/>
  <cols>
    <col min="7" max="7" width="13.42578125" bestFit="1" customWidth="1"/>
    <col min="13" max="13" width="15.140625" customWidth="1"/>
  </cols>
  <sheetData>
    <row r="1" spans="1:32" ht="15.75" thickTop="1" x14ac:dyDescent="0.25">
      <c r="A1" s="58"/>
      <c r="B1" s="59"/>
      <c r="C1" s="59"/>
      <c r="D1" s="59"/>
      <c r="E1" s="59"/>
      <c r="F1" s="59"/>
      <c r="G1" s="59"/>
      <c r="H1" s="59"/>
      <c r="I1" s="59"/>
      <c r="J1" s="59"/>
      <c r="K1" s="59"/>
      <c r="L1" s="59"/>
      <c r="M1" s="59"/>
      <c r="N1" s="59"/>
      <c r="O1" s="59"/>
      <c r="P1" s="59"/>
      <c r="Q1" s="59"/>
      <c r="R1" s="60"/>
    </row>
    <row r="2" spans="1:32" x14ac:dyDescent="0.25">
      <c r="A2" s="61"/>
      <c r="B2" s="20" t="s">
        <v>93</v>
      </c>
      <c r="C2" s="6"/>
      <c r="D2" s="6"/>
      <c r="E2" s="6"/>
      <c r="F2" s="6"/>
      <c r="G2" s="6"/>
      <c r="H2" s="6"/>
      <c r="I2" s="6"/>
      <c r="J2" s="6"/>
      <c r="K2" s="6"/>
      <c r="L2" s="6"/>
      <c r="M2" s="6"/>
      <c r="N2" s="6"/>
      <c r="O2" s="6"/>
      <c r="P2" s="6"/>
      <c r="Q2" s="6"/>
      <c r="R2" s="62"/>
    </row>
    <row r="3" spans="1:32" x14ac:dyDescent="0.25">
      <c r="A3" s="61"/>
      <c r="B3" s="6"/>
      <c r="C3" s="66" t="s">
        <v>89</v>
      </c>
      <c r="D3" s="66"/>
      <c r="E3" s="66"/>
      <c r="F3" s="66"/>
      <c r="G3" s="70">
        <f ca="1">AVERAGE(E17:E43)</f>
        <v>0</v>
      </c>
      <c r="H3" s="6"/>
      <c r="I3" s="6"/>
      <c r="J3" s="6"/>
      <c r="K3" s="6"/>
      <c r="L3" s="6"/>
      <c r="M3" s="6"/>
      <c r="N3" s="6"/>
      <c r="O3" s="6"/>
      <c r="P3" s="6"/>
      <c r="Q3" s="6"/>
      <c r="R3" s="62"/>
    </row>
    <row r="4" spans="1:32" x14ac:dyDescent="0.25">
      <c r="A4" s="61"/>
      <c r="B4" s="6"/>
      <c r="C4" s="66"/>
      <c r="D4" s="66"/>
      <c r="E4" s="66"/>
      <c r="F4" s="66"/>
      <c r="G4" s="70"/>
      <c r="H4" s="6"/>
      <c r="I4" s="6"/>
      <c r="J4" s="6"/>
      <c r="K4" s="6"/>
      <c r="L4" s="6"/>
      <c r="M4" s="6"/>
      <c r="N4" s="6"/>
      <c r="O4" s="6"/>
      <c r="P4" s="6"/>
      <c r="Q4" s="6"/>
      <c r="R4" s="62"/>
    </row>
    <row r="5" spans="1:32" x14ac:dyDescent="0.25">
      <c r="A5" s="61"/>
      <c r="B5" s="6"/>
      <c r="C5" s="66" t="s">
        <v>90</v>
      </c>
      <c r="D5" s="66"/>
      <c r="E5" s="66"/>
      <c r="F5" s="66"/>
      <c r="G5" s="70">
        <f ca="1">AVERAGE(F17:F43)</f>
        <v>0</v>
      </c>
      <c r="H5" s="6"/>
      <c r="I5" s="6"/>
      <c r="J5" s="6"/>
      <c r="K5" s="6"/>
      <c r="L5" s="6"/>
      <c r="M5" s="6"/>
      <c r="N5" s="6"/>
      <c r="O5" s="6"/>
      <c r="P5" s="6"/>
      <c r="Q5" s="6"/>
      <c r="R5" s="62"/>
    </row>
    <row r="6" spans="1:32" x14ac:dyDescent="0.25">
      <c r="A6" s="61"/>
      <c r="B6" s="6"/>
      <c r="C6" s="66"/>
      <c r="D6" s="66"/>
      <c r="E6" s="66"/>
      <c r="F6" s="66"/>
      <c r="G6" s="70"/>
      <c r="H6" s="6"/>
      <c r="I6" s="6"/>
      <c r="J6" s="6"/>
      <c r="K6" s="6"/>
      <c r="L6" s="6"/>
      <c r="M6" s="6"/>
      <c r="N6" s="6"/>
      <c r="O6" s="6"/>
      <c r="P6" s="6"/>
      <c r="Q6" s="6"/>
      <c r="R6" s="62"/>
    </row>
    <row r="7" spans="1:32" x14ac:dyDescent="0.25">
      <c r="A7" s="61"/>
      <c r="B7" s="6"/>
      <c r="C7" s="66" t="s">
        <v>109</v>
      </c>
      <c r="D7" s="66"/>
      <c r="E7" s="66"/>
      <c r="F7" s="66"/>
      <c r="G7" s="71">
        <f ca="1">G5-G3</f>
        <v>0</v>
      </c>
      <c r="H7" s="6"/>
      <c r="I7" s="6"/>
      <c r="J7" s="6"/>
      <c r="K7" s="6"/>
      <c r="L7" s="6"/>
      <c r="M7" s="6"/>
      <c r="N7" s="6"/>
      <c r="O7" s="6"/>
      <c r="P7" s="6"/>
      <c r="Q7" s="6"/>
      <c r="R7" s="62"/>
    </row>
    <row r="8" spans="1:32" x14ac:dyDescent="0.25">
      <c r="A8" s="61"/>
      <c r="B8" s="6"/>
      <c r="C8" s="6"/>
      <c r="D8" s="6"/>
      <c r="E8" s="6"/>
      <c r="F8" s="6"/>
      <c r="G8" s="6"/>
      <c r="H8" s="6"/>
      <c r="I8" s="6"/>
      <c r="J8" s="6"/>
      <c r="K8" s="6"/>
      <c r="L8" s="6"/>
      <c r="M8" s="6"/>
      <c r="N8" s="6"/>
      <c r="O8" s="6"/>
      <c r="P8" s="6"/>
      <c r="Q8" s="6"/>
      <c r="R8" s="62"/>
    </row>
    <row r="9" spans="1:32" x14ac:dyDescent="0.25">
      <c r="A9" s="61"/>
      <c r="B9" s="6"/>
      <c r="C9" s="6"/>
      <c r="D9" s="6"/>
      <c r="E9" s="6"/>
      <c r="F9" s="6"/>
      <c r="G9" s="6"/>
      <c r="H9" s="6"/>
      <c r="I9" s="6"/>
      <c r="J9" s="6"/>
      <c r="K9" s="6"/>
      <c r="L9" s="6"/>
      <c r="M9" s="6"/>
      <c r="N9" s="6"/>
      <c r="O9" s="6"/>
      <c r="P9" s="6"/>
      <c r="Q9" s="6"/>
      <c r="R9" s="62"/>
    </row>
    <row r="10" spans="1:32" x14ac:dyDescent="0.25">
      <c r="A10" s="61"/>
      <c r="B10" s="6"/>
      <c r="C10" s="6"/>
      <c r="D10" s="6"/>
      <c r="E10" s="6"/>
      <c r="F10" s="6"/>
      <c r="G10" s="6"/>
      <c r="H10" s="6"/>
      <c r="I10" s="6"/>
      <c r="J10" s="6"/>
      <c r="K10" s="6"/>
      <c r="L10" s="6"/>
      <c r="M10" s="6"/>
      <c r="N10" s="6"/>
      <c r="O10" s="6"/>
      <c r="P10" s="6"/>
      <c r="Q10" s="6"/>
      <c r="R10" s="62"/>
    </row>
    <row r="11" spans="1:32" x14ac:dyDescent="0.25">
      <c r="A11" s="61"/>
      <c r="B11" s="6"/>
      <c r="C11" s="6"/>
      <c r="D11" s="6"/>
      <c r="E11" s="6"/>
      <c r="F11" s="6"/>
      <c r="G11" s="6"/>
      <c r="H11" s="6"/>
      <c r="I11" s="6"/>
      <c r="J11" s="6"/>
      <c r="K11" s="6"/>
      <c r="L11" s="6"/>
      <c r="M11" s="6"/>
      <c r="N11" s="6"/>
      <c r="O11" s="6"/>
      <c r="P11" s="6"/>
      <c r="Q11" s="6"/>
      <c r="R11" s="62"/>
      <c r="AE11" t="s">
        <v>108</v>
      </c>
    </row>
    <row r="12" spans="1:32" x14ac:dyDescent="0.25">
      <c r="A12" s="61"/>
      <c r="B12" s="6"/>
      <c r="C12" s="6"/>
      <c r="D12" s="6"/>
      <c r="E12" s="6"/>
      <c r="F12" s="6"/>
      <c r="G12" s="6"/>
      <c r="H12" s="6"/>
      <c r="I12" s="6"/>
      <c r="J12" s="6"/>
      <c r="K12" s="6"/>
      <c r="L12" s="6"/>
      <c r="M12" s="6"/>
      <c r="N12" s="6"/>
      <c r="O12" s="6"/>
      <c r="P12" s="6"/>
      <c r="Q12" s="6"/>
      <c r="R12" s="62"/>
      <c r="AE12">
        <v>5.0000000000000001E-3</v>
      </c>
    </row>
    <row r="13" spans="1:32" x14ac:dyDescent="0.25">
      <c r="A13" s="61"/>
      <c r="B13" s="6"/>
      <c r="C13" s="6"/>
      <c r="D13" s="6"/>
      <c r="E13" s="6"/>
      <c r="F13" s="6"/>
      <c r="G13" s="6"/>
      <c r="H13" s="6"/>
      <c r="I13" s="6"/>
      <c r="J13" s="6"/>
      <c r="K13" s="6"/>
      <c r="L13" s="6"/>
      <c r="M13" s="6"/>
      <c r="N13" s="6"/>
      <c r="O13" s="6"/>
      <c r="P13" s="6"/>
      <c r="Q13" s="6"/>
      <c r="R13" s="62"/>
    </row>
    <row r="14" spans="1:32" x14ac:dyDescent="0.25">
      <c r="A14" s="61"/>
      <c r="B14" s="6"/>
      <c r="C14" s="6"/>
      <c r="D14" s="6"/>
      <c r="E14" s="6"/>
      <c r="F14" s="6"/>
      <c r="G14" s="6"/>
      <c r="H14" s="6"/>
      <c r="I14" s="6"/>
      <c r="J14" s="6"/>
      <c r="K14" s="6"/>
      <c r="L14" s="6"/>
      <c r="M14" s="6"/>
      <c r="N14" s="6"/>
      <c r="O14" s="6"/>
      <c r="P14" s="6"/>
      <c r="Q14" s="6"/>
      <c r="R14" s="62"/>
    </row>
    <row r="15" spans="1:32" x14ac:dyDescent="0.25">
      <c r="A15" s="61"/>
      <c r="B15" s="20" t="s">
        <v>94</v>
      </c>
      <c r="C15" s="6"/>
      <c r="D15" s="6"/>
      <c r="E15" s="6"/>
      <c r="F15" s="6"/>
      <c r="G15" s="6"/>
      <c r="H15" s="6"/>
      <c r="I15" s="6"/>
      <c r="J15" s="6"/>
      <c r="K15" s="6"/>
      <c r="L15" s="6"/>
      <c r="M15" s="6"/>
      <c r="N15" s="6"/>
      <c r="O15" s="6"/>
      <c r="P15" s="6"/>
      <c r="Q15" s="6"/>
      <c r="R15" s="62"/>
    </row>
    <row r="16" spans="1:32" x14ac:dyDescent="0.25">
      <c r="A16" s="61"/>
      <c r="B16" s="6"/>
      <c r="C16" s="41" t="str">
        <f>QuickPlay!K4</f>
        <v>Trial</v>
      </c>
      <c r="D16" s="41" t="s">
        <v>73</v>
      </c>
      <c r="E16" s="41" t="s">
        <v>91</v>
      </c>
      <c r="F16" s="41" t="s">
        <v>92</v>
      </c>
      <c r="G16" s="41" t="s">
        <v>82</v>
      </c>
      <c r="H16" s="6"/>
      <c r="I16" s="6"/>
      <c r="J16" s="6"/>
      <c r="K16" s="6"/>
      <c r="L16" s="6"/>
      <c r="M16" s="6"/>
      <c r="N16" s="6"/>
      <c r="O16" s="6"/>
      <c r="P16" s="6"/>
      <c r="Q16" s="6"/>
      <c r="R16" s="62"/>
      <c r="AE16" s="17" t="s">
        <v>86</v>
      </c>
      <c r="AF16" s="17" t="s">
        <v>87</v>
      </c>
    </row>
    <row r="17" spans="1:32" x14ac:dyDescent="0.25">
      <c r="A17" s="61"/>
      <c r="B17" s="6"/>
      <c r="C17" s="41">
        <f>QuickPlay!K5</f>
        <v>1</v>
      </c>
      <c r="D17" s="41" t="str">
        <f>IF(QuickPlay!$L5="Y","Y","N")</f>
        <v>N</v>
      </c>
      <c r="E17" s="41">
        <f ca="1">MIN(AE17:AF17)</f>
        <v>0</v>
      </c>
      <c r="F17" s="41">
        <f ca="1">IF(QuickPlay!L5="Y",+AE17,+AF17)</f>
        <v>0</v>
      </c>
      <c r="G17" s="41">
        <f ca="1">IF(QuickPlay!L5="Y",+AE17-MIN(AE17:AF17),+AF17-MIN(AE17:AF17))</f>
        <v>0</v>
      </c>
      <c r="H17" s="6"/>
      <c r="I17" s="6"/>
      <c r="J17" s="6"/>
      <c r="K17" s="6"/>
      <c r="L17" s="6"/>
      <c r="M17" s="6"/>
      <c r="N17" s="6"/>
      <c r="O17" s="6"/>
      <c r="P17" s="6"/>
      <c r="Q17" s="6"/>
      <c r="R17" s="62"/>
      <c r="AE17" s="17">
        <f ca="1">+QuickPlay!AB58+QuickPlay!$Y$56*QuickPlay!$Y$53</f>
        <v>3650000</v>
      </c>
      <c r="AF17" s="17">
        <f ca="1">+QuickPlay!AB59</f>
        <v>0</v>
      </c>
    </row>
    <row r="18" spans="1:32" x14ac:dyDescent="0.25">
      <c r="A18" s="61"/>
      <c r="B18" s="6"/>
      <c r="C18" s="41">
        <f>QuickPlay!K6</f>
        <v>2</v>
      </c>
      <c r="D18" s="57" t="str">
        <f>IF(QuickPlay!$L6="Y","Y","N")</f>
        <v>N</v>
      </c>
      <c r="E18" s="41">
        <f ca="1">MIN(AE18:AF18)</f>
        <v>0</v>
      </c>
      <c r="F18" s="41">
        <f ca="1">IF(QuickPlay!L6="Y",+AE18,+AF18)</f>
        <v>0</v>
      </c>
      <c r="G18" s="41">
        <f ca="1">IF(QuickPlay!L6="Y",+AE18-MIN(AE18:AF18),+AF18-MIN(AE18:AF18))</f>
        <v>0</v>
      </c>
      <c r="H18" s="6"/>
      <c r="I18" s="6"/>
      <c r="J18" s="6"/>
      <c r="K18" s="6"/>
      <c r="L18" s="6"/>
      <c r="M18" s="6"/>
      <c r="N18" s="6"/>
      <c r="O18" s="6"/>
      <c r="P18" s="6"/>
      <c r="Q18" s="6"/>
      <c r="R18" s="62"/>
      <c r="AE18" s="17">
        <f ca="1">+QuickPlay!AC58+QuickPlay!$Y$56*QuickPlay!$Y$53</f>
        <v>3650000</v>
      </c>
      <c r="AF18" s="17">
        <f ca="1">+QuickPlay!AC59</f>
        <v>0</v>
      </c>
    </row>
    <row r="19" spans="1:32" x14ac:dyDescent="0.25">
      <c r="A19" s="61"/>
      <c r="B19" s="6"/>
      <c r="C19" s="41">
        <f>QuickPlay!K7</f>
        <v>3</v>
      </c>
      <c r="D19" s="57" t="str">
        <f>IF(QuickPlay!$L7="Y","Y","N")</f>
        <v>N</v>
      </c>
      <c r="E19" s="41">
        <f ca="1">MIN(AE19:AF19)</f>
        <v>0</v>
      </c>
      <c r="F19" s="41">
        <f ca="1">IF(QuickPlay!L7="Y",+AE19,+AF19)</f>
        <v>0</v>
      </c>
      <c r="G19" s="41">
        <f ca="1">IF(QuickPlay!L7="Y",+AE19-MIN(AE19:AF19),+AF19-MIN(AE19:AF19))</f>
        <v>0</v>
      </c>
      <c r="H19" s="6"/>
      <c r="I19" s="6"/>
      <c r="J19" s="6"/>
      <c r="K19" s="6"/>
      <c r="L19" s="6"/>
      <c r="M19" s="6"/>
      <c r="N19" s="6"/>
      <c r="O19" s="6"/>
      <c r="P19" s="6"/>
      <c r="Q19" s="6"/>
      <c r="R19" s="62"/>
      <c r="AE19" s="17">
        <f ca="1">+QuickPlay!AD58+QuickPlay!$Y$56*QuickPlay!$Y$53</f>
        <v>3650000</v>
      </c>
      <c r="AF19" s="17">
        <f ca="1">+QuickPlay!AD59</f>
        <v>0</v>
      </c>
    </row>
    <row r="20" spans="1:32" x14ac:dyDescent="0.25">
      <c r="A20" s="61"/>
      <c r="B20" s="6"/>
      <c r="C20" s="41">
        <f>QuickPlay!K8</f>
        <v>4</v>
      </c>
      <c r="D20" s="57" t="str">
        <f>IF(QuickPlay!$L8="Y","Y","N")</f>
        <v>N</v>
      </c>
      <c r="E20" s="41">
        <f ca="1">MIN(AE20:AF20)</f>
        <v>0</v>
      </c>
      <c r="F20" s="41">
        <f ca="1">IF(QuickPlay!L8="Y",+AE20,+AF20)</f>
        <v>0</v>
      </c>
      <c r="G20" s="41">
        <f ca="1">IF(QuickPlay!L8="Y",+AE20-MIN(AE20:AF20),+AF20-MIN(AE20:AF20))</f>
        <v>0</v>
      </c>
      <c r="H20" s="6"/>
      <c r="I20" s="6"/>
      <c r="J20" s="6"/>
      <c r="K20" s="6"/>
      <c r="L20" s="6"/>
      <c r="M20" s="6"/>
      <c r="N20" s="6"/>
      <c r="O20" s="6"/>
      <c r="P20" s="6"/>
      <c r="Q20" s="6"/>
      <c r="R20" s="62"/>
      <c r="AE20" s="17">
        <f ca="1">+QuickPlay!AE58+QuickPlay!$Y$56*QuickPlay!$Y$53</f>
        <v>3650000</v>
      </c>
      <c r="AF20" s="17">
        <f ca="1">+QuickPlay!AE59</f>
        <v>0</v>
      </c>
    </row>
    <row r="21" spans="1:32" x14ac:dyDescent="0.25">
      <c r="A21" s="61"/>
      <c r="B21" s="6"/>
      <c r="C21" s="41">
        <f>QuickPlay!K9</f>
        <v>5</v>
      </c>
      <c r="D21" s="57" t="str">
        <f>IF(QuickPlay!$L9="Y","Y","N")</f>
        <v>N</v>
      </c>
      <c r="E21" s="41">
        <f ca="1">MIN(AE21:AF21)</f>
        <v>0</v>
      </c>
      <c r="F21" s="41">
        <f ca="1">IF(QuickPlay!L9="Y",+AE21,+AF21)</f>
        <v>0</v>
      </c>
      <c r="G21" s="41">
        <f ca="1">IF(QuickPlay!L9="Y",+AE21-MIN(AE21:AF21),+AF21-MIN(AE21:AF21))</f>
        <v>0</v>
      </c>
      <c r="H21" s="6"/>
      <c r="I21" s="6"/>
      <c r="J21" s="6"/>
      <c r="K21" s="6"/>
      <c r="L21" s="6"/>
      <c r="M21" s="6"/>
      <c r="N21" s="6"/>
      <c r="O21" s="6"/>
      <c r="P21" s="6"/>
      <c r="Q21" s="6"/>
      <c r="R21" s="62"/>
      <c r="AE21" s="17">
        <f ca="1">+QuickPlay!AF58+QuickPlay!$Y$56*QuickPlay!$Y$53</f>
        <v>3650000</v>
      </c>
      <c r="AF21" s="17">
        <f ca="1">+QuickPlay!AF59</f>
        <v>0</v>
      </c>
    </row>
    <row r="22" spans="1:32" x14ac:dyDescent="0.25">
      <c r="A22" s="61"/>
      <c r="B22" s="6"/>
      <c r="C22" s="41"/>
      <c r="D22" s="41"/>
      <c r="E22" s="41"/>
      <c r="F22" s="41"/>
      <c r="G22" s="41"/>
      <c r="H22" s="6"/>
      <c r="I22" s="6"/>
      <c r="J22" s="6"/>
      <c r="K22" s="6"/>
      <c r="L22" s="6"/>
      <c r="M22" s="6"/>
      <c r="N22" s="6"/>
      <c r="O22" s="6"/>
      <c r="P22" s="6"/>
      <c r="Q22" s="6"/>
      <c r="R22" s="62"/>
      <c r="AE22" s="17">
        <f ca="1">+QuickPlay!AG58+QuickPlay!$Y$56*QuickPlay!$Y$53</f>
        <v>36650000</v>
      </c>
      <c r="AF22" s="17">
        <f ca="1">+QuickPlay!AG59</f>
        <v>52500000</v>
      </c>
    </row>
    <row r="23" spans="1:32" x14ac:dyDescent="0.25">
      <c r="A23" s="61"/>
      <c r="B23" s="6"/>
      <c r="C23" s="6"/>
      <c r="D23" s="41"/>
      <c r="E23" s="41"/>
      <c r="F23" s="41"/>
      <c r="G23" s="41"/>
      <c r="H23" s="6"/>
      <c r="I23" s="6"/>
      <c r="J23" s="6"/>
      <c r="K23" s="6"/>
      <c r="L23" s="6"/>
      <c r="M23" s="6"/>
      <c r="N23" s="6"/>
      <c r="O23" s="6"/>
      <c r="P23" s="6"/>
      <c r="Q23" s="6"/>
      <c r="R23" s="62"/>
      <c r="AE23" s="17">
        <f ca="1">+QuickPlay!AH58+QuickPlay!$Y$56*QuickPlay!$Y$53</f>
        <v>3650000</v>
      </c>
      <c r="AF23" s="17">
        <f ca="1">+QuickPlay!AH59</f>
        <v>25500000</v>
      </c>
    </row>
    <row r="24" spans="1:32" x14ac:dyDescent="0.25">
      <c r="A24" s="61"/>
      <c r="B24" s="6"/>
      <c r="C24" s="41"/>
      <c r="D24" s="67"/>
      <c r="E24" s="41"/>
      <c r="H24" s="6"/>
      <c r="I24" s="6"/>
      <c r="J24" s="6"/>
      <c r="K24" s="6"/>
      <c r="L24" s="6"/>
      <c r="M24" s="6"/>
      <c r="N24" s="6"/>
      <c r="O24" s="6"/>
      <c r="P24" s="6"/>
      <c r="Q24" s="6"/>
      <c r="R24" s="62"/>
      <c r="AE24" s="17">
        <f ca="1">+QuickPlay!AI58+QuickPlay!$Y$56*QuickPlay!$Y$53</f>
        <v>3650000</v>
      </c>
      <c r="AF24" s="17">
        <f ca="1">+QuickPlay!AI59</f>
        <v>0</v>
      </c>
    </row>
    <row r="25" spans="1:32" x14ac:dyDescent="0.25">
      <c r="A25" s="61"/>
      <c r="B25" s="6"/>
      <c r="C25" s="41"/>
      <c r="D25" s="67"/>
      <c r="E25" s="41"/>
      <c r="F25" s="67"/>
      <c r="G25" s="41"/>
      <c r="H25" s="6"/>
      <c r="I25" s="6"/>
      <c r="J25" s="6"/>
      <c r="K25" s="6"/>
      <c r="L25" s="6"/>
      <c r="M25" s="6"/>
      <c r="N25" s="6"/>
      <c r="O25" s="6"/>
      <c r="P25" s="6"/>
      <c r="Q25" s="6"/>
      <c r="R25" s="62"/>
      <c r="AE25" s="17">
        <f ca="1">+QuickPlay!AJ58+QuickPlay!$Y$56*QuickPlay!$Y$53</f>
        <v>38150000</v>
      </c>
      <c r="AF25" s="17">
        <f ca="1">+QuickPlay!AJ59</f>
        <v>48000000</v>
      </c>
    </row>
    <row r="26" spans="1:32" x14ac:dyDescent="0.25">
      <c r="A26" s="61"/>
      <c r="B26" s="6"/>
      <c r="C26" s="41"/>
      <c r="D26" s="67"/>
      <c r="E26" s="41"/>
      <c r="F26" s="67"/>
      <c r="G26" s="41"/>
      <c r="H26" s="6"/>
      <c r="I26" s="6"/>
      <c r="J26" s="6"/>
      <c r="K26" s="6"/>
      <c r="L26" s="6"/>
      <c r="M26" s="6"/>
      <c r="N26" s="6"/>
      <c r="O26" s="6"/>
      <c r="P26" s="6"/>
      <c r="Q26" s="6"/>
      <c r="R26" s="62"/>
      <c r="AE26" s="17">
        <f>+QuickPlay!AK58+QuickPlay!$Y$56*QuickPlay!$Y$53</f>
        <v>3650000</v>
      </c>
      <c r="AF26" s="17">
        <f>+QuickPlay!AK59</f>
        <v>0</v>
      </c>
    </row>
    <row r="27" spans="1:32" x14ac:dyDescent="0.25">
      <c r="A27" s="61"/>
      <c r="B27" s="6"/>
      <c r="C27" s="41"/>
      <c r="D27" s="67"/>
      <c r="E27" s="41"/>
      <c r="F27" s="67"/>
      <c r="G27" s="41"/>
      <c r="H27" s="6"/>
      <c r="I27" s="6"/>
      <c r="J27" s="6"/>
      <c r="K27" s="6"/>
      <c r="L27" s="6"/>
      <c r="M27" s="6"/>
      <c r="N27" s="6"/>
      <c r="O27" s="6"/>
      <c r="P27" s="6"/>
      <c r="Q27" s="6"/>
      <c r="R27" s="62"/>
      <c r="AE27" s="40"/>
      <c r="AF27" s="40"/>
    </row>
    <row r="28" spans="1:32" x14ac:dyDescent="0.25">
      <c r="A28" s="61"/>
      <c r="B28" s="6"/>
      <c r="C28" s="41"/>
      <c r="D28" s="67"/>
      <c r="E28" s="41"/>
      <c r="F28" s="67"/>
      <c r="G28" s="41"/>
      <c r="H28" s="6"/>
      <c r="I28" s="6"/>
      <c r="J28" s="6"/>
      <c r="K28" s="6"/>
      <c r="L28" s="6"/>
      <c r="M28" s="6"/>
      <c r="N28" s="6"/>
      <c r="O28" s="6"/>
      <c r="P28" s="6"/>
      <c r="Q28" s="6"/>
      <c r="R28" s="62"/>
      <c r="AE28">
        <v>360</v>
      </c>
      <c r="AF28">
        <v>2E-3</v>
      </c>
    </row>
    <row r="29" spans="1:32" x14ac:dyDescent="0.25">
      <c r="A29" s="61"/>
      <c r="B29" s="6"/>
      <c r="C29" s="41"/>
      <c r="D29" s="67"/>
      <c r="E29" s="41"/>
      <c r="F29" s="67"/>
      <c r="G29" s="41"/>
      <c r="H29" s="6"/>
      <c r="I29" s="6"/>
      <c r="J29" s="6"/>
      <c r="K29" s="6"/>
      <c r="L29" s="6"/>
      <c r="M29" s="6"/>
      <c r="N29" s="6"/>
      <c r="O29" s="6"/>
      <c r="P29" s="6"/>
      <c r="Q29" s="6"/>
      <c r="R29" s="62"/>
      <c r="AE29">
        <v>3600</v>
      </c>
      <c r="AF29">
        <v>2E-3</v>
      </c>
    </row>
    <row r="30" spans="1:32" x14ac:dyDescent="0.25">
      <c r="A30" s="61"/>
      <c r="B30" s="6"/>
      <c r="C30" s="41"/>
      <c r="D30" s="67"/>
      <c r="E30" s="41"/>
      <c r="F30" s="67"/>
      <c r="G30" s="41"/>
      <c r="H30" s="6"/>
      <c r="I30" s="6"/>
      <c r="J30" s="6"/>
      <c r="K30" s="6"/>
      <c r="L30" s="6"/>
      <c r="M30" s="6"/>
      <c r="N30" s="6"/>
      <c r="O30" s="6"/>
      <c r="P30" s="6"/>
      <c r="Q30" s="6"/>
      <c r="R30" s="62"/>
      <c r="AE30" s="40"/>
      <c r="AF30" s="40"/>
    </row>
    <row r="31" spans="1:32" x14ac:dyDescent="0.25">
      <c r="A31" s="61"/>
      <c r="B31" s="6"/>
      <c r="C31" s="41"/>
      <c r="D31" s="67"/>
      <c r="E31" s="41"/>
      <c r="F31" s="67"/>
      <c r="G31" s="41"/>
      <c r="H31" s="6"/>
      <c r="I31" s="6"/>
      <c r="J31" s="6"/>
      <c r="K31" s="6"/>
      <c r="L31" s="6"/>
      <c r="M31" s="6"/>
      <c r="N31" s="6"/>
      <c r="O31" s="6"/>
      <c r="P31" s="6"/>
      <c r="Q31" s="6"/>
      <c r="R31" s="62"/>
      <c r="AE31" s="40"/>
      <c r="AF31" s="40"/>
    </row>
    <row r="32" spans="1:32" x14ac:dyDescent="0.25">
      <c r="A32" s="61"/>
      <c r="B32" s="6"/>
      <c r="C32" s="41"/>
      <c r="D32" s="67"/>
      <c r="E32" s="41"/>
      <c r="F32" s="67"/>
      <c r="G32" s="41"/>
      <c r="H32" s="6"/>
      <c r="I32" s="6"/>
      <c r="J32" s="6"/>
      <c r="K32" s="6"/>
      <c r="L32" s="6"/>
      <c r="M32" s="6"/>
      <c r="N32" s="6"/>
      <c r="O32" s="6"/>
      <c r="P32" s="6"/>
      <c r="Q32" s="6"/>
      <c r="R32" s="62"/>
      <c r="AE32" s="40"/>
      <c r="AF32" s="40"/>
    </row>
    <row r="33" spans="1:32" x14ac:dyDescent="0.25">
      <c r="A33" s="61"/>
      <c r="B33" s="6"/>
      <c r="C33" s="41"/>
      <c r="D33" s="67"/>
      <c r="E33" s="41"/>
      <c r="F33" s="67"/>
      <c r="G33" s="41"/>
      <c r="H33" s="6"/>
      <c r="I33" s="6"/>
      <c r="J33" s="6"/>
      <c r="K33" s="6"/>
      <c r="L33" s="6"/>
      <c r="M33" s="6"/>
      <c r="N33" s="6"/>
      <c r="O33" s="6"/>
      <c r="P33" s="6"/>
      <c r="Q33" s="6"/>
      <c r="R33" s="62"/>
      <c r="AE33" s="42"/>
      <c r="AF33" s="42"/>
    </row>
    <row r="34" spans="1:32" x14ac:dyDescent="0.25">
      <c r="A34" s="61"/>
      <c r="B34" s="6"/>
      <c r="C34" s="41"/>
      <c r="D34" s="67"/>
      <c r="E34" s="41"/>
      <c r="F34" s="67"/>
      <c r="G34" s="41"/>
      <c r="H34" s="6"/>
      <c r="I34" s="6"/>
      <c r="J34" s="6"/>
      <c r="K34" s="6"/>
      <c r="L34" s="6"/>
      <c r="M34" s="6"/>
      <c r="N34" s="6"/>
      <c r="O34" s="6"/>
      <c r="P34" s="6"/>
      <c r="Q34" s="6"/>
      <c r="R34" s="62"/>
      <c r="AE34" s="42"/>
      <c r="AF34" s="42"/>
    </row>
    <row r="35" spans="1:32" x14ac:dyDescent="0.25">
      <c r="A35" s="61"/>
      <c r="B35" s="6"/>
      <c r="C35" s="41"/>
      <c r="D35" s="67"/>
      <c r="E35" s="41"/>
      <c r="F35" s="67"/>
      <c r="G35" s="41"/>
      <c r="H35" s="6"/>
      <c r="I35" s="6"/>
      <c r="J35" s="6"/>
      <c r="K35" s="6"/>
      <c r="L35" s="6"/>
      <c r="M35" s="6"/>
      <c r="N35" s="6"/>
      <c r="O35" s="6"/>
      <c r="P35" s="6"/>
      <c r="Q35" s="6"/>
      <c r="R35" s="62"/>
      <c r="AE35" s="42"/>
      <c r="AF35" s="42"/>
    </row>
    <row r="36" spans="1:32" x14ac:dyDescent="0.25">
      <c r="A36" s="61"/>
      <c r="B36" s="6"/>
      <c r="C36" s="41"/>
      <c r="D36" s="67"/>
      <c r="E36" s="41"/>
      <c r="F36" s="67"/>
      <c r="G36" s="41"/>
      <c r="H36" s="6"/>
      <c r="I36" s="6"/>
      <c r="J36" s="6"/>
      <c r="K36" s="6"/>
      <c r="L36" s="6"/>
      <c r="M36" s="6"/>
      <c r="N36" s="6"/>
      <c r="O36" s="6"/>
      <c r="P36" s="6"/>
      <c r="Q36" s="6"/>
      <c r="R36" s="62"/>
      <c r="AE36" s="42"/>
      <c r="AF36" s="42"/>
    </row>
    <row r="37" spans="1:32" x14ac:dyDescent="0.25">
      <c r="A37" s="61"/>
      <c r="B37" s="6"/>
      <c r="C37" s="41"/>
      <c r="D37" s="67"/>
      <c r="E37" s="41"/>
      <c r="F37" s="67"/>
      <c r="G37" s="41"/>
      <c r="H37" s="6"/>
      <c r="I37" s="6"/>
      <c r="J37" s="6"/>
      <c r="K37" s="6"/>
      <c r="L37" s="6"/>
      <c r="M37" s="6"/>
      <c r="N37" s="6"/>
      <c r="O37" s="6"/>
      <c r="P37" s="6"/>
      <c r="Q37" s="6"/>
      <c r="R37" s="62"/>
      <c r="AE37" s="42"/>
      <c r="AF37" s="42"/>
    </row>
    <row r="38" spans="1:32" x14ac:dyDescent="0.25">
      <c r="A38" s="61"/>
      <c r="B38" s="6"/>
      <c r="C38" s="41"/>
      <c r="D38" s="67"/>
      <c r="E38" s="41"/>
      <c r="F38" s="67"/>
      <c r="G38" s="41"/>
      <c r="H38" s="6"/>
      <c r="I38" s="6"/>
      <c r="J38" s="6"/>
      <c r="K38" s="6"/>
      <c r="L38" s="6"/>
      <c r="M38" s="41"/>
      <c r="N38" s="67" t="s">
        <v>95</v>
      </c>
      <c r="O38" s="6"/>
      <c r="P38" s="6"/>
      <c r="Q38" s="6"/>
      <c r="R38" s="62"/>
      <c r="AE38" s="42"/>
      <c r="AF38" s="42"/>
    </row>
    <row r="39" spans="1:32" x14ac:dyDescent="0.25">
      <c r="A39" s="61"/>
      <c r="B39" s="6"/>
      <c r="C39" s="20" t="s">
        <v>70</v>
      </c>
      <c r="D39" s="67"/>
      <c r="E39" s="41"/>
      <c r="F39" s="67"/>
      <c r="G39" s="41"/>
      <c r="H39" s="6"/>
      <c r="I39" s="6"/>
      <c r="J39" s="6"/>
      <c r="K39" s="6"/>
      <c r="L39" s="6"/>
      <c r="M39" s="6"/>
      <c r="N39" s="6"/>
      <c r="O39" s="6"/>
      <c r="P39" s="6"/>
      <c r="Q39" s="6"/>
      <c r="R39" s="62"/>
      <c r="AE39" s="42"/>
      <c r="AF39" s="42"/>
    </row>
    <row r="40" spans="1:32" ht="15.75" thickBot="1" x14ac:dyDescent="0.3">
      <c r="A40" s="63"/>
      <c r="B40" s="64"/>
      <c r="C40" s="68"/>
      <c r="D40" s="69"/>
      <c r="E40" s="68"/>
      <c r="F40" s="69"/>
      <c r="G40" s="68"/>
      <c r="H40" s="64"/>
      <c r="I40" s="64"/>
      <c r="J40" s="64"/>
      <c r="K40" s="64"/>
      <c r="L40" s="64"/>
      <c r="M40" s="64"/>
      <c r="N40" s="64"/>
      <c r="O40" s="64"/>
      <c r="P40" s="64"/>
      <c r="Q40" s="64"/>
      <c r="R40" s="65"/>
      <c r="AE40" s="42"/>
      <c r="AF40" s="42"/>
    </row>
    <row r="41" spans="1:32" ht="15.75" thickTop="1" x14ac:dyDescent="0.25">
      <c r="C41" s="42"/>
      <c r="D41" s="43"/>
      <c r="E41" s="42"/>
      <c r="F41" s="43"/>
      <c r="G41" s="42"/>
      <c r="AE41" s="42"/>
      <c r="AF41" s="42"/>
    </row>
    <row r="42" spans="1:32" x14ac:dyDescent="0.25">
      <c r="C42" s="40"/>
      <c r="D42" s="40"/>
      <c r="E42" s="40"/>
      <c r="F42" s="40"/>
      <c r="G42" s="40"/>
    </row>
    <row r="43" spans="1:32" x14ac:dyDescent="0.25">
      <c r="C43" s="40"/>
      <c r="D43" s="40"/>
      <c r="E43" s="40"/>
      <c r="F43" s="40"/>
      <c r="G43" s="40"/>
    </row>
    <row r="45" spans="1:32" x14ac:dyDescent="0.25">
      <c r="B45" t="s">
        <v>96</v>
      </c>
    </row>
    <row r="61" spans="2:2" x14ac:dyDescent="0.25">
      <c r="B61" t="s">
        <v>100</v>
      </c>
    </row>
    <row r="77" spans="2:2" x14ac:dyDescent="0.25">
      <c r="B77" t="s">
        <v>99</v>
      </c>
    </row>
    <row r="93" spans="2:2" x14ac:dyDescent="0.25">
      <c r="B93" t="s">
        <v>98</v>
      </c>
    </row>
    <row r="109" spans="2:2" x14ac:dyDescent="0.25">
      <c r="B109" t="s">
        <v>97</v>
      </c>
    </row>
  </sheetData>
  <conditionalFormatting sqref="AE17:AF17">
    <cfRule type="top10" dxfId="4" priority="5" percent="1" bottom="1" rank="10"/>
  </conditionalFormatting>
  <conditionalFormatting sqref="AE18:AF18">
    <cfRule type="top10" dxfId="3" priority="4" percent="1" bottom="1" rank="10"/>
  </conditionalFormatting>
  <conditionalFormatting sqref="AE22:AF22">
    <cfRule type="top10" dxfId="2" priority="2" percent="1" bottom="1" rank="10"/>
  </conditionalFormatting>
  <conditionalFormatting sqref="AE20:AF20">
    <cfRule type="top10" dxfId="1" priority="1" percent="1" bottom="1" rank="10"/>
  </conditionalFormatting>
  <conditionalFormatting sqref="AE19:AF19 AE23:AF27 AE30:AF41 AE21:AF21">
    <cfRule type="top10" dxfId="0" priority="6" percent="1" bottom="1" rank="10"/>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5249D-5E1A-4AA7-8ECB-D2CD8A97CC6F}">
  <dimension ref="A1:Z49"/>
  <sheetViews>
    <sheetView zoomScale="64" zoomScaleNormal="64" workbookViewId="0">
      <selection activeCell="J33" sqref="J33"/>
    </sheetView>
  </sheetViews>
  <sheetFormatPr defaultRowHeight="15" x14ac:dyDescent="0.25"/>
  <cols>
    <col min="3" max="3" width="15.7109375" bestFit="1" customWidth="1"/>
    <col min="4" max="4" width="7.85546875" bestFit="1" customWidth="1"/>
    <col min="6" max="6" width="15.28515625" bestFit="1" customWidth="1"/>
    <col min="9" max="9" width="6.5703125" customWidth="1"/>
    <col min="10" max="10" width="19.85546875" bestFit="1" customWidth="1"/>
    <col min="12" max="12" width="15.5703125" bestFit="1" customWidth="1"/>
    <col min="14" max="14" width="15.5703125" bestFit="1" customWidth="1"/>
    <col min="17" max="17" width="12.85546875" customWidth="1"/>
    <col min="18" max="18" width="13.140625" customWidth="1"/>
    <col min="27" max="27" width="20.5703125" bestFit="1" customWidth="1"/>
  </cols>
  <sheetData>
    <row r="1" spans="1:18" ht="15.75" thickTop="1" x14ac:dyDescent="0.25">
      <c r="A1" s="21"/>
      <c r="B1" s="22"/>
      <c r="C1" s="22"/>
      <c r="D1" s="22"/>
      <c r="E1" s="22"/>
      <c r="F1" s="22"/>
      <c r="G1" s="22"/>
      <c r="H1" s="22"/>
      <c r="I1" s="22"/>
      <c r="J1" s="22"/>
      <c r="K1" s="22"/>
      <c r="L1" s="22"/>
      <c r="M1" s="22"/>
      <c r="N1" s="22"/>
      <c r="O1" s="22"/>
      <c r="P1" s="22"/>
      <c r="Q1" s="22"/>
      <c r="R1" s="23"/>
    </row>
    <row r="2" spans="1:18" x14ac:dyDescent="0.25">
      <c r="A2" s="24"/>
      <c r="B2" s="6"/>
      <c r="C2" s="6"/>
      <c r="D2" s="6"/>
      <c r="E2" s="6"/>
      <c r="F2" s="6"/>
      <c r="G2" s="6"/>
      <c r="H2" s="6"/>
      <c r="I2" s="6"/>
      <c r="J2" s="6"/>
      <c r="K2" s="6"/>
      <c r="L2" s="6"/>
      <c r="M2" s="6"/>
      <c r="N2" s="6"/>
      <c r="O2" s="6"/>
      <c r="P2" s="6"/>
      <c r="Q2" s="6"/>
      <c r="R2" s="25"/>
    </row>
    <row r="3" spans="1:18" x14ac:dyDescent="0.25">
      <c r="A3" s="24"/>
      <c r="B3" s="6"/>
      <c r="C3" s="6"/>
      <c r="D3" s="6"/>
      <c r="E3" s="6"/>
      <c r="F3" s="6"/>
      <c r="G3" s="6"/>
      <c r="H3" s="6"/>
      <c r="I3" s="6"/>
      <c r="J3" s="6"/>
      <c r="K3" s="6"/>
      <c r="L3" s="6"/>
      <c r="M3" s="6"/>
      <c r="N3" s="6"/>
      <c r="O3" s="6"/>
      <c r="P3" s="6"/>
      <c r="Q3" s="6"/>
      <c r="R3" s="25"/>
    </row>
    <row r="4" spans="1:18" x14ac:dyDescent="0.25">
      <c r="A4" s="24"/>
      <c r="B4" s="6"/>
      <c r="C4" s="6"/>
      <c r="D4" s="6"/>
      <c r="E4" s="6"/>
      <c r="F4" s="6"/>
      <c r="G4" s="6"/>
      <c r="H4" s="6"/>
      <c r="I4" s="6"/>
      <c r="J4" s="6"/>
      <c r="K4" s="6"/>
      <c r="L4" s="6"/>
      <c r="M4" s="6"/>
      <c r="N4" s="6"/>
      <c r="O4" s="6"/>
      <c r="P4" s="6"/>
      <c r="Q4" s="6"/>
      <c r="R4" s="25"/>
    </row>
    <row r="5" spans="1:18" x14ac:dyDescent="0.25">
      <c r="A5" s="24"/>
      <c r="B5" s="6"/>
      <c r="C5" s="6"/>
      <c r="D5" s="6"/>
      <c r="E5" s="6"/>
      <c r="F5" s="6"/>
      <c r="G5" s="6"/>
      <c r="H5" s="6"/>
      <c r="I5" s="6"/>
      <c r="J5" s="6"/>
      <c r="K5" s="6"/>
      <c r="L5" s="6"/>
      <c r="M5" s="6"/>
      <c r="N5" s="6"/>
      <c r="O5" s="6"/>
      <c r="P5" s="6"/>
      <c r="Q5" s="6"/>
      <c r="R5" s="25"/>
    </row>
    <row r="6" spans="1:18" x14ac:dyDescent="0.25">
      <c r="A6" s="24"/>
      <c r="B6" s="6"/>
      <c r="C6" s="6"/>
      <c r="D6" s="6"/>
      <c r="E6" s="6"/>
      <c r="F6" s="6"/>
      <c r="G6" s="6"/>
      <c r="H6" s="6"/>
      <c r="I6" s="6"/>
      <c r="J6" s="6"/>
      <c r="K6" s="6"/>
      <c r="L6" s="6"/>
      <c r="M6" s="6"/>
      <c r="N6" s="6"/>
      <c r="O6" s="6"/>
      <c r="P6" s="6"/>
      <c r="Q6" s="6"/>
      <c r="R6" s="25"/>
    </row>
    <row r="7" spans="1:18" x14ac:dyDescent="0.25">
      <c r="A7" s="24"/>
      <c r="B7" s="6"/>
      <c r="C7" s="6"/>
      <c r="D7" s="6"/>
      <c r="E7" s="6"/>
      <c r="F7" s="6"/>
      <c r="G7" s="6"/>
      <c r="H7" s="6"/>
      <c r="I7" s="6"/>
      <c r="J7" s="6"/>
      <c r="K7" s="6"/>
      <c r="L7" s="6"/>
      <c r="M7" s="6"/>
      <c r="N7" s="6"/>
      <c r="O7" s="6"/>
      <c r="P7" s="6"/>
      <c r="Q7" s="6"/>
      <c r="R7" s="25"/>
    </row>
    <row r="8" spans="1:18" x14ac:dyDescent="0.25">
      <c r="A8" s="24"/>
      <c r="B8" s="6"/>
      <c r="C8" s="6"/>
      <c r="D8" s="6"/>
      <c r="E8" s="6"/>
      <c r="F8" s="6"/>
      <c r="G8" s="6"/>
      <c r="H8" s="6"/>
      <c r="I8" s="6"/>
      <c r="J8" s="6"/>
      <c r="K8" s="6"/>
      <c r="L8" s="6"/>
      <c r="M8" s="6"/>
      <c r="N8" s="6"/>
      <c r="O8" s="6"/>
      <c r="P8" s="6"/>
      <c r="Q8" s="6"/>
      <c r="R8" s="25"/>
    </row>
    <row r="9" spans="1:18" x14ac:dyDescent="0.25">
      <c r="A9" s="24"/>
      <c r="B9" s="6"/>
      <c r="C9" s="6"/>
      <c r="D9" s="6"/>
      <c r="E9" s="6"/>
      <c r="F9" s="6"/>
      <c r="G9" s="6"/>
      <c r="H9" s="6"/>
      <c r="I9" s="6"/>
      <c r="J9" s="6"/>
      <c r="K9" s="6"/>
      <c r="L9" s="6"/>
      <c r="M9" s="6"/>
      <c r="N9" s="6"/>
      <c r="O9" s="6"/>
      <c r="P9" s="6"/>
      <c r="Q9" s="6"/>
      <c r="R9" s="25"/>
    </row>
    <row r="10" spans="1:18" x14ac:dyDescent="0.25">
      <c r="A10" s="24"/>
      <c r="B10" s="6"/>
      <c r="C10" s="6"/>
      <c r="D10" s="6"/>
      <c r="E10" s="6"/>
      <c r="F10" s="6"/>
      <c r="G10" s="6"/>
      <c r="H10" s="6"/>
      <c r="I10" s="6"/>
      <c r="J10" s="6"/>
      <c r="K10" s="6"/>
      <c r="L10" s="6"/>
      <c r="M10" s="6"/>
      <c r="N10" s="6"/>
      <c r="O10" s="6"/>
      <c r="P10" s="6"/>
      <c r="Q10" s="6"/>
      <c r="R10" s="25"/>
    </row>
    <row r="11" spans="1:18" x14ac:dyDescent="0.25">
      <c r="A11" s="24"/>
      <c r="B11" s="6"/>
      <c r="C11" s="6"/>
      <c r="D11" s="6"/>
      <c r="E11" s="6"/>
      <c r="F11" s="6"/>
      <c r="G11" s="6"/>
      <c r="H11" s="6"/>
      <c r="I11" s="6"/>
      <c r="J11" s="6"/>
      <c r="K11" s="6"/>
      <c r="L11" s="6"/>
      <c r="M11" s="6"/>
      <c r="N11" s="6"/>
      <c r="O11" s="6"/>
      <c r="P11" s="6"/>
      <c r="Q11" s="6"/>
      <c r="R11" s="25"/>
    </row>
    <row r="12" spans="1:18" x14ac:dyDescent="0.25">
      <c r="A12" s="24"/>
      <c r="B12" s="6"/>
      <c r="C12" s="6"/>
      <c r="D12" s="6"/>
      <c r="E12" s="6"/>
      <c r="F12" s="6"/>
      <c r="G12" s="6"/>
      <c r="H12" s="6"/>
      <c r="I12" s="6"/>
      <c r="J12" s="6"/>
      <c r="K12" s="6"/>
      <c r="L12" s="6"/>
      <c r="M12" s="6"/>
      <c r="N12" s="6"/>
      <c r="O12" s="6"/>
      <c r="P12" s="6"/>
      <c r="Q12" s="6"/>
      <c r="R12" s="25"/>
    </row>
    <row r="13" spans="1:18" x14ac:dyDescent="0.25">
      <c r="A13" s="24"/>
      <c r="B13" s="6"/>
      <c r="C13" s="6"/>
      <c r="D13" s="6"/>
      <c r="E13" s="6"/>
      <c r="F13" s="6"/>
      <c r="G13" s="6"/>
      <c r="H13" s="6"/>
      <c r="I13" s="6"/>
      <c r="J13" s="6"/>
      <c r="K13" s="6"/>
      <c r="L13" s="6"/>
      <c r="M13" s="6"/>
      <c r="N13" s="6"/>
      <c r="O13" s="6"/>
      <c r="P13" s="6"/>
      <c r="Q13" s="6"/>
      <c r="R13" s="25"/>
    </row>
    <row r="14" spans="1:18" x14ac:dyDescent="0.25">
      <c r="A14" s="24"/>
      <c r="B14" s="6"/>
      <c r="C14" s="6"/>
      <c r="D14" s="6"/>
      <c r="E14" s="6"/>
      <c r="F14" s="6"/>
      <c r="G14" s="6"/>
      <c r="H14" s="6"/>
      <c r="I14" s="6"/>
      <c r="J14" s="6"/>
      <c r="K14" s="6"/>
      <c r="L14" s="6"/>
      <c r="M14" s="6"/>
      <c r="N14" s="6"/>
      <c r="O14" s="6"/>
      <c r="P14" s="6"/>
      <c r="Q14" s="6"/>
      <c r="R14" s="25"/>
    </row>
    <row r="15" spans="1:18" x14ac:dyDescent="0.25">
      <c r="A15" s="24"/>
      <c r="B15" s="6"/>
      <c r="C15" s="6"/>
      <c r="D15" s="6"/>
      <c r="E15" s="6"/>
      <c r="F15" s="6"/>
      <c r="G15" s="6"/>
      <c r="H15" s="6"/>
      <c r="I15" s="6"/>
      <c r="J15" s="6"/>
      <c r="K15" s="6"/>
      <c r="L15" s="6"/>
      <c r="M15" s="6"/>
      <c r="N15" s="6"/>
      <c r="O15" s="6"/>
      <c r="P15" s="6"/>
      <c r="Q15" s="6"/>
      <c r="R15" s="25"/>
    </row>
    <row r="16" spans="1:18" x14ac:dyDescent="0.25">
      <c r="A16" s="24"/>
      <c r="B16" s="6"/>
      <c r="C16" s="6"/>
      <c r="D16" s="6"/>
      <c r="E16" s="6"/>
      <c r="F16" s="6"/>
      <c r="G16" s="6"/>
      <c r="H16" s="6"/>
      <c r="I16" s="6"/>
      <c r="J16" s="6"/>
      <c r="K16" s="6"/>
      <c r="L16" s="6"/>
      <c r="M16" s="6"/>
      <c r="N16" s="6"/>
      <c r="O16" s="6"/>
      <c r="P16" s="6"/>
      <c r="Q16" s="6"/>
      <c r="R16" s="25"/>
    </row>
    <row r="17" spans="1:18" x14ac:dyDescent="0.25">
      <c r="A17" s="24"/>
      <c r="B17" s="6"/>
      <c r="C17" s="6"/>
      <c r="D17" s="6"/>
      <c r="E17" s="6"/>
      <c r="F17" s="6"/>
      <c r="G17" s="6"/>
      <c r="H17" s="6"/>
      <c r="I17" s="6"/>
      <c r="J17" s="6"/>
      <c r="K17" s="6"/>
      <c r="L17" s="6"/>
      <c r="M17" s="6"/>
      <c r="N17" s="6"/>
      <c r="O17" s="6"/>
      <c r="P17" s="6"/>
      <c r="Q17" s="6"/>
      <c r="R17" s="25"/>
    </row>
    <row r="18" spans="1:18" x14ac:dyDescent="0.25">
      <c r="A18" s="24"/>
      <c r="B18" s="6"/>
      <c r="C18" s="6"/>
      <c r="D18" s="6"/>
      <c r="E18" s="6"/>
      <c r="F18" s="6"/>
      <c r="G18" s="6"/>
      <c r="H18" s="6"/>
      <c r="I18" s="6"/>
      <c r="J18" s="6"/>
      <c r="K18" s="6"/>
      <c r="L18" s="6"/>
      <c r="M18" s="6"/>
      <c r="N18" s="6"/>
      <c r="O18" s="6"/>
      <c r="P18" s="6"/>
      <c r="Q18" s="6"/>
      <c r="R18" s="25"/>
    </row>
    <row r="19" spans="1:18" x14ac:dyDescent="0.25">
      <c r="A19" s="24"/>
      <c r="B19" s="6"/>
      <c r="C19" s="6"/>
      <c r="D19" s="6"/>
      <c r="E19" s="6"/>
      <c r="F19" s="6"/>
      <c r="G19" s="6"/>
      <c r="H19" s="6"/>
      <c r="I19" s="6"/>
      <c r="J19" s="6"/>
      <c r="K19" s="6"/>
      <c r="L19" s="6"/>
      <c r="M19" s="6"/>
      <c r="N19" s="6"/>
      <c r="O19" s="6"/>
      <c r="P19" s="6"/>
      <c r="Q19" s="6"/>
      <c r="R19" s="25"/>
    </row>
    <row r="20" spans="1:18" x14ac:dyDescent="0.25">
      <c r="A20" s="24"/>
      <c r="B20" s="6"/>
      <c r="C20" s="6"/>
      <c r="D20" s="6"/>
      <c r="E20" s="6"/>
      <c r="F20" s="6"/>
      <c r="G20" s="6"/>
      <c r="H20" s="6"/>
      <c r="I20" s="6"/>
      <c r="J20" s="6"/>
      <c r="K20" s="6"/>
      <c r="L20" s="6"/>
      <c r="M20" s="6"/>
      <c r="N20" s="6"/>
      <c r="O20" s="6"/>
      <c r="P20" s="6"/>
      <c r="Q20" s="6"/>
      <c r="R20" s="25"/>
    </row>
    <row r="21" spans="1:18" x14ac:dyDescent="0.25">
      <c r="A21" s="24"/>
      <c r="B21" s="6"/>
      <c r="C21" s="6"/>
      <c r="D21" s="6"/>
      <c r="E21" s="6"/>
      <c r="F21" s="6"/>
      <c r="G21" s="6"/>
      <c r="H21" s="6"/>
      <c r="I21" s="6"/>
      <c r="J21" s="6"/>
      <c r="K21" s="6"/>
      <c r="L21" s="6"/>
      <c r="M21" s="6"/>
      <c r="N21" s="6"/>
      <c r="O21" s="6"/>
      <c r="P21" s="6"/>
      <c r="Q21" s="6"/>
      <c r="R21" s="25"/>
    </row>
    <row r="22" spans="1:18" x14ac:dyDescent="0.25">
      <c r="A22" s="24"/>
      <c r="B22" s="6"/>
      <c r="C22" s="6"/>
      <c r="D22" s="6"/>
      <c r="E22" s="6"/>
      <c r="F22" s="6"/>
      <c r="G22" s="6"/>
      <c r="H22" s="6"/>
      <c r="I22" s="6"/>
      <c r="J22" s="6"/>
      <c r="K22" s="6"/>
      <c r="L22" s="6"/>
      <c r="M22" s="6"/>
      <c r="N22" s="6"/>
      <c r="O22" s="6"/>
      <c r="P22" s="6"/>
      <c r="Q22" s="6"/>
      <c r="R22" s="25"/>
    </row>
    <row r="23" spans="1:18" x14ac:dyDescent="0.25">
      <c r="A23" s="24"/>
      <c r="B23" s="6"/>
      <c r="C23" s="6"/>
      <c r="D23" s="6"/>
      <c r="E23" s="6"/>
      <c r="F23" s="6"/>
      <c r="G23" s="6"/>
      <c r="H23" s="6"/>
      <c r="I23" s="6"/>
      <c r="J23" s="6"/>
      <c r="K23" s="6"/>
      <c r="L23" s="6"/>
      <c r="M23" s="6"/>
      <c r="N23" s="6"/>
      <c r="O23" s="6"/>
      <c r="P23" s="6"/>
      <c r="Q23" s="6"/>
      <c r="R23" s="25"/>
    </row>
    <row r="24" spans="1:18" x14ac:dyDescent="0.25">
      <c r="A24" s="24"/>
      <c r="B24" s="6"/>
      <c r="C24" s="6"/>
      <c r="D24" s="6"/>
      <c r="E24" s="6"/>
      <c r="F24" s="6"/>
      <c r="G24" s="6"/>
      <c r="H24" s="6"/>
      <c r="I24" s="6"/>
      <c r="J24" s="6"/>
      <c r="K24" s="6"/>
      <c r="L24" s="6"/>
      <c r="M24" s="6"/>
      <c r="N24" s="6"/>
      <c r="O24" s="6"/>
      <c r="P24" s="6"/>
      <c r="Q24" s="6"/>
      <c r="R24" s="25"/>
    </row>
    <row r="25" spans="1:18" x14ac:dyDescent="0.25">
      <c r="A25" s="24"/>
      <c r="B25" s="6"/>
      <c r="C25" s="6"/>
      <c r="D25" s="6"/>
      <c r="E25" s="6"/>
      <c r="F25" s="6"/>
      <c r="G25" s="6"/>
      <c r="H25" s="6"/>
      <c r="I25" s="6"/>
      <c r="J25" s="6"/>
      <c r="K25" s="6"/>
      <c r="L25" s="6"/>
      <c r="M25" s="6"/>
      <c r="N25" s="6"/>
      <c r="O25" s="6"/>
      <c r="P25" s="6"/>
      <c r="Q25" s="6"/>
      <c r="R25" s="25"/>
    </row>
    <row r="26" spans="1:18" x14ac:dyDescent="0.25">
      <c r="A26" s="24"/>
      <c r="B26" s="6"/>
      <c r="C26" s="6"/>
      <c r="D26" s="6"/>
      <c r="E26" s="6"/>
      <c r="F26" s="6"/>
      <c r="G26" s="6"/>
      <c r="H26" s="6"/>
      <c r="I26" s="6"/>
      <c r="J26" s="6"/>
      <c r="K26" s="6"/>
      <c r="L26" s="6"/>
      <c r="M26" s="6"/>
      <c r="N26" s="6"/>
      <c r="O26" s="6"/>
      <c r="P26" s="6"/>
      <c r="Q26" s="6"/>
      <c r="R26" s="25"/>
    </row>
    <row r="27" spans="1:18" x14ac:dyDescent="0.25">
      <c r="A27" s="24"/>
      <c r="B27" s="6"/>
      <c r="C27" s="6"/>
      <c r="D27" s="6"/>
      <c r="E27" s="6"/>
      <c r="F27" s="6"/>
      <c r="G27" s="6"/>
      <c r="H27" s="6"/>
      <c r="I27" s="6"/>
      <c r="J27" s="6"/>
      <c r="K27" s="6"/>
      <c r="L27" s="6"/>
      <c r="M27" s="6"/>
      <c r="N27" s="6"/>
      <c r="O27" s="6"/>
      <c r="P27" s="6"/>
      <c r="Q27" s="6"/>
      <c r="R27" s="25"/>
    </row>
    <row r="28" spans="1:18" x14ac:dyDescent="0.25">
      <c r="A28" s="24"/>
      <c r="B28" s="6"/>
      <c r="C28" s="6"/>
      <c r="D28" s="6"/>
      <c r="E28" s="6"/>
      <c r="F28" s="6"/>
      <c r="G28" s="6"/>
      <c r="H28" s="6"/>
      <c r="I28" s="6"/>
      <c r="J28" s="6"/>
      <c r="K28" s="6"/>
      <c r="L28" s="6"/>
      <c r="M28" s="6"/>
      <c r="N28" s="6"/>
      <c r="O28" s="6"/>
      <c r="P28" s="6"/>
      <c r="Q28" s="6"/>
      <c r="R28" s="25"/>
    </row>
    <row r="29" spans="1:18" x14ac:dyDescent="0.25">
      <c r="A29" s="24"/>
      <c r="B29" s="6"/>
      <c r="C29" s="6"/>
      <c r="D29" s="6"/>
      <c r="E29" s="6"/>
      <c r="F29" s="6"/>
      <c r="G29" s="6"/>
      <c r="H29" s="6"/>
      <c r="I29" s="6"/>
      <c r="J29" s="6"/>
      <c r="K29" s="6"/>
      <c r="L29" s="6"/>
      <c r="M29" s="6"/>
      <c r="N29" s="6"/>
      <c r="O29" s="6"/>
      <c r="P29" s="6"/>
      <c r="Q29" s="6"/>
      <c r="R29" s="25"/>
    </row>
    <row r="30" spans="1:18" x14ac:dyDescent="0.25">
      <c r="A30" s="24"/>
      <c r="B30" s="6"/>
      <c r="C30" s="6"/>
      <c r="D30" s="6"/>
      <c r="E30" s="6"/>
      <c r="F30" s="6"/>
      <c r="G30" s="6"/>
      <c r="H30" s="6"/>
      <c r="I30" s="6"/>
      <c r="J30" s="6"/>
      <c r="K30" s="6"/>
      <c r="L30" s="6"/>
      <c r="M30" s="6"/>
      <c r="N30" s="6"/>
      <c r="O30" s="6"/>
      <c r="P30" s="6"/>
      <c r="Q30" s="6"/>
      <c r="R30" s="25"/>
    </row>
    <row r="31" spans="1:18" x14ac:dyDescent="0.25">
      <c r="A31" s="24"/>
      <c r="B31" s="6"/>
      <c r="C31" s="6"/>
      <c r="D31" s="6"/>
      <c r="E31" s="6"/>
      <c r="F31" s="6"/>
      <c r="G31" s="6"/>
      <c r="H31" s="6"/>
      <c r="I31" s="6"/>
      <c r="J31" s="6"/>
      <c r="K31" s="6"/>
      <c r="L31" s="6"/>
      <c r="M31" s="6"/>
      <c r="N31" s="6"/>
      <c r="O31" s="6"/>
      <c r="P31" s="6"/>
      <c r="Q31" s="6"/>
      <c r="R31" s="25"/>
    </row>
    <row r="32" spans="1:18" x14ac:dyDescent="0.25">
      <c r="A32" s="24"/>
      <c r="B32" s="6"/>
      <c r="C32" s="6"/>
      <c r="D32" s="6"/>
      <c r="E32" s="6"/>
      <c r="F32" s="6"/>
      <c r="G32" s="6"/>
      <c r="H32" s="6"/>
      <c r="I32" s="6"/>
      <c r="J32" s="6"/>
      <c r="K32" s="6"/>
      <c r="L32" s="6"/>
      <c r="M32" s="6"/>
      <c r="N32" s="6"/>
      <c r="O32" s="6"/>
      <c r="P32" s="6"/>
      <c r="Q32" s="6"/>
      <c r="R32" s="25"/>
    </row>
    <row r="33" spans="1:26" x14ac:dyDescent="0.25">
      <c r="A33" s="24"/>
      <c r="B33" s="6"/>
      <c r="C33" s="6"/>
      <c r="D33" s="6"/>
      <c r="E33" s="6"/>
      <c r="F33" s="6"/>
      <c r="G33" s="6"/>
      <c r="H33" s="6"/>
      <c r="I33" s="6"/>
      <c r="J33" s="6"/>
      <c r="K33" s="6"/>
      <c r="L33" s="6"/>
      <c r="M33" s="6"/>
      <c r="N33" s="6"/>
      <c r="O33" s="6"/>
      <c r="P33" s="6"/>
      <c r="Q33" s="6"/>
      <c r="R33" s="25"/>
    </row>
    <row r="34" spans="1:26" x14ac:dyDescent="0.25">
      <c r="A34" s="24"/>
      <c r="B34" s="6"/>
      <c r="C34" s="6"/>
      <c r="D34" s="6"/>
      <c r="E34" s="6"/>
      <c r="F34" s="6"/>
      <c r="G34" s="6"/>
      <c r="H34" s="6"/>
      <c r="I34" s="6"/>
      <c r="J34" s="6"/>
      <c r="K34" s="6"/>
      <c r="L34" s="6"/>
      <c r="M34" s="6"/>
      <c r="N34" s="6"/>
      <c r="O34" s="6"/>
      <c r="P34" s="6"/>
      <c r="Q34" s="6"/>
      <c r="R34" s="25"/>
    </row>
    <row r="35" spans="1:26" x14ac:dyDescent="0.25">
      <c r="A35" s="24"/>
      <c r="B35" s="6"/>
      <c r="C35" s="6"/>
      <c r="D35" s="6"/>
      <c r="E35" s="6"/>
      <c r="F35" s="6"/>
      <c r="G35" s="6"/>
      <c r="H35" s="6"/>
      <c r="I35" s="6"/>
      <c r="J35" s="6"/>
      <c r="K35" s="6"/>
      <c r="L35" s="6"/>
      <c r="M35" s="6"/>
      <c r="N35" s="6"/>
      <c r="O35" s="6"/>
      <c r="P35" s="6"/>
      <c r="Q35" s="6"/>
      <c r="R35" s="25"/>
    </row>
    <row r="36" spans="1:26" x14ac:dyDescent="0.25">
      <c r="A36" s="24"/>
      <c r="B36" s="6"/>
      <c r="C36" s="6"/>
      <c r="D36" s="6"/>
      <c r="E36" s="6"/>
      <c r="F36" s="6"/>
      <c r="G36" s="6"/>
      <c r="H36" s="6"/>
      <c r="I36" s="6"/>
      <c r="J36" s="6"/>
      <c r="K36" s="6"/>
      <c r="L36" s="6"/>
      <c r="M36" s="6"/>
      <c r="N36" s="6"/>
      <c r="O36" s="6"/>
      <c r="P36" s="6"/>
      <c r="Q36" s="6"/>
      <c r="R36" s="25"/>
    </row>
    <row r="37" spans="1:26" x14ac:dyDescent="0.25">
      <c r="A37" s="24"/>
      <c r="B37" s="6"/>
      <c r="C37" s="20" t="s">
        <v>70</v>
      </c>
      <c r="D37" s="6"/>
      <c r="E37" s="6"/>
      <c r="F37" s="6"/>
      <c r="G37" s="6"/>
      <c r="H37" s="6"/>
      <c r="I37" s="6"/>
      <c r="J37" s="6"/>
      <c r="K37" s="6"/>
      <c r="L37" s="6"/>
      <c r="M37" s="6"/>
      <c r="N37" s="6"/>
      <c r="O37" s="6"/>
      <c r="P37" s="6"/>
      <c r="Q37" s="6"/>
      <c r="R37" s="25"/>
    </row>
    <row r="38" spans="1:26" x14ac:dyDescent="0.25">
      <c r="A38" s="24"/>
      <c r="B38" s="6"/>
      <c r="C38" s="6"/>
      <c r="D38" s="6"/>
      <c r="E38" s="6"/>
      <c r="F38" s="6"/>
      <c r="G38" s="6"/>
      <c r="H38" s="6"/>
      <c r="I38" s="6"/>
      <c r="J38" s="6"/>
      <c r="K38" s="6"/>
      <c r="L38" s="6"/>
      <c r="M38" s="6"/>
      <c r="N38" s="6"/>
      <c r="O38" s="6"/>
      <c r="P38" s="6"/>
      <c r="Q38" s="6"/>
      <c r="R38" s="25"/>
    </row>
    <row r="39" spans="1:26" x14ac:dyDescent="0.25">
      <c r="A39" s="24"/>
      <c r="B39" s="6"/>
      <c r="C39" s="6"/>
      <c r="D39" s="6"/>
      <c r="E39" s="6"/>
      <c r="F39" s="6"/>
      <c r="G39" s="6"/>
      <c r="H39" s="6"/>
      <c r="I39" s="6"/>
      <c r="J39" s="6"/>
      <c r="K39" s="6"/>
      <c r="L39" s="6"/>
      <c r="M39" s="6"/>
      <c r="N39" s="6"/>
      <c r="O39" s="6"/>
      <c r="P39" s="6"/>
      <c r="Q39" s="6"/>
      <c r="R39" s="25"/>
    </row>
    <row r="40" spans="1:26" ht="15.75" thickBot="1" x14ac:dyDescent="0.3">
      <c r="A40" s="26"/>
      <c r="B40" s="27"/>
      <c r="C40" s="27"/>
      <c r="D40" s="27"/>
      <c r="E40" s="27"/>
      <c r="F40" s="27"/>
      <c r="G40" s="27"/>
      <c r="H40" s="27"/>
      <c r="I40" s="27"/>
      <c r="J40" s="27"/>
      <c r="K40" s="27"/>
      <c r="L40" s="27"/>
      <c r="M40" s="27"/>
      <c r="N40" s="27"/>
      <c r="O40" s="27"/>
      <c r="P40" s="27"/>
      <c r="Q40" s="27"/>
      <c r="R40" s="28"/>
    </row>
    <row r="41" spans="1:26" ht="15.75" thickTop="1" x14ac:dyDescent="0.25">
      <c r="Z41" s="15"/>
    </row>
    <row r="42" spans="1:26" x14ac:dyDescent="0.25">
      <c r="Z42" s="15"/>
    </row>
    <row r="43" spans="1:26" x14ac:dyDescent="0.25">
      <c r="Z43" s="15"/>
    </row>
    <row r="44" spans="1:26" x14ac:dyDescent="0.25">
      <c r="Z44" s="15"/>
    </row>
    <row r="45" spans="1:26" x14ac:dyDescent="0.25">
      <c r="Z45" s="15"/>
    </row>
    <row r="46" spans="1:26" x14ac:dyDescent="0.25">
      <c r="Z46" s="15"/>
    </row>
    <row r="47" spans="1:26" x14ac:dyDescent="0.25">
      <c r="Z47" s="15"/>
    </row>
    <row r="48" spans="1:26" x14ac:dyDescent="0.25">
      <c r="Z48" s="15"/>
    </row>
    <row r="49" spans="26:26" x14ac:dyDescent="0.25">
      <c r="Z49" s="15"/>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4E559-EB4C-421A-8846-8A173792F83E}">
  <dimension ref="A1:R92"/>
  <sheetViews>
    <sheetView zoomScale="67" zoomScaleNormal="67" workbookViewId="0">
      <selection activeCell="T36" sqref="T36"/>
    </sheetView>
  </sheetViews>
  <sheetFormatPr defaultRowHeight="15" x14ac:dyDescent="0.25"/>
  <cols>
    <col min="3" max="3" width="15.7109375" bestFit="1" customWidth="1"/>
    <col min="4" max="4" width="7.85546875" bestFit="1" customWidth="1"/>
    <col min="6" max="6" width="15.28515625" bestFit="1" customWidth="1"/>
    <col min="9" max="9" width="6.5703125" customWidth="1"/>
    <col min="10" max="10" width="19.85546875" bestFit="1" customWidth="1"/>
    <col min="12" max="12" width="15.5703125" bestFit="1" customWidth="1"/>
    <col min="14" max="14" width="15.5703125" bestFit="1" customWidth="1"/>
    <col min="17" max="17" width="12.85546875" customWidth="1"/>
    <col min="18" max="18" width="13.140625" customWidth="1"/>
    <col min="27" max="27" width="20.5703125" bestFit="1" customWidth="1"/>
  </cols>
  <sheetData>
    <row r="1" spans="1:18" ht="15.75" thickTop="1" x14ac:dyDescent="0.25">
      <c r="A1" s="21"/>
      <c r="B1" s="22"/>
      <c r="C1" s="22"/>
      <c r="D1" s="22"/>
      <c r="E1" s="22"/>
      <c r="F1" s="22"/>
      <c r="G1" s="22"/>
      <c r="H1" s="22"/>
      <c r="I1" s="22"/>
      <c r="J1" s="22"/>
      <c r="K1" s="22"/>
      <c r="L1" s="22"/>
      <c r="M1" s="22"/>
      <c r="N1" s="22"/>
      <c r="O1" s="22"/>
      <c r="P1" s="22"/>
      <c r="Q1" s="22"/>
      <c r="R1" s="23"/>
    </row>
    <row r="2" spans="1:18" x14ac:dyDescent="0.25">
      <c r="A2" s="24"/>
      <c r="B2" s="29" t="s">
        <v>64</v>
      </c>
      <c r="C2" s="29"/>
      <c r="D2" s="29"/>
      <c r="E2" s="29"/>
      <c r="F2" s="29"/>
      <c r="G2" s="6"/>
      <c r="H2" s="6"/>
      <c r="I2" s="74"/>
      <c r="J2" s="74"/>
      <c r="K2" s="6"/>
      <c r="L2" s="6"/>
      <c r="M2" s="6"/>
      <c r="N2" s="6"/>
      <c r="O2" s="6"/>
      <c r="P2" s="6"/>
      <c r="Q2" s="6"/>
      <c r="R2" s="25"/>
    </row>
    <row r="3" spans="1:18" x14ac:dyDescent="0.25">
      <c r="A3" s="24"/>
      <c r="B3" s="6"/>
      <c r="C3" s="6"/>
      <c r="D3" s="6"/>
      <c r="E3" s="6"/>
      <c r="F3" s="6"/>
      <c r="G3" s="12"/>
      <c r="H3" s="12"/>
      <c r="I3" s="6"/>
      <c r="J3" s="6"/>
      <c r="K3" s="6"/>
      <c r="L3" s="6"/>
      <c r="M3" s="6"/>
      <c r="N3" s="6"/>
      <c r="O3" s="6"/>
      <c r="P3" s="6"/>
      <c r="Q3" s="6"/>
      <c r="R3" s="25"/>
    </row>
    <row r="4" spans="1:18" x14ac:dyDescent="0.25">
      <c r="A4" s="24"/>
      <c r="B4" s="6"/>
      <c r="C4" s="6"/>
      <c r="D4" s="6"/>
      <c r="E4" s="6"/>
      <c r="F4" s="6"/>
      <c r="G4" s="12"/>
      <c r="H4" s="12"/>
      <c r="I4" s="12"/>
      <c r="J4" s="12"/>
      <c r="K4" s="6"/>
      <c r="L4" s="6"/>
      <c r="M4" s="6"/>
      <c r="N4" s="6"/>
      <c r="O4" s="6"/>
      <c r="P4" s="6"/>
      <c r="Q4" s="6"/>
      <c r="R4" s="25"/>
    </row>
    <row r="5" spans="1:18" x14ac:dyDescent="0.25">
      <c r="A5" s="24"/>
      <c r="B5" s="6"/>
      <c r="C5" s="6"/>
      <c r="D5" s="6"/>
      <c r="E5" s="6"/>
      <c r="F5" s="6"/>
      <c r="G5" s="12"/>
      <c r="H5" s="12"/>
      <c r="I5" s="12"/>
      <c r="J5" s="12"/>
      <c r="K5" s="6"/>
      <c r="L5" s="6"/>
      <c r="M5" s="6"/>
      <c r="N5" s="6"/>
      <c r="O5" s="6"/>
      <c r="P5" s="6"/>
      <c r="Q5" s="6"/>
      <c r="R5" s="25"/>
    </row>
    <row r="6" spans="1:18" x14ac:dyDescent="0.25">
      <c r="A6" s="24"/>
      <c r="B6" s="6"/>
      <c r="C6" s="6"/>
      <c r="D6" s="6"/>
      <c r="E6" s="6"/>
      <c r="F6" s="6"/>
      <c r="G6" s="12"/>
      <c r="H6" s="12"/>
      <c r="I6" s="12"/>
      <c r="J6" s="12"/>
      <c r="K6" s="6"/>
      <c r="L6" s="6"/>
      <c r="M6" s="6"/>
      <c r="N6" s="6"/>
      <c r="O6" s="6"/>
      <c r="P6" s="6"/>
      <c r="Q6" s="6"/>
      <c r="R6" s="25"/>
    </row>
    <row r="7" spans="1:18" x14ac:dyDescent="0.25">
      <c r="A7" s="24"/>
      <c r="B7" s="6"/>
      <c r="C7" s="6"/>
      <c r="D7" s="6"/>
      <c r="E7" s="6"/>
      <c r="F7" s="6"/>
      <c r="G7" s="12"/>
      <c r="H7" s="12"/>
      <c r="I7" s="12"/>
      <c r="J7" s="12"/>
      <c r="K7" s="6"/>
      <c r="L7" s="6"/>
      <c r="M7" s="6"/>
      <c r="N7" s="6"/>
      <c r="O7" s="6"/>
      <c r="P7" s="6"/>
      <c r="Q7" s="6"/>
      <c r="R7" s="25"/>
    </row>
    <row r="8" spans="1:18" x14ac:dyDescent="0.25">
      <c r="A8" s="24"/>
      <c r="B8" s="6"/>
      <c r="C8" s="6"/>
      <c r="D8" s="6"/>
      <c r="E8" s="6"/>
      <c r="F8" s="6"/>
      <c r="G8" s="6"/>
      <c r="H8" s="6"/>
      <c r="I8" s="6"/>
      <c r="J8" s="6"/>
      <c r="K8" s="6"/>
      <c r="L8" s="6"/>
      <c r="M8" s="6"/>
      <c r="N8" s="6"/>
      <c r="O8" s="6"/>
      <c r="P8" s="6"/>
      <c r="Q8" s="6"/>
      <c r="R8" s="25"/>
    </row>
    <row r="9" spans="1:18" x14ac:dyDescent="0.25">
      <c r="A9" s="24"/>
      <c r="B9" s="6"/>
      <c r="C9" s="6"/>
      <c r="D9" s="6"/>
      <c r="E9" s="6"/>
      <c r="F9" s="6"/>
      <c r="G9" s="6"/>
      <c r="H9" s="6"/>
      <c r="I9" s="6"/>
      <c r="J9" s="6"/>
      <c r="K9" s="6"/>
      <c r="L9" s="6"/>
      <c r="M9" s="6"/>
      <c r="N9" s="6"/>
      <c r="O9" s="6"/>
      <c r="P9" s="6"/>
      <c r="Q9" s="6"/>
      <c r="R9" s="25"/>
    </row>
    <row r="10" spans="1:18" x14ac:dyDescent="0.25">
      <c r="A10" s="24"/>
      <c r="B10" s="6"/>
      <c r="C10" s="6"/>
      <c r="D10" s="6"/>
      <c r="E10" s="6"/>
      <c r="F10" s="6"/>
      <c r="G10" s="6"/>
      <c r="H10" s="6"/>
      <c r="I10" s="6"/>
      <c r="J10" s="6"/>
      <c r="K10" s="6"/>
      <c r="L10" s="6"/>
      <c r="M10" s="6"/>
      <c r="N10" s="6"/>
      <c r="O10" s="6"/>
      <c r="P10" s="6"/>
      <c r="Q10" s="6"/>
      <c r="R10" s="25"/>
    </row>
    <row r="11" spans="1:18" x14ac:dyDescent="0.25">
      <c r="A11" s="24"/>
      <c r="B11" s="6"/>
      <c r="C11" s="6"/>
      <c r="D11" s="6"/>
      <c r="E11" s="6"/>
      <c r="F11" s="6"/>
      <c r="G11" s="6"/>
      <c r="H11" s="6"/>
      <c r="I11" s="6"/>
      <c r="J11" s="6"/>
      <c r="K11" s="6"/>
      <c r="L11" s="6"/>
      <c r="M11" s="6"/>
      <c r="N11" s="6"/>
      <c r="O11" s="6"/>
      <c r="P11" s="6"/>
      <c r="Q11" s="6"/>
      <c r="R11" s="25"/>
    </row>
    <row r="12" spans="1:18" x14ac:dyDescent="0.25">
      <c r="A12" s="24"/>
      <c r="B12" s="6"/>
      <c r="C12" s="6"/>
      <c r="D12" s="6"/>
      <c r="E12" s="6"/>
      <c r="F12" s="6"/>
      <c r="G12" s="6"/>
      <c r="H12" s="6"/>
      <c r="I12" s="6"/>
      <c r="J12" s="6"/>
      <c r="K12" s="6"/>
      <c r="L12" s="6"/>
      <c r="M12" s="6"/>
      <c r="N12" s="6"/>
      <c r="O12" s="6"/>
      <c r="P12" s="6"/>
      <c r="Q12" s="6"/>
      <c r="R12" s="25"/>
    </row>
    <row r="13" spans="1:18" x14ac:dyDescent="0.25">
      <c r="A13" s="24"/>
      <c r="B13" s="6"/>
      <c r="C13" s="6"/>
      <c r="D13" s="6"/>
      <c r="E13" s="6"/>
      <c r="F13" s="6"/>
      <c r="G13" s="6"/>
      <c r="H13" s="6"/>
      <c r="I13" s="6"/>
      <c r="J13" s="6"/>
      <c r="K13" s="6"/>
      <c r="L13" s="6"/>
      <c r="M13" s="6"/>
      <c r="N13" s="6"/>
      <c r="O13" s="6"/>
      <c r="P13" s="6"/>
      <c r="Q13" s="6"/>
      <c r="R13" s="25"/>
    </row>
    <row r="14" spans="1:18" x14ac:dyDescent="0.25">
      <c r="A14" s="24"/>
      <c r="B14" s="6"/>
      <c r="C14" s="6"/>
      <c r="D14" s="6"/>
      <c r="E14" s="6"/>
      <c r="F14" s="6"/>
      <c r="G14" s="6"/>
      <c r="H14" s="6"/>
      <c r="I14" s="6"/>
      <c r="J14" s="6"/>
      <c r="K14" s="6"/>
      <c r="L14" s="6"/>
      <c r="M14" s="6"/>
      <c r="N14" s="6"/>
      <c r="O14" s="6"/>
      <c r="P14" s="6"/>
      <c r="Q14" s="6"/>
      <c r="R14" s="25"/>
    </row>
    <row r="15" spans="1:18" x14ac:dyDescent="0.25">
      <c r="A15" s="24"/>
      <c r="B15" s="6"/>
      <c r="C15" s="6"/>
      <c r="D15" s="6"/>
      <c r="E15" s="6"/>
      <c r="F15" s="6"/>
      <c r="G15" s="6"/>
      <c r="H15" s="6"/>
      <c r="I15" s="6"/>
      <c r="J15" s="6"/>
      <c r="K15" s="6"/>
      <c r="L15" s="6"/>
      <c r="M15" s="6"/>
      <c r="N15" s="6"/>
      <c r="O15" s="6"/>
      <c r="P15" s="6"/>
      <c r="Q15" s="6"/>
      <c r="R15" s="25"/>
    </row>
    <row r="16" spans="1:18" x14ac:dyDescent="0.25">
      <c r="A16" s="24"/>
      <c r="B16" s="6"/>
      <c r="C16" s="6"/>
      <c r="D16" s="6"/>
      <c r="E16" s="6"/>
      <c r="F16" s="6"/>
      <c r="G16" s="6"/>
      <c r="H16" s="6"/>
      <c r="I16" s="6"/>
      <c r="J16" s="6"/>
      <c r="K16" s="6"/>
      <c r="L16" s="6"/>
      <c r="M16" s="6"/>
      <c r="N16" s="6"/>
      <c r="O16" s="6"/>
      <c r="P16" s="6"/>
      <c r="Q16" s="6"/>
      <c r="R16" s="25"/>
    </row>
    <row r="17" spans="1:18" x14ac:dyDescent="0.25">
      <c r="A17" s="24"/>
      <c r="B17" s="6"/>
      <c r="C17" s="6"/>
      <c r="D17" s="6"/>
      <c r="E17" s="6"/>
      <c r="F17" s="6"/>
      <c r="G17" s="6"/>
      <c r="H17" s="6"/>
      <c r="I17" s="6"/>
      <c r="J17" s="6"/>
      <c r="K17" s="6"/>
      <c r="L17" s="6"/>
      <c r="M17" s="6"/>
      <c r="N17" s="6"/>
      <c r="O17" s="6"/>
      <c r="P17" s="6"/>
      <c r="Q17" s="6"/>
      <c r="R17" s="25"/>
    </row>
    <row r="18" spans="1:18" x14ac:dyDescent="0.25">
      <c r="A18" s="24"/>
      <c r="B18" s="6"/>
      <c r="C18" s="6"/>
      <c r="D18" s="6"/>
      <c r="E18" s="6"/>
      <c r="F18" s="6"/>
      <c r="G18" s="6"/>
      <c r="H18" s="6"/>
      <c r="I18" s="6"/>
      <c r="J18" s="6"/>
      <c r="K18" s="6"/>
      <c r="L18" s="6"/>
      <c r="M18" s="6"/>
      <c r="N18" s="6"/>
      <c r="O18" s="6"/>
      <c r="P18" s="6"/>
      <c r="Q18" s="6"/>
      <c r="R18" s="25"/>
    </row>
    <row r="19" spans="1:18" x14ac:dyDescent="0.25">
      <c r="A19" s="24"/>
      <c r="B19" s="6"/>
      <c r="C19" s="6"/>
      <c r="D19" s="6"/>
      <c r="E19" s="6"/>
      <c r="F19" s="6"/>
      <c r="G19" s="6"/>
      <c r="H19" s="6"/>
      <c r="I19" s="6"/>
      <c r="J19" s="6"/>
      <c r="K19" s="6"/>
      <c r="L19" s="6"/>
      <c r="M19" s="6"/>
      <c r="N19" s="6"/>
      <c r="O19" s="6"/>
      <c r="P19" s="6"/>
      <c r="Q19" s="6"/>
      <c r="R19" s="25"/>
    </row>
    <row r="20" spans="1:18" x14ac:dyDescent="0.25">
      <c r="A20" s="24"/>
      <c r="B20" s="6"/>
      <c r="C20" s="31" t="s">
        <v>33</v>
      </c>
      <c r="D20" s="32">
        <v>0.01</v>
      </c>
      <c r="E20" s="6"/>
      <c r="F20" s="6"/>
      <c r="G20" s="6"/>
      <c r="H20" s="6"/>
      <c r="I20" s="6"/>
      <c r="J20" s="6"/>
      <c r="K20" s="6"/>
      <c r="L20" s="6"/>
      <c r="M20" s="6"/>
      <c r="N20" s="6"/>
      <c r="O20" s="6"/>
      <c r="P20" s="6"/>
      <c r="Q20" s="6"/>
      <c r="R20" s="25"/>
    </row>
    <row r="21" spans="1:18" x14ac:dyDescent="0.25">
      <c r="A21" s="24"/>
      <c r="B21" s="6"/>
      <c r="C21" s="31" t="s">
        <v>32</v>
      </c>
      <c r="D21" s="32">
        <v>1E-3</v>
      </c>
      <c r="E21" s="6"/>
      <c r="F21" s="6"/>
      <c r="G21" s="6"/>
      <c r="H21" s="6"/>
      <c r="I21" s="6"/>
      <c r="J21" s="6"/>
      <c r="K21" s="6"/>
      <c r="L21" s="6"/>
      <c r="M21" s="6"/>
      <c r="N21" s="6"/>
      <c r="O21" s="6"/>
      <c r="P21" s="6"/>
      <c r="Q21" s="6"/>
      <c r="R21" s="25"/>
    </row>
    <row r="22" spans="1:18" x14ac:dyDescent="0.25">
      <c r="A22" s="24"/>
      <c r="B22" s="6"/>
      <c r="C22" s="31" t="s">
        <v>36</v>
      </c>
      <c r="D22" s="32">
        <v>0.9</v>
      </c>
      <c r="E22" s="6"/>
      <c r="F22" s="6"/>
      <c r="G22" s="6"/>
      <c r="H22" s="6"/>
      <c r="I22" s="6"/>
      <c r="J22" s="6"/>
      <c r="K22" s="6"/>
      <c r="L22" s="6"/>
      <c r="M22" s="6"/>
      <c r="N22" s="6"/>
      <c r="O22" s="6"/>
      <c r="P22" s="6"/>
      <c r="Q22" s="6"/>
      <c r="R22" s="25"/>
    </row>
    <row r="23" spans="1:18" x14ac:dyDescent="0.25">
      <c r="A23" s="24"/>
      <c r="B23" s="6"/>
      <c r="C23" s="6"/>
      <c r="D23" s="6"/>
      <c r="E23" s="6"/>
      <c r="F23" s="6"/>
      <c r="G23" s="6"/>
      <c r="H23" s="6"/>
      <c r="I23" s="6"/>
      <c r="J23" s="6"/>
      <c r="K23" s="6"/>
      <c r="L23" s="6"/>
      <c r="M23" s="6"/>
      <c r="N23" s="6"/>
      <c r="O23" s="6"/>
      <c r="P23" s="6"/>
      <c r="Q23" s="6"/>
      <c r="R23" s="25"/>
    </row>
    <row r="24" spans="1:18" x14ac:dyDescent="0.25">
      <c r="A24" s="24"/>
      <c r="B24" s="6"/>
      <c r="C24" s="6"/>
      <c r="D24" s="6"/>
      <c r="E24" s="6"/>
      <c r="F24" s="6"/>
      <c r="G24" s="6"/>
      <c r="H24" s="6"/>
      <c r="I24" s="6"/>
      <c r="J24" s="6"/>
      <c r="K24" s="6"/>
      <c r="L24" s="6"/>
      <c r="M24" s="6"/>
      <c r="N24" s="6"/>
      <c r="O24" s="6"/>
      <c r="P24" s="6"/>
      <c r="Q24" s="6"/>
      <c r="R24" s="25"/>
    </row>
    <row r="25" spans="1:18" x14ac:dyDescent="0.25">
      <c r="A25" s="24"/>
      <c r="B25" s="6"/>
      <c r="C25" s="6"/>
      <c r="D25" s="6"/>
      <c r="E25" s="6"/>
      <c r="F25" s="6"/>
      <c r="G25" s="6"/>
      <c r="H25" s="6"/>
      <c r="I25" s="6"/>
      <c r="J25" s="6"/>
      <c r="K25" s="6"/>
      <c r="L25" s="6"/>
      <c r="M25" s="6"/>
      <c r="N25" s="6"/>
      <c r="O25" s="6"/>
      <c r="P25" s="6"/>
      <c r="Q25" s="6"/>
      <c r="R25" s="25"/>
    </row>
    <row r="26" spans="1:18" x14ac:dyDescent="0.25">
      <c r="A26" s="24"/>
      <c r="B26" s="6"/>
      <c r="C26" s="6"/>
      <c r="D26" s="6"/>
      <c r="E26" s="6"/>
      <c r="F26" s="6"/>
      <c r="G26" s="6"/>
      <c r="H26" s="6"/>
      <c r="I26" s="6"/>
      <c r="J26" s="6"/>
      <c r="K26" s="6"/>
      <c r="L26" s="6"/>
      <c r="M26" s="6"/>
      <c r="N26" s="6"/>
      <c r="O26" s="6"/>
      <c r="P26" s="6"/>
      <c r="Q26" s="6"/>
      <c r="R26" s="25"/>
    </row>
    <row r="27" spans="1:18" x14ac:dyDescent="0.25">
      <c r="A27" s="24"/>
      <c r="B27" s="6"/>
      <c r="C27" s="6"/>
      <c r="D27" s="6"/>
      <c r="E27" s="6"/>
      <c r="F27" s="6"/>
      <c r="G27" s="6"/>
      <c r="H27" s="6"/>
      <c r="I27" s="6"/>
      <c r="J27" s="6"/>
      <c r="K27" s="6"/>
      <c r="L27" s="6"/>
      <c r="M27" s="6"/>
      <c r="N27" s="6"/>
      <c r="O27" s="6"/>
      <c r="P27" s="6"/>
      <c r="Q27" s="6"/>
      <c r="R27" s="25"/>
    </row>
    <row r="28" spans="1:18" x14ac:dyDescent="0.25">
      <c r="A28" s="24"/>
      <c r="B28" s="6"/>
      <c r="C28" s="6"/>
      <c r="D28" s="6"/>
      <c r="E28" s="6"/>
      <c r="F28" s="6"/>
      <c r="G28" s="6"/>
      <c r="H28" s="6"/>
      <c r="I28" s="6"/>
      <c r="J28" s="6"/>
      <c r="K28" s="6"/>
      <c r="L28" s="6"/>
      <c r="M28" s="6"/>
      <c r="N28" s="6"/>
      <c r="O28" s="6"/>
      <c r="P28" s="6"/>
      <c r="Q28" s="6"/>
      <c r="R28" s="25"/>
    </row>
    <row r="29" spans="1:18" x14ac:dyDescent="0.25">
      <c r="A29" s="24"/>
      <c r="B29" s="6"/>
      <c r="C29" s="6"/>
      <c r="D29" s="6"/>
      <c r="E29" s="6"/>
      <c r="F29" s="6"/>
      <c r="G29" s="6"/>
      <c r="H29" s="6"/>
      <c r="I29" s="6"/>
      <c r="J29" s="6"/>
      <c r="K29" s="6"/>
      <c r="L29" s="6"/>
      <c r="M29" s="6"/>
      <c r="N29" s="6"/>
      <c r="O29" s="6"/>
      <c r="P29" s="6"/>
      <c r="Q29" s="6"/>
      <c r="R29" s="25"/>
    </row>
    <row r="30" spans="1:18" x14ac:dyDescent="0.25">
      <c r="A30" s="24"/>
      <c r="B30" s="6"/>
      <c r="C30" s="6"/>
      <c r="D30" s="6"/>
      <c r="E30" s="6"/>
      <c r="F30" s="6"/>
      <c r="G30" s="6"/>
      <c r="H30" s="6"/>
      <c r="I30" s="6"/>
      <c r="J30" s="6"/>
      <c r="K30" s="6"/>
      <c r="L30" s="6"/>
      <c r="M30" s="6"/>
      <c r="N30" s="6"/>
      <c r="O30" s="6"/>
      <c r="P30" s="6"/>
      <c r="Q30" s="6"/>
      <c r="R30" s="25"/>
    </row>
    <row r="31" spans="1:18" x14ac:dyDescent="0.25">
      <c r="A31" s="24"/>
      <c r="B31" s="6"/>
      <c r="C31" s="6"/>
      <c r="D31" s="6"/>
      <c r="E31" s="6"/>
      <c r="F31" s="6"/>
      <c r="G31" s="6"/>
      <c r="H31" s="6"/>
      <c r="I31" s="6"/>
      <c r="J31" s="6"/>
      <c r="K31" s="6"/>
      <c r="L31" s="6"/>
      <c r="M31" s="6"/>
      <c r="N31" s="6"/>
      <c r="O31" s="6"/>
      <c r="P31" s="6"/>
      <c r="Q31" s="6"/>
      <c r="R31" s="25"/>
    </row>
    <row r="32" spans="1:18" x14ac:dyDescent="0.25">
      <c r="A32" s="24"/>
      <c r="B32" s="6"/>
      <c r="C32" s="6"/>
      <c r="D32" s="6"/>
      <c r="E32" s="6"/>
      <c r="F32" s="6"/>
      <c r="G32" s="6"/>
      <c r="H32" s="6"/>
      <c r="I32" s="6"/>
      <c r="J32" s="6"/>
      <c r="K32" s="6"/>
      <c r="L32" s="6"/>
      <c r="M32" s="6"/>
      <c r="N32" s="6"/>
      <c r="O32" s="6"/>
      <c r="P32" s="6"/>
      <c r="Q32" s="6"/>
      <c r="R32" s="25"/>
    </row>
    <row r="33" spans="1:18" x14ac:dyDescent="0.25">
      <c r="A33" s="24"/>
      <c r="B33" s="6"/>
      <c r="C33" s="6"/>
      <c r="D33" s="6"/>
      <c r="E33" s="6"/>
      <c r="F33" s="6"/>
      <c r="G33" s="6"/>
      <c r="H33" s="6"/>
      <c r="I33" s="6"/>
      <c r="J33" s="6"/>
      <c r="K33" s="6"/>
      <c r="L33" s="6"/>
      <c r="M33" s="6"/>
      <c r="N33" s="6"/>
      <c r="O33" s="6"/>
      <c r="P33" s="6"/>
      <c r="Q33" s="6"/>
      <c r="R33" s="25"/>
    </row>
    <row r="34" spans="1:18" x14ac:dyDescent="0.25">
      <c r="A34" s="24"/>
      <c r="B34" s="6"/>
      <c r="C34" s="6"/>
      <c r="D34" s="6"/>
      <c r="E34" s="6"/>
      <c r="F34" s="6"/>
      <c r="G34" s="6"/>
      <c r="H34" s="6"/>
      <c r="I34" s="6"/>
      <c r="J34" s="6"/>
      <c r="K34" s="6"/>
      <c r="L34" s="6"/>
      <c r="M34" s="6"/>
      <c r="N34" s="6"/>
      <c r="O34" s="6"/>
      <c r="P34" s="6"/>
      <c r="Q34" s="6"/>
      <c r="R34" s="25"/>
    </row>
    <row r="35" spans="1:18" x14ac:dyDescent="0.25">
      <c r="A35" s="24"/>
      <c r="B35" s="6"/>
      <c r="C35" s="6"/>
      <c r="D35" s="6"/>
      <c r="E35" s="6"/>
      <c r="F35" s="6"/>
      <c r="G35" s="6"/>
      <c r="H35" s="6"/>
      <c r="I35" s="6"/>
      <c r="J35" s="6"/>
      <c r="K35" s="6"/>
      <c r="L35" s="6"/>
      <c r="M35" s="6"/>
      <c r="N35" s="6"/>
      <c r="O35" s="6"/>
      <c r="P35" s="6"/>
      <c r="Q35" s="6"/>
      <c r="R35" s="25"/>
    </row>
    <row r="36" spans="1:18" x14ac:dyDescent="0.25">
      <c r="A36" s="24"/>
      <c r="B36" s="6"/>
      <c r="C36" s="6"/>
      <c r="D36" s="6"/>
      <c r="E36" s="6"/>
      <c r="F36" s="6"/>
      <c r="G36" s="6"/>
      <c r="H36" s="6"/>
      <c r="I36" s="6"/>
      <c r="J36" s="6"/>
      <c r="K36" s="6"/>
      <c r="L36" s="6"/>
      <c r="M36" s="6"/>
      <c r="N36" s="6"/>
      <c r="O36" s="6"/>
      <c r="P36" s="6"/>
      <c r="Q36" s="6"/>
      <c r="R36" s="25"/>
    </row>
    <row r="37" spans="1:18" x14ac:dyDescent="0.25">
      <c r="A37" s="24"/>
      <c r="B37" s="6"/>
      <c r="C37" s="6"/>
      <c r="D37" s="6"/>
      <c r="E37" s="6"/>
      <c r="F37" s="6"/>
      <c r="G37" s="6"/>
      <c r="H37" s="6"/>
      <c r="I37" s="6"/>
      <c r="J37" s="6"/>
      <c r="K37" s="6"/>
      <c r="L37" s="6"/>
      <c r="M37" s="6"/>
      <c r="N37" s="6"/>
      <c r="O37" s="6"/>
      <c r="P37" s="6"/>
      <c r="Q37" s="6"/>
      <c r="R37" s="25"/>
    </row>
    <row r="38" spans="1:18" x14ac:dyDescent="0.25">
      <c r="A38" s="24"/>
      <c r="B38" s="20" t="s">
        <v>70</v>
      </c>
      <c r="C38" s="6"/>
      <c r="D38" s="6"/>
      <c r="E38" s="6"/>
      <c r="F38" s="6"/>
      <c r="G38" s="6"/>
      <c r="H38" s="6"/>
      <c r="I38" s="6"/>
      <c r="J38" s="6"/>
      <c r="K38" s="6"/>
      <c r="L38" s="6"/>
      <c r="M38" s="6"/>
      <c r="N38" s="6"/>
      <c r="O38" s="6"/>
      <c r="P38" s="6"/>
      <c r="Q38" s="6"/>
      <c r="R38" s="25"/>
    </row>
    <row r="39" spans="1:18" x14ac:dyDescent="0.25">
      <c r="A39" s="24"/>
      <c r="B39" s="6"/>
      <c r="C39" s="6"/>
      <c r="D39" s="6"/>
      <c r="E39" s="6"/>
      <c r="F39" s="6"/>
      <c r="G39" s="6"/>
      <c r="H39" s="6"/>
      <c r="I39" s="6"/>
      <c r="J39" s="6"/>
      <c r="K39" s="6"/>
      <c r="L39" s="6"/>
      <c r="M39" s="6"/>
      <c r="N39" s="6"/>
      <c r="O39" s="6"/>
      <c r="P39" s="6"/>
      <c r="Q39" s="6"/>
      <c r="R39" s="25"/>
    </row>
    <row r="40" spans="1:18" ht="15.75" thickBot="1" x14ac:dyDescent="0.3">
      <c r="A40" s="26"/>
      <c r="B40" s="27"/>
      <c r="C40" s="27"/>
      <c r="D40" s="27"/>
      <c r="E40" s="27"/>
      <c r="F40" s="27"/>
      <c r="G40" s="27"/>
      <c r="H40" s="27"/>
      <c r="I40" s="27"/>
      <c r="J40" s="27"/>
      <c r="K40" s="27"/>
      <c r="L40" s="27"/>
      <c r="M40" s="27"/>
      <c r="N40" s="27"/>
      <c r="O40" s="27"/>
      <c r="P40" s="27"/>
      <c r="Q40" s="27"/>
      <c r="R40" s="28"/>
    </row>
    <row r="41" spans="1:18" ht="15.75" thickTop="1" x14ac:dyDescent="0.25"/>
    <row r="68" spans="1:3" x14ac:dyDescent="0.25">
      <c r="A68" s="2"/>
      <c r="B68" s="3"/>
      <c r="C68" s="4"/>
    </row>
    <row r="69" spans="1:3" x14ac:dyDescent="0.25">
      <c r="A69" s="5" t="s">
        <v>41</v>
      </c>
      <c r="B69" s="6"/>
      <c r="C69" s="7"/>
    </row>
    <row r="70" spans="1:3" x14ac:dyDescent="0.25">
      <c r="A70" s="5"/>
      <c r="B70" s="6"/>
      <c r="C70" s="7"/>
    </row>
    <row r="71" spans="1:3" x14ac:dyDescent="0.25">
      <c r="A71" s="5" t="s">
        <v>34</v>
      </c>
      <c r="B71" s="6" t="s">
        <v>35</v>
      </c>
      <c r="C71" s="7"/>
    </row>
    <row r="72" spans="1:3" x14ac:dyDescent="0.25">
      <c r="A72" s="5">
        <v>0</v>
      </c>
      <c r="B72" s="6">
        <v>1</v>
      </c>
      <c r="C72" s="7"/>
    </row>
    <row r="73" spans="1:3" x14ac:dyDescent="0.25">
      <c r="A73" s="5">
        <f>'Game Level 0.1'!D21</f>
        <v>1E-3</v>
      </c>
      <c r="B73" s="6">
        <v>1</v>
      </c>
      <c r="C73" s="7"/>
    </row>
    <row r="74" spans="1:3" x14ac:dyDescent="0.25">
      <c r="A74" s="5">
        <f>'Game Level 0.1'!D20</f>
        <v>0.01</v>
      </c>
      <c r="B74" s="6">
        <v>0</v>
      </c>
      <c r="C74" s="7"/>
    </row>
    <row r="75" spans="1:3" x14ac:dyDescent="0.25">
      <c r="A75" s="5">
        <f>2*A74</f>
        <v>0.02</v>
      </c>
      <c r="B75" s="6">
        <v>0</v>
      </c>
      <c r="C75" s="7"/>
    </row>
    <row r="76" spans="1:3" x14ac:dyDescent="0.25">
      <c r="A76" s="5"/>
      <c r="B76" s="6"/>
      <c r="C76" s="7"/>
    </row>
    <row r="77" spans="1:3" x14ac:dyDescent="0.25">
      <c r="A77" s="5"/>
      <c r="B77" s="6"/>
      <c r="C77" s="7"/>
    </row>
    <row r="78" spans="1:3" x14ac:dyDescent="0.25">
      <c r="A78" s="5">
        <v>0</v>
      </c>
      <c r="B78" s="6">
        <f>'Game Level 0.1'!D22</f>
        <v>0.9</v>
      </c>
      <c r="C78" s="7"/>
    </row>
    <row r="79" spans="1:3" x14ac:dyDescent="0.25">
      <c r="A79" s="5">
        <f>A75</f>
        <v>0.02</v>
      </c>
      <c r="B79" s="6">
        <f>B78</f>
        <v>0.9</v>
      </c>
      <c r="C79" s="7"/>
    </row>
    <row r="80" spans="1:3" x14ac:dyDescent="0.25">
      <c r="A80" s="5"/>
      <c r="B80" s="6"/>
      <c r="C80" s="7"/>
    </row>
    <row r="81" spans="1:3" x14ac:dyDescent="0.25">
      <c r="A81" s="5"/>
      <c r="B81" s="6"/>
      <c r="C81" s="7"/>
    </row>
    <row r="82" spans="1:3" x14ac:dyDescent="0.25">
      <c r="A82" s="5" t="s">
        <v>38</v>
      </c>
      <c r="B82" s="6"/>
      <c r="C82" s="7"/>
    </row>
    <row r="83" spans="1:3" x14ac:dyDescent="0.25">
      <c r="A83" s="5" t="s">
        <v>39</v>
      </c>
      <c r="B83" s="6">
        <f>MAX('Game Level 0.1'!P85:P335)</f>
        <v>0</v>
      </c>
      <c r="C83" s="7"/>
    </row>
    <row r="84" spans="1:3" x14ac:dyDescent="0.25">
      <c r="A84" s="5" t="s">
        <v>35</v>
      </c>
      <c r="B84" s="6">
        <f>IF(B83&lt;A73,1,+IF(B83&gt;A74,0,(B83-A73)/(A74-A73)))</f>
        <v>1</v>
      </c>
      <c r="C84" s="7"/>
    </row>
    <row r="85" spans="1:3" x14ac:dyDescent="0.25">
      <c r="C85" s="7"/>
    </row>
    <row r="86" spans="1:3" x14ac:dyDescent="0.25">
      <c r="C86" s="7"/>
    </row>
    <row r="87" spans="1:3" x14ac:dyDescent="0.25">
      <c r="A87" s="5" t="s">
        <v>48</v>
      </c>
      <c r="B87" s="6"/>
      <c r="C87" s="7"/>
    </row>
    <row r="88" spans="1:3" x14ac:dyDescent="0.25">
      <c r="A88" s="5" t="s">
        <v>39</v>
      </c>
      <c r="B88" s="6">
        <f>MAX('practice truth model'!G17:G267)</f>
        <v>4.9590410585282508E-3</v>
      </c>
      <c r="C88" s="7"/>
    </row>
    <row r="89" spans="1:3" x14ac:dyDescent="0.25">
      <c r="A89" s="5" t="s">
        <v>35</v>
      </c>
      <c r="B89" s="6">
        <f>IF(B88&lt;A73,1,+IF(B88&gt;A74,0,(B88-A73)/(A74-A73)))</f>
        <v>0.43989345094758336</v>
      </c>
      <c r="C89" s="7"/>
    </row>
    <row r="90" spans="1:3" x14ac:dyDescent="0.25">
      <c r="C90" s="7"/>
    </row>
    <row r="91" spans="1:3" x14ac:dyDescent="0.25">
      <c r="C91" s="7"/>
    </row>
    <row r="92" spans="1:3" x14ac:dyDescent="0.25">
      <c r="A92" s="8"/>
      <c r="B92" s="9"/>
      <c r="C92" s="10"/>
    </row>
  </sheetData>
  <mergeCells count="1">
    <mergeCell ref="I2:J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EC4F8-7B54-4E6F-8DB4-29F59DB8C2F1}">
  <dimension ref="A1:R335"/>
  <sheetViews>
    <sheetView zoomScale="67" zoomScaleNormal="67" workbookViewId="0">
      <selection activeCell="X41" sqref="X41"/>
    </sheetView>
  </sheetViews>
  <sheetFormatPr defaultRowHeight="15" x14ac:dyDescent="0.25"/>
  <cols>
    <col min="3" max="3" width="15.7109375" bestFit="1" customWidth="1"/>
    <col min="4" max="4" width="7.85546875" bestFit="1" customWidth="1"/>
    <col min="6" max="6" width="15.28515625" bestFit="1" customWidth="1"/>
    <col min="9" max="9" width="6.5703125" customWidth="1"/>
    <col min="10" max="10" width="19.85546875" bestFit="1" customWidth="1"/>
    <col min="12" max="12" width="15.5703125" bestFit="1" customWidth="1"/>
    <col min="14" max="14" width="15.5703125" bestFit="1" customWidth="1"/>
    <col min="17" max="17" width="12.85546875" customWidth="1"/>
    <col min="18" max="18" width="13.140625" customWidth="1"/>
    <col min="27" max="27" width="20.5703125" bestFit="1" customWidth="1"/>
  </cols>
  <sheetData>
    <row r="1" spans="1:18" ht="15.75" thickTop="1" x14ac:dyDescent="0.25">
      <c r="A1" s="21"/>
      <c r="B1" s="22"/>
      <c r="C1" s="22"/>
      <c r="D1" s="22"/>
      <c r="E1" s="22"/>
      <c r="F1" s="22"/>
      <c r="G1" s="22"/>
      <c r="H1" s="22"/>
      <c r="I1" s="22"/>
      <c r="J1" s="22"/>
      <c r="K1" s="22"/>
      <c r="L1" s="22"/>
      <c r="M1" s="22"/>
      <c r="N1" s="22"/>
      <c r="O1" s="22"/>
      <c r="P1" s="22"/>
      <c r="Q1" s="22"/>
      <c r="R1" s="23"/>
    </row>
    <row r="2" spans="1:18" x14ac:dyDescent="0.25">
      <c r="A2" s="24"/>
      <c r="B2" s="29" t="s">
        <v>65</v>
      </c>
      <c r="C2" s="29"/>
      <c r="D2" s="29"/>
      <c r="E2" s="6"/>
      <c r="F2" s="6"/>
      <c r="G2" s="6"/>
      <c r="H2" s="6"/>
      <c r="I2" s="6"/>
      <c r="J2" s="6"/>
      <c r="K2" s="6"/>
      <c r="L2" s="6"/>
      <c r="M2" s="6"/>
      <c r="N2" s="6"/>
      <c r="O2" s="6"/>
      <c r="P2" s="6"/>
      <c r="Q2" s="6"/>
      <c r="R2" s="25"/>
    </row>
    <row r="3" spans="1:18" x14ac:dyDescent="0.25">
      <c r="A3" s="24"/>
      <c r="B3" s="6"/>
      <c r="C3" s="6"/>
      <c r="D3" s="6"/>
      <c r="E3" s="6"/>
      <c r="F3" s="6"/>
      <c r="G3" s="6"/>
      <c r="H3" s="6" t="s">
        <v>28</v>
      </c>
      <c r="I3" s="33">
        <f>'Game Level 0.2'!I70</f>
        <v>3.5148193764833378E-2</v>
      </c>
      <c r="J3" s="6"/>
      <c r="K3" s="6"/>
      <c r="L3" s="6"/>
      <c r="M3" s="6"/>
      <c r="N3" s="6"/>
      <c r="O3" s="6"/>
      <c r="P3" s="6"/>
      <c r="Q3" s="6"/>
      <c r="R3" s="25"/>
    </row>
    <row r="4" spans="1:18" x14ac:dyDescent="0.25">
      <c r="A4" s="24"/>
      <c r="B4" s="6"/>
      <c r="C4" s="6"/>
      <c r="D4" s="6"/>
      <c r="E4" s="6"/>
      <c r="F4" s="6"/>
      <c r="G4" s="6"/>
      <c r="H4" s="6"/>
      <c r="I4" s="6"/>
      <c r="J4" s="6"/>
      <c r="K4" s="6"/>
      <c r="L4" s="6"/>
      <c r="M4" s="6"/>
      <c r="N4" s="6"/>
      <c r="O4" s="6"/>
      <c r="P4" s="6"/>
      <c r="Q4" s="6"/>
      <c r="R4" s="25"/>
    </row>
    <row r="5" spans="1:18" x14ac:dyDescent="0.25">
      <c r="A5" s="24"/>
      <c r="B5" s="6"/>
      <c r="C5" s="6"/>
      <c r="D5" s="6"/>
      <c r="E5" s="6"/>
      <c r="F5" s="6"/>
      <c r="G5" s="6"/>
      <c r="H5" s="6"/>
      <c r="I5" s="6"/>
      <c r="J5" s="6"/>
      <c r="K5" s="6"/>
      <c r="L5" s="6"/>
      <c r="M5" s="6"/>
      <c r="N5" s="6"/>
      <c r="O5" s="6"/>
      <c r="P5" s="6"/>
      <c r="Q5" s="6"/>
      <c r="R5" s="25"/>
    </row>
    <row r="6" spans="1:18" x14ac:dyDescent="0.25">
      <c r="A6" s="24"/>
      <c r="B6" s="6"/>
      <c r="C6" s="6"/>
      <c r="D6" s="6"/>
      <c r="E6" s="6"/>
      <c r="F6" s="6"/>
      <c r="G6" s="6"/>
      <c r="H6" s="6"/>
      <c r="I6" s="6"/>
      <c r="J6" s="6"/>
      <c r="K6" s="6"/>
      <c r="L6" s="6"/>
      <c r="M6" s="6"/>
      <c r="N6" s="6"/>
      <c r="O6" s="6"/>
      <c r="P6" s="6"/>
      <c r="Q6" s="6"/>
      <c r="R6" s="25"/>
    </row>
    <row r="7" spans="1:18" x14ac:dyDescent="0.25">
      <c r="A7" s="24"/>
      <c r="B7" s="6"/>
      <c r="C7" s="6"/>
      <c r="D7" s="6"/>
      <c r="E7" s="6"/>
      <c r="F7" s="6"/>
      <c r="G7" s="6"/>
      <c r="H7" s="6"/>
      <c r="I7" s="74" t="s">
        <v>25</v>
      </c>
      <c r="J7" s="74"/>
      <c r="K7" s="6"/>
      <c r="L7" s="6"/>
      <c r="M7" s="6"/>
      <c r="N7" s="6"/>
      <c r="O7" s="6"/>
      <c r="P7" s="6"/>
      <c r="Q7" s="6"/>
      <c r="R7" s="25"/>
    </row>
    <row r="8" spans="1:18" x14ac:dyDescent="0.25">
      <c r="A8" s="24"/>
      <c r="B8" s="6"/>
      <c r="C8" s="6"/>
      <c r="D8" s="6"/>
      <c r="E8" s="6"/>
      <c r="F8" s="6"/>
      <c r="G8" s="12" t="s">
        <v>23</v>
      </c>
      <c r="H8" s="12" t="s">
        <v>24</v>
      </c>
      <c r="I8" s="6"/>
      <c r="J8" s="6"/>
      <c r="K8" s="6"/>
      <c r="L8" s="6"/>
      <c r="M8" s="6"/>
      <c r="N8" s="6"/>
      <c r="O8" s="6"/>
      <c r="P8" s="6"/>
      <c r="Q8" s="6"/>
      <c r="R8" s="25"/>
    </row>
    <row r="9" spans="1:18" x14ac:dyDescent="0.25">
      <c r="A9" s="24"/>
      <c r="B9" s="6"/>
      <c r="C9" s="6"/>
      <c r="D9" s="6"/>
      <c r="E9" s="6"/>
      <c r="F9" s="6"/>
      <c r="G9" s="12">
        <v>1.05</v>
      </c>
      <c r="H9" s="12">
        <v>2.5</v>
      </c>
      <c r="I9" s="34">
        <v>2</v>
      </c>
      <c r="J9" s="12" t="s">
        <v>9</v>
      </c>
      <c r="K9" s="6"/>
      <c r="L9" s="6"/>
      <c r="M9" s="6"/>
      <c r="N9" s="6"/>
      <c r="O9" s="6"/>
      <c r="P9" s="6"/>
      <c r="Q9" s="6"/>
      <c r="R9" s="25"/>
    </row>
    <row r="10" spans="1:18" x14ac:dyDescent="0.25">
      <c r="A10" s="24"/>
      <c r="B10" s="6"/>
      <c r="C10" s="6"/>
      <c r="D10" s="6"/>
      <c r="E10" s="6"/>
      <c r="F10" s="6"/>
      <c r="G10" s="12">
        <v>10</v>
      </c>
      <c r="H10" s="12">
        <v>100</v>
      </c>
      <c r="I10" s="34">
        <v>49</v>
      </c>
      <c r="J10" s="12" t="s">
        <v>10</v>
      </c>
      <c r="K10" s="6"/>
      <c r="L10" s="6"/>
      <c r="M10" s="6"/>
      <c r="N10" s="6"/>
      <c r="O10" s="6"/>
      <c r="P10" s="6"/>
      <c r="Q10" s="6"/>
      <c r="R10" s="25"/>
    </row>
    <row r="11" spans="1:18" x14ac:dyDescent="0.25">
      <c r="A11" s="24"/>
      <c r="B11" s="6"/>
      <c r="C11" s="6"/>
      <c r="D11" s="6"/>
      <c r="E11" s="6"/>
      <c r="F11" s="6"/>
      <c r="G11" s="12">
        <v>1.05</v>
      </c>
      <c r="H11" s="12">
        <v>4</v>
      </c>
      <c r="I11" s="34">
        <v>2.5</v>
      </c>
      <c r="J11" s="12" t="s">
        <v>26</v>
      </c>
      <c r="K11" s="6"/>
      <c r="L11" s="6"/>
      <c r="M11" s="6"/>
      <c r="N11" s="6"/>
      <c r="O11" s="6"/>
      <c r="P11" s="6"/>
      <c r="Q11" s="6"/>
      <c r="R11" s="25"/>
    </row>
    <row r="12" spans="1:18" x14ac:dyDescent="0.25">
      <c r="A12" s="24"/>
      <c r="B12" s="6"/>
      <c r="C12" s="6"/>
      <c r="D12" s="6"/>
      <c r="E12" s="6"/>
      <c r="F12" s="6"/>
      <c r="G12" s="12">
        <v>5.0000000000000001E-4</v>
      </c>
      <c r="H12" s="12">
        <v>0.01</v>
      </c>
      <c r="I12" s="34">
        <v>1.6999999999999999E-3</v>
      </c>
      <c r="J12" s="12" t="s">
        <v>27</v>
      </c>
      <c r="K12" s="6"/>
      <c r="L12" s="6"/>
      <c r="M12" s="6"/>
      <c r="N12" s="6"/>
      <c r="O12" s="6"/>
      <c r="P12" s="6"/>
      <c r="Q12" s="6"/>
      <c r="R12" s="25"/>
    </row>
    <row r="13" spans="1:18" x14ac:dyDescent="0.25">
      <c r="A13" s="24"/>
      <c r="B13" s="6"/>
      <c r="C13" s="6"/>
      <c r="D13" s="6"/>
      <c r="E13" s="6"/>
      <c r="F13" s="6"/>
      <c r="G13" s="6"/>
      <c r="H13" s="6"/>
      <c r="I13" s="6"/>
      <c r="J13" s="6"/>
      <c r="K13" s="6"/>
      <c r="L13" s="6"/>
      <c r="M13" s="6"/>
      <c r="N13" s="6"/>
      <c r="O13" s="6"/>
      <c r="P13" s="6"/>
      <c r="Q13" s="6"/>
      <c r="R13" s="25"/>
    </row>
    <row r="14" spans="1:18" x14ac:dyDescent="0.25">
      <c r="A14" s="24"/>
      <c r="B14" s="6"/>
      <c r="C14" s="6"/>
      <c r="D14" s="6"/>
      <c r="E14" s="6"/>
      <c r="F14" s="6"/>
      <c r="G14" s="6"/>
      <c r="H14" s="6"/>
      <c r="I14" s="6"/>
      <c r="J14" s="6"/>
      <c r="K14" s="6"/>
      <c r="L14" s="6"/>
      <c r="M14" s="6"/>
      <c r="N14" s="6"/>
      <c r="O14" s="6"/>
      <c r="P14" s="6"/>
      <c r="Q14" s="6"/>
      <c r="R14" s="25"/>
    </row>
    <row r="15" spans="1:18" x14ac:dyDescent="0.25">
      <c r="A15" s="24"/>
      <c r="B15" s="6"/>
      <c r="C15" s="6"/>
      <c r="D15" s="6"/>
      <c r="E15" s="6"/>
      <c r="F15" s="6"/>
      <c r="G15" s="6"/>
      <c r="H15" s="6"/>
      <c r="I15" s="6"/>
      <c r="J15" s="6"/>
      <c r="K15" s="6"/>
      <c r="L15" s="6"/>
      <c r="M15" s="6"/>
      <c r="N15" s="6"/>
      <c r="O15" s="6"/>
      <c r="P15" s="6"/>
      <c r="Q15" s="6"/>
      <c r="R15" s="25"/>
    </row>
    <row r="16" spans="1:18" x14ac:dyDescent="0.25">
      <c r="A16" s="24"/>
      <c r="B16" s="6"/>
      <c r="C16" s="6"/>
      <c r="D16" s="6"/>
      <c r="E16" s="6"/>
      <c r="F16" s="6"/>
      <c r="G16" s="6"/>
      <c r="H16" s="6"/>
      <c r="I16" s="6"/>
      <c r="J16" s="6"/>
      <c r="K16" s="6"/>
      <c r="L16" s="6"/>
      <c r="M16" s="6"/>
      <c r="N16" s="6"/>
      <c r="O16" s="6"/>
      <c r="P16" s="6"/>
      <c r="Q16" s="6"/>
      <c r="R16" s="25"/>
    </row>
    <row r="17" spans="1:18" x14ac:dyDescent="0.25">
      <c r="A17" s="24"/>
      <c r="B17" s="6"/>
      <c r="C17" s="6"/>
      <c r="D17" s="6"/>
      <c r="E17" s="6"/>
      <c r="F17" s="6"/>
      <c r="G17" s="6"/>
      <c r="H17" s="6"/>
      <c r="I17" s="6"/>
      <c r="J17" s="6"/>
      <c r="K17" s="6"/>
      <c r="L17" s="6"/>
      <c r="M17" s="6"/>
      <c r="N17" s="6"/>
      <c r="O17" s="6"/>
      <c r="P17" s="6"/>
      <c r="Q17" s="6"/>
      <c r="R17" s="25"/>
    </row>
    <row r="18" spans="1:18" x14ac:dyDescent="0.25">
      <c r="A18" s="24"/>
      <c r="B18" s="6"/>
      <c r="C18" s="6"/>
      <c r="D18" s="6"/>
      <c r="E18" s="6"/>
      <c r="F18" s="6"/>
      <c r="G18" s="6"/>
      <c r="H18" s="6"/>
      <c r="I18" s="6"/>
      <c r="J18" s="6"/>
      <c r="K18" s="6"/>
      <c r="L18" s="6"/>
      <c r="M18" s="6"/>
      <c r="N18" s="6"/>
      <c r="O18" s="6"/>
      <c r="P18" s="6"/>
      <c r="Q18" s="6"/>
      <c r="R18" s="25"/>
    </row>
    <row r="19" spans="1:18" x14ac:dyDescent="0.25">
      <c r="A19" s="24"/>
      <c r="B19" s="6"/>
      <c r="C19" s="6"/>
      <c r="D19" s="6"/>
      <c r="E19" s="6"/>
      <c r="F19" s="6"/>
      <c r="G19" s="6"/>
      <c r="H19" s="6"/>
      <c r="I19" s="6"/>
      <c r="J19" s="6"/>
      <c r="K19" s="6"/>
      <c r="L19" s="6"/>
      <c r="M19" s="6"/>
      <c r="N19" s="6"/>
      <c r="O19" s="6"/>
      <c r="P19" s="6"/>
      <c r="Q19" s="6"/>
      <c r="R19" s="25"/>
    </row>
    <row r="20" spans="1:18" x14ac:dyDescent="0.25">
      <c r="A20" s="24"/>
      <c r="B20" s="6"/>
      <c r="C20" s="6"/>
      <c r="D20" s="6"/>
      <c r="E20" s="6"/>
      <c r="F20" s="6"/>
      <c r="G20" s="6"/>
      <c r="H20" s="6"/>
      <c r="I20" s="6"/>
      <c r="J20" s="6"/>
      <c r="K20" s="6"/>
      <c r="L20" s="6"/>
      <c r="M20" s="6"/>
      <c r="N20" s="6"/>
      <c r="O20" s="6"/>
      <c r="P20" s="6"/>
      <c r="Q20" s="6"/>
      <c r="R20" s="25"/>
    </row>
    <row r="21" spans="1:18" x14ac:dyDescent="0.25">
      <c r="A21" s="24"/>
      <c r="B21" s="6"/>
      <c r="C21" s="6"/>
      <c r="D21" s="6"/>
      <c r="E21" s="6"/>
      <c r="F21" s="6"/>
      <c r="G21" s="6"/>
      <c r="H21" s="6"/>
      <c r="I21" s="6"/>
      <c r="J21" s="6"/>
      <c r="K21" s="6"/>
      <c r="L21" s="6"/>
      <c r="M21" s="6"/>
      <c r="N21" s="6"/>
      <c r="O21" s="6"/>
      <c r="P21" s="6"/>
      <c r="Q21" s="6"/>
      <c r="R21" s="25"/>
    </row>
    <row r="22" spans="1:18" x14ac:dyDescent="0.25">
      <c r="A22" s="24"/>
      <c r="B22" s="6"/>
      <c r="C22" s="6"/>
      <c r="D22" s="6"/>
      <c r="E22" s="6"/>
      <c r="F22" s="6"/>
      <c r="G22" s="6"/>
      <c r="H22" s="6"/>
      <c r="I22" s="6"/>
      <c r="J22" s="6"/>
      <c r="K22" s="6"/>
      <c r="L22" s="6"/>
      <c r="M22" s="6"/>
      <c r="N22" s="6"/>
      <c r="O22" s="6"/>
      <c r="P22" s="6"/>
      <c r="Q22" s="6"/>
      <c r="R22" s="25"/>
    </row>
    <row r="23" spans="1:18" x14ac:dyDescent="0.25">
      <c r="A23" s="24"/>
      <c r="B23" s="6"/>
      <c r="C23" s="6"/>
      <c r="D23" s="6"/>
      <c r="E23" s="6"/>
      <c r="F23" s="6"/>
      <c r="G23" s="6"/>
      <c r="H23" s="6"/>
      <c r="I23" s="6"/>
      <c r="J23" s="6"/>
      <c r="K23" s="6"/>
      <c r="L23" s="6"/>
      <c r="M23" s="6"/>
      <c r="N23" s="6"/>
      <c r="O23" s="6"/>
      <c r="P23" s="6"/>
      <c r="Q23" s="6"/>
      <c r="R23" s="25"/>
    </row>
    <row r="24" spans="1:18" x14ac:dyDescent="0.25">
      <c r="A24" s="24"/>
      <c r="B24" s="6"/>
      <c r="C24" s="6"/>
      <c r="D24" s="6"/>
      <c r="E24" s="6"/>
      <c r="F24" s="6"/>
      <c r="G24" s="6"/>
      <c r="H24" s="6"/>
      <c r="I24" s="6"/>
      <c r="J24" s="6"/>
      <c r="K24" s="6"/>
      <c r="L24" s="6"/>
      <c r="M24" s="6"/>
      <c r="N24" s="6"/>
      <c r="O24" s="6"/>
      <c r="P24" s="6"/>
      <c r="Q24" s="6"/>
      <c r="R24" s="25"/>
    </row>
    <row r="25" spans="1:18" x14ac:dyDescent="0.25">
      <c r="A25" s="24"/>
      <c r="B25" s="6"/>
      <c r="C25" s="6"/>
      <c r="D25" s="6"/>
      <c r="E25" s="6"/>
      <c r="F25" s="6"/>
      <c r="G25" s="6"/>
      <c r="H25" s="6"/>
      <c r="I25" s="6"/>
      <c r="J25" s="6"/>
      <c r="K25" s="6"/>
      <c r="L25" s="6"/>
      <c r="M25" s="6"/>
      <c r="N25" s="6"/>
      <c r="O25" s="6"/>
      <c r="P25" s="6"/>
      <c r="Q25" s="6"/>
      <c r="R25" s="25"/>
    </row>
    <row r="26" spans="1:18" x14ac:dyDescent="0.25">
      <c r="A26" s="24"/>
      <c r="B26" s="6"/>
      <c r="C26" s="6"/>
      <c r="D26" s="6"/>
      <c r="E26" s="6"/>
      <c r="F26" s="6"/>
      <c r="G26" s="6"/>
      <c r="H26" s="6"/>
      <c r="I26" s="6"/>
      <c r="J26" s="6"/>
      <c r="K26" s="6"/>
      <c r="L26" s="6"/>
      <c r="M26" s="6"/>
      <c r="N26" s="6"/>
      <c r="O26" s="6"/>
      <c r="P26" s="6"/>
      <c r="Q26" s="6"/>
      <c r="R26" s="25"/>
    </row>
    <row r="27" spans="1:18" x14ac:dyDescent="0.25">
      <c r="A27" s="24"/>
      <c r="B27" s="6"/>
      <c r="C27" s="6"/>
      <c r="D27" s="6"/>
      <c r="E27" s="6"/>
      <c r="F27" s="6"/>
      <c r="G27" s="6"/>
      <c r="H27" s="6"/>
      <c r="I27" s="6"/>
      <c r="J27" s="6"/>
      <c r="K27" s="6"/>
      <c r="L27" s="6"/>
      <c r="M27" s="6"/>
      <c r="N27" s="6"/>
      <c r="O27" s="6"/>
      <c r="P27" s="6"/>
      <c r="Q27" s="6"/>
      <c r="R27" s="25"/>
    </row>
    <row r="28" spans="1:18" x14ac:dyDescent="0.25">
      <c r="A28" s="24"/>
      <c r="B28" s="6"/>
      <c r="C28" s="6"/>
      <c r="D28" s="6"/>
      <c r="E28" s="6"/>
      <c r="F28" s="6"/>
      <c r="G28" s="6"/>
      <c r="H28" s="6"/>
      <c r="I28" s="6"/>
      <c r="J28" s="6"/>
      <c r="K28" s="6"/>
      <c r="L28" s="6"/>
      <c r="M28" s="6"/>
      <c r="N28" s="6"/>
      <c r="O28" s="6"/>
      <c r="P28" s="6"/>
      <c r="Q28" s="6"/>
      <c r="R28" s="25"/>
    </row>
    <row r="29" spans="1:18" x14ac:dyDescent="0.25">
      <c r="A29" s="24"/>
      <c r="B29" s="6"/>
      <c r="C29" s="6"/>
      <c r="D29" s="6"/>
      <c r="E29" s="6"/>
      <c r="F29" s="6"/>
      <c r="G29" s="6"/>
      <c r="H29" s="6"/>
      <c r="I29" s="6"/>
      <c r="J29" s="6"/>
      <c r="K29" s="6"/>
      <c r="L29" s="6"/>
      <c r="M29" s="6"/>
      <c r="N29" s="6"/>
      <c r="O29" s="6"/>
      <c r="P29" s="6"/>
      <c r="Q29" s="6"/>
      <c r="R29" s="25"/>
    </row>
    <row r="30" spans="1:18" x14ac:dyDescent="0.25">
      <c r="A30" s="24"/>
      <c r="B30" s="6"/>
      <c r="C30" s="6"/>
      <c r="D30" s="6"/>
      <c r="E30" s="6"/>
      <c r="F30" s="6"/>
      <c r="G30" s="6"/>
      <c r="H30" s="6"/>
      <c r="I30" s="6"/>
      <c r="J30" s="6"/>
      <c r="K30" s="6"/>
      <c r="L30" s="6"/>
      <c r="M30" s="6"/>
      <c r="N30" s="6"/>
      <c r="O30" s="6"/>
      <c r="P30" s="6"/>
      <c r="Q30" s="6"/>
      <c r="R30" s="25"/>
    </row>
    <row r="31" spans="1:18" x14ac:dyDescent="0.25">
      <c r="A31" s="24"/>
      <c r="B31" s="6"/>
      <c r="C31" s="6"/>
      <c r="D31" s="6"/>
      <c r="E31" s="6"/>
      <c r="F31" s="6"/>
      <c r="G31" s="6"/>
      <c r="H31" s="6"/>
      <c r="I31" s="6"/>
      <c r="J31" s="6"/>
      <c r="K31" s="6"/>
      <c r="L31" s="6"/>
      <c r="M31" s="6"/>
      <c r="N31" s="6"/>
      <c r="O31" s="6"/>
      <c r="P31" s="6"/>
      <c r="Q31" s="6"/>
      <c r="R31" s="25"/>
    </row>
    <row r="32" spans="1:18" x14ac:dyDescent="0.25">
      <c r="A32" s="24"/>
      <c r="B32" s="6"/>
      <c r="C32" s="6"/>
      <c r="D32" s="6"/>
      <c r="E32" s="6"/>
      <c r="F32" s="6"/>
      <c r="G32" s="6"/>
      <c r="H32" s="6"/>
      <c r="I32" s="6"/>
      <c r="J32" s="6"/>
      <c r="K32" s="6"/>
      <c r="L32" s="6"/>
      <c r="M32" s="6"/>
      <c r="N32" s="6"/>
      <c r="O32" s="6"/>
      <c r="P32" s="6"/>
      <c r="Q32" s="6"/>
      <c r="R32" s="25"/>
    </row>
    <row r="33" spans="1:18" x14ac:dyDescent="0.25">
      <c r="A33" s="24"/>
      <c r="B33" s="6"/>
      <c r="C33" s="6"/>
      <c r="D33" s="6"/>
      <c r="E33" s="6"/>
      <c r="F33" s="6"/>
      <c r="G33" s="6"/>
      <c r="H33" s="6"/>
      <c r="I33" s="6"/>
      <c r="J33" s="6"/>
      <c r="K33" s="6"/>
      <c r="L33" s="6"/>
      <c r="M33" s="6"/>
      <c r="N33" s="6"/>
      <c r="O33" s="6"/>
      <c r="P33" s="6"/>
      <c r="Q33" s="6"/>
      <c r="R33" s="25"/>
    </row>
    <row r="34" spans="1:18" x14ac:dyDescent="0.25">
      <c r="A34" s="24"/>
      <c r="B34" s="6"/>
      <c r="C34" s="6"/>
      <c r="D34" s="6"/>
      <c r="E34" s="6"/>
      <c r="F34" s="6"/>
      <c r="G34" s="6"/>
      <c r="H34" s="6"/>
      <c r="I34" s="6"/>
      <c r="J34" s="6"/>
      <c r="K34" s="6"/>
      <c r="L34" s="6"/>
      <c r="M34" s="6"/>
      <c r="N34" s="6"/>
      <c r="O34" s="6"/>
      <c r="P34" s="6"/>
      <c r="Q34" s="6"/>
      <c r="R34" s="25"/>
    </row>
    <row r="35" spans="1:18" x14ac:dyDescent="0.25">
      <c r="A35" s="24"/>
      <c r="B35" s="6"/>
      <c r="C35" s="6"/>
      <c r="D35" s="6"/>
      <c r="E35" s="6"/>
      <c r="F35" s="6"/>
      <c r="G35" s="6"/>
      <c r="H35" s="6"/>
      <c r="I35" s="6"/>
      <c r="J35" s="6"/>
      <c r="K35" s="6"/>
      <c r="L35" s="6"/>
      <c r="M35" s="6"/>
      <c r="N35" s="6"/>
      <c r="O35" s="6"/>
      <c r="P35" s="6"/>
      <c r="Q35" s="6"/>
      <c r="R35" s="25"/>
    </row>
    <row r="36" spans="1:18" x14ac:dyDescent="0.25">
      <c r="A36" s="24"/>
      <c r="B36" s="6"/>
      <c r="C36" s="6"/>
      <c r="D36" s="6"/>
      <c r="E36" s="6"/>
      <c r="F36" s="6"/>
      <c r="G36" s="6"/>
      <c r="H36" s="6"/>
      <c r="I36" s="6"/>
      <c r="J36" s="6"/>
      <c r="K36" s="6"/>
      <c r="L36" s="6"/>
      <c r="M36" s="6"/>
      <c r="N36" s="6"/>
      <c r="O36" s="6"/>
      <c r="P36" s="6"/>
      <c r="Q36" s="6"/>
      <c r="R36" s="25"/>
    </row>
    <row r="37" spans="1:18" x14ac:dyDescent="0.25">
      <c r="A37" s="24"/>
      <c r="B37" s="6"/>
      <c r="C37" s="6"/>
      <c r="D37" s="6"/>
      <c r="E37" s="6"/>
      <c r="F37" s="6"/>
      <c r="G37" s="6"/>
      <c r="H37" s="6"/>
      <c r="I37" s="6"/>
      <c r="J37" s="6"/>
      <c r="K37" s="6"/>
      <c r="L37" s="6"/>
      <c r="M37" s="6"/>
      <c r="N37" s="6"/>
      <c r="O37" s="6"/>
      <c r="P37" s="6"/>
      <c r="Q37" s="6"/>
      <c r="R37" s="25"/>
    </row>
    <row r="38" spans="1:18" x14ac:dyDescent="0.25">
      <c r="A38" s="24"/>
      <c r="B38" s="20" t="s">
        <v>70</v>
      </c>
      <c r="C38" s="6"/>
      <c r="D38" s="6"/>
      <c r="E38" s="6"/>
      <c r="F38" s="6"/>
      <c r="G38" s="6"/>
      <c r="H38" s="6"/>
      <c r="I38" s="6"/>
      <c r="J38" s="6"/>
      <c r="K38" s="6"/>
      <c r="L38" s="6"/>
      <c r="M38" s="6"/>
      <c r="N38" s="6"/>
      <c r="O38" s="6"/>
      <c r="P38" s="6"/>
      <c r="Q38" s="6"/>
      <c r="R38" s="25"/>
    </row>
    <row r="39" spans="1:18" x14ac:dyDescent="0.25">
      <c r="A39" s="24"/>
      <c r="B39" s="6"/>
      <c r="C39" s="6"/>
      <c r="D39" s="6"/>
      <c r="E39" s="6"/>
      <c r="F39" s="6"/>
      <c r="G39" s="6"/>
      <c r="H39" s="6"/>
      <c r="I39" s="6"/>
      <c r="J39" s="6"/>
      <c r="K39" s="6"/>
      <c r="L39" s="6"/>
      <c r="M39" s="6"/>
      <c r="N39" s="6"/>
      <c r="O39" s="6"/>
      <c r="P39" s="6"/>
      <c r="Q39" s="6"/>
      <c r="R39" s="25"/>
    </row>
    <row r="40" spans="1:18" ht="15.75" thickBot="1" x14ac:dyDescent="0.3">
      <c r="A40" s="26"/>
      <c r="B40" s="27"/>
      <c r="C40" s="27"/>
      <c r="D40" s="27"/>
      <c r="E40" s="27"/>
      <c r="F40" s="27"/>
      <c r="G40" s="27"/>
      <c r="H40" s="27"/>
      <c r="I40" s="27"/>
      <c r="J40" s="27"/>
      <c r="K40" s="27"/>
      <c r="L40" s="27"/>
      <c r="M40" s="27"/>
      <c r="N40" s="27"/>
      <c r="O40" s="27"/>
      <c r="P40" s="27"/>
      <c r="Q40" s="27"/>
      <c r="R40" s="28"/>
    </row>
    <row r="41" spans="1:18" ht="15.75" thickTop="1" x14ac:dyDescent="0.25"/>
    <row r="68" spans="1:18" x14ac:dyDescent="0.25">
      <c r="A68" s="2"/>
      <c r="B68" s="3"/>
      <c r="C68" s="4"/>
      <c r="F68" s="2"/>
      <c r="G68" s="3"/>
      <c r="H68" s="11"/>
      <c r="I68" s="3"/>
      <c r="J68" s="3"/>
      <c r="K68" s="4"/>
      <c r="N68" s="2"/>
      <c r="O68" s="3"/>
      <c r="P68" s="3"/>
      <c r="Q68" s="3"/>
      <c r="R68" s="4"/>
    </row>
    <row r="69" spans="1:18" x14ac:dyDescent="0.25">
      <c r="A69" s="5" t="s">
        <v>41</v>
      </c>
      <c r="B69" s="6"/>
      <c r="C69" s="7"/>
      <c r="F69" s="5" t="s">
        <v>60</v>
      </c>
      <c r="G69" s="6"/>
      <c r="I69" s="6"/>
      <c r="J69" s="6"/>
      <c r="K69" s="7"/>
      <c r="N69" s="5"/>
      <c r="O69" s="6"/>
      <c r="P69" s="6"/>
      <c r="Q69" s="6"/>
      <c r="R69" s="7"/>
    </row>
    <row r="70" spans="1:18" x14ac:dyDescent="0.25">
      <c r="A70" s="5"/>
      <c r="B70" s="6"/>
      <c r="C70" s="7"/>
      <c r="F70" s="5"/>
      <c r="G70" s="6"/>
      <c r="H70" s="6" t="s">
        <v>31</v>
      </c>
      <c r="I70" s="12">
        <f>(SUM(K73:K85)/COUNT(K73:K85))^0.5</f>
        <v>3.5148193764833378E-2</v>
      </c>
      <c r="J70" s="6"/>
      <c r="K70" s="7"/>
      <c r="N70" s="13" t="s">
        <v>21</v>
      </c>
      <c r="O70" s="12">
        <v>25</v>
      </c>
      <c r="P70" s="6" t="s">
        <v>51</v>
      </c>
      <c r="Q70" s="6"/>
      <c r="R70" s="7"/>
    </row>
    <row r="71" spans="1:18" x14ac:dyDescent="0.25">
      <c r="A71" s="5" t="s">
        <v>34</v>
      </c>
      <c r="B71" s="6" t="s">
        <v>35</v>
      </c>
      <c r="C71" s="7"/>
      <c r="F71" s="5"/>
      <c r="G71" s="6"/>
      <c r="H71" s="6"/>
      <c r="I71" s="6"/>
      <c r="J71" s="6"/>
      <c r="K71" s="7"/>
      <c r="N71" s="13" t="s">
        <v>21</v>
      </c>
      <c r="O71" s="12">
        <f>'practice truth model'!E3</f>
        <v>1</v>
      </c>
      <c r="P71" s="12" t="s">
        <v>6</v>
      </c>
      <c r="Q71" s="6"/>
      <c r="R71" s="7"/>
    </row>
    <row r="72" spans="1:18" x14ac:dyDescent="0.25">
      <c r="A72" s="5">
        <v>0</v>
      </c>
      <c r="B72" s="6">
        <v>1</v>
      </c>
      <c r="C72" s="7"/>
      <c r="F72" s="13" t="s">
        <v>20</v>
      </c>
      <c r="G72" s="12" t="s">
        <v>19</v>
      </c>
      <c r="H72" s="6"/>
      <c r="I72" s="6" t="s">
        <v>29</v>
      </c>
      <c r="J72" s="6"/>
      <c r="K72" s="7" t="s">
        <v>30</v>
      </c>
      <c r="N72" s="13" t="s">
        <v>21</v>
      </c>
      <c r="O72" s="12">
        <f>'practice truth model'!E4</f>
        <v>50</v>
      </c>
      <c r="P72" s="12" t="s">
        <v>7</v>
      </c>
      <c r="Q72" s="6"/>
      <c r="R72" s="7"/>
    </row>
    <row r="73" spans="1:18" x14ac:dyDescent="0.25">
      <c r="A73" s="5">
        <f>'Game Level 0.2'!D13</f>
        <v>0</v>
      </c>
      <c r="B73" s="6">
        <v>1</v>
      </c>
      <c r="C73" s="7"/>
      <c r="F73" s="13">
        <f>'practice truth model'!B17</f>
        <v>0</v>
      </c>
      <c r="G73" s="12">
        <f>'practice truth model'!C17</f>
        <v>0</v>
      </c>
      <c r="H73" s="6"/>
      <c r="I73" s="12">
        <f>'Game Level 0.2'!O85</f>
        <v>0</v>
      </c>
      <c r="J73" s="6"/>
      <c r="K73" s="7">
        <f t="shared" ref="K73:K136" si="0">(I73-G73)^2</f>
        <v>0</v>
      </c>
      <c r="N73" s="13" t="s">
        <v>21</v>
      </c>
      <c r="O73" s="12">
        <f>'practice truth model'!E5</f>
        <v>100</v>
      </c>
      <c r="P73" s="12" t="s">
        <v>8</v>
      </c>
      <c r="Q73" s="6"/>
      <c r="R73" s="7"/>
    </row>
    <row r="74" spans="1:18" x14ac:dyDescent="0.25">
      <c r="A74" s="5">
        <f>'Game Level 0.2'!D12</f>
        <v>0</v>
      </c>
      <c r="B74" s="6">
        <v>0</v>
      </c>
      <c r="C74" s="7"/>
      <c r="F74" s="13">
        <f>'practice truth model'!B18</f>
        <v>30</v>
      </c>
      <c r="G74" s="12">
        <f>'practice truth model'!C18</f>
        <v>0</v>
      </c>
      <c r="H74" s="6"/>
      <c r="I74" s="12">
        <f>'Game Level 0.2'!O86</f>
        <v>0</v>
      </c>
      <c r="J74" s="6"/>
      <c r="K74" s="7">
        <f t="shared" si="0"/>
        <v>0</v>
      </c>
      <c r="N74" s="13" t="s">
        <v>21</v>
      </c>
      <c r="O74" s="12">
        <f>'practice truth model'!E10</f>
        <v>250</v>
      </c>
      <c r="P74" s="12" t="s">
        <v>13</v>
      </c>
      <c r="Q74" s="6"/>
      <c r="R74" s="7"/>
    </row>
    <row r="75" spans="1:18" x14ac:dyDescent="0.25">
      <c r="A75" s="5">
        <f>2*A74</f>
        <v>0</v>
      </c>
      <c r="B75" s="6">
        <v>0</v>
      </c>
      <c r="C75" s="7"/>
      <c r="F75" s="13">
        <f>'practice truth model'!B19</f>
        <v>60</v>
      </c>
      <c r="G75" s="12">
        <f>'practice truth model'!C19</f>
        <v>0</v>
      </c>
      <c r="H75" s="6"/>
      <c r="I75" s="12">
        <f>'Game Level 0.2'!O87</f>
        <v>0</v>
      </c>
      <c r="J75" s="6"/>
      <c r="K75" s="7">
        <f t="shared" si="0"/>
        <v>0</v>
      </c>
      <c r="N75" s="13" t="s">
        <v>21</v>
      </c>
      <c r="O75" s="12">
        <f>'practice truth model'!E11</f>
        <v>2000</v>
      </c>
      <c r="P75" s="12" t="s">
        <v>14</v>
      </c>
      <c r="Q75" s="6"/>
      <c r="R75" s="7"/>
    </row>
    <row r="76" spans="1:18" x14ac:dyDescent="0.25">
      <c r="A76" s="5"/>
      <c r="B76" s="6"/>
      <c r="C76" s="7"/>
      <c r="F76" s="13">
        <f>'practice truth model'!B20</f>
        <v>90</v>
      </c>
      <c r="G76" s="12">
        <f>'practice truth model'!C20</f>
        <v>0</v>
      </c>
      <c r="H76" s="6"/>
      <c r="I76" s="12">
        <f>'Game Level 0.2'!O88</f>
        <v>0</v>
      </c>
      <c r="J76" s="6"/>
      <c r="K76" s="7">
        <f t="shared" si="0"/>
        <v>0</v>
      </c>
      <c r="N76" s="13" t="s">
        <v>21</v>
      </c>
      <c r="O76" s="12">
        <f>'practice truth model'!E12</f>
        <v>30</v>
      </c>
      <c r="P76" s="12" t="s">
        <v>15</v>
      </c>
      <c r="Q76" s="6"/>
      <c r="R76" s="7"/>
    </row>
    <row r="77" spans="1:18" x14ac:dyDescent="0.25">
      <c r="A77" s="5"/>
      <c r="B77" s="6"/>
      <c r="C77" s="7"/>
      <c r="F77" s="13">
        <f>'practice truth model'!B21</f>
        <v>120</v>
      </c>
      <c r="G77" s="12">
        <f>'practice truth model'!C21</f>
        <v>2.5397610728048824E-13</v>
      </c>
      <c r="H77" s="6"/>
      <c r="I77" s="12">
        <f>'Game Level 0.2'!O89</f>
        <v>4.6664155135825788E-11</v>
      </c>
      <c r="J77" s="6"/>
      <c r="K77" s="7">
        <f t="shared" si="0"/>
        <v>2.1539047174616263E-21</v>
      </c>
      <c r="N77" s="13" t="s">
        <v>22</v>
      </c>
      <c r="O77" s="12">
        <f>IF('Game Level 0.2'!I9&lt;'Game Level 0.2'!G9,+'Game Level 0.2'!G9,+IF('Game Level 0.2'!I9&gt;'Game Level 0.2'!H9,'Game Level 0.2'!H9,'Game Level 0.2'!I9))</f>
        <v>2</v>
      </c>
      <c r="P77" s="12" t="s">
        <v>9</v>
      </c>
      <c r="Q77" s="6"/>
      <c r="R77" s="7"/>
    </row>
    <row r="78" spans="1:18" x14ac:dyDescent="0.25">
      <c r="A78" s="5">
        <v>0</v>
      </c>
      <c r="B78" s="6">
        <f>'Game Level 0.2'!D14</f>
        <v>0</v>
      </c>
      <c r="C78" s="7"/>
      <c r="F78" s="13">
        <f>'practice truth model'!B22</f>
        <v>150</v>
      </c>
      <c r="G78" s="12">
        <f>'practice truth model'!C22</f>
        <v>1.8803900654406201E-4</v>
      </c>
      <c r="H78" s="6"/>
      <c r="I78" s="12">
        <f>'Game Level 0.2'!O90</f>
        <v>1.4170979934763227E-3</v>
      </c>
      <c r="J78" s="6"/>
      <c r="K78" s="7">
        <f t="shared" si="0"/>
        <v>1.5105859933589549E-6</v>
      </c>
      <c r="N78" s="13" t="s">
        <v>22</v>
      </c>
      <c r="O78" s="12">
        <f>IF('Game Level 0.2'!I10&lt;'Game Level 0.2'!G10,+'Game Level 0.2'!G10,+IF('Game Level 0.2'!I10&gt;'Game Level 0.2'!H10,'Game Level 0.2'!H10,'Game Level 0.2'!I10))</f>
        <v>49</v>
      </c>
      <c r="P78" s="12" t="s">
        <v>10</v>
      </c>
      <c r="Q78" s="6"/>
      <c r="R78" s="7"/>
    </row>
    <row r="79" spans="1:18" x14ac:dyDescent="0.25">
      <c r="A79" s="5">
        <f>A75</f>
        <v>0</v>
      </c>
      <c r="B79" s="6">
        <f>B78</f>
        <v>0</v>
      </c>
      <c r="C79" s="7"/>
      <c r="F79" s="13">
        <f>'practice truth model'!B23</f>
        <v>180</v>
      </c>
      <c r="G79" s="12">
        <f>'practice truth model'!C23</f>
        <v>1.5626431048230673E-2</v>
      </c>
      <c r="H79" s="6"/>
      <c r="I79" s="12">
        <f>'Game Level 0.2'!O91</f>
        <v>4.9276761897522052E-2</v>
      </c>
      <c r="J79" s="6"/>
      <c r="K79" s="7">
        <f t="shared" si="0"/>
        <v>1.1323447662667711E-3</v>
      </c>
      <c r="N79" s="13" t="s">
        <v>22</v>
      </c>
      <c r="O79" s="12">
        <f>IF('Game Level 0.2'!I11&lt;'Game Level 0.2'!G11,+'Game Level 0.2'!G11,+IF('Game Level 0.2'!I11&gt;'Game Level 0.2'!H11,'Game Level 0.2'!H11,'Game Level 0.2'!I11))</f>
        <v>2.5</v>
      </c>
      <c r="P79" s="12" t="s">
        <v>11</v>
      </c>
      <c r="Q79" s="6"/>
      <c r="R79" s="7"/>
    </row>
    <row r="80" spans="1:18" x14ac:dyDescent="0.25">
      <c r="A80" s="5"/>
      <c r="B80" s="6"/>
      <c r="C80" s="7"/>
      <c r="F80" s="13">
        <f>'practice truth model'!B24</f>
        <v>210</v>
      </c>
      <c r="G80" s="12">
        <f>'practice truth model'!C24</f>
        <v>7.865561133111354E-2</v>
      </c>
      <c r="H80" s="6"/>
      <c r="I80" s="12">
        <f>'Game Level 0.2'!O92</f>
        <v>0.15832039657769198</v>
      </c>
      <c r="J80" s="6"/>
      <c r="K80" s="7">
        <f t="shared" si="0"/>
        <v>6.3464780083834615E-3</v>
      </c>
      <c r="N80" s="13" t="s">
        <v>22</v>
      </c>
      <c r="O80" s="12">
        <f>IF('Game Level 0.2'!I12&lt;'Game Level 0.2'!G12,+'Game Level 0.2'!G12,+IF('Game Level 0.2'!I12&gt;'Game Level 0.2'!H12,'Game Level 0.2'!H12,'Game Level 0.2'!I12))</f>
        <v>1.6999999999999999E-3</v>
      </c>
      <c r="P80" s="12" t="s">
        <v>12</v>
      </c>
      <c r="Q80" s="6"/>
      <c r="R80" s="7"/>
    </row>
    <row r="81" spans="1:18" x14ac:dyDescent="0.25">
      <c r="A81" s="5"/>
      <c r="B81" s="6"/>
      <c r="C81" s="7"/>
      <c r="F81" s="13">
        <f>'practice truth model'!B25</f>
        <v>240</v>
      </c>
      <c r="G81" s="12">
        <f>'practice truth model'!C25</f>
        <v>0.15058563601525018</v>
      </c>
      <c r="H81" s="6"/>
      <c r="I81" s="12">
        <f>'Game Level 0.2'!O93</f>
        <v>0.22496424160134415</v>
      </c>
      <c r="J81" s="6"/>
      <c r="K81" s="7">
        <f t="shared" si="0"/>
        <v>5.532176968931728E-3</v>
      </c>
      <c r="N81" s="13"/>
      <c r="O81" s="12"/>
      <c r="P81" s="12"/>
      <c r="Q81" s="6"/>
      <c r="R81" s="7"/>
    </row>
    <row r="82" spans="1:18" x14ac:dyDescent="0.25">
      <c r="A82" s="5" t="s">
        <v>38</v>
      </c>
      <c r="B82" s="6"/>
      <c r="C82" s="7"/>
      <c r="F82" s="13">
        <f>'practice truth model'!B26</f>
        <v>270</v>
      </c>
      <c r="G82" s="12">
        <f>'practice truth model'!C26</f>
        <v>0.18586772262949794</v>
      </c>
      <c r="H82" s="6"/>
      <c r="I82" s="12">
        <f>'Game Level 0.2'!O94</f>
        <v>0.22124796828024945</v>
      </c>
      <c r="J82" s="6"/>
      <c r="K82" s="7">
        <f t="shared" si="0"/>
        <v>1.2517617823075214E-3</v>
      </c>
      <c r="N82" s="13"/>
      <c r="O82" s="12"/>
      <c r="P82" s="12"/>
      <c r="Q82" s="6"/>
      <c r="R82" s="7"/>
    </row>
    <row r="83" spans="1:18" x14ac:dyDescent="0.25">
      <c r="A83" s="5" t="s">
        <v>39</v>
      </c>
      <c r="B83" s="6">
        <f>MAX('Game Level 0.2'!P206:P335)</f>
        <v>0</v>
      </c>
      <c r="C83" s="7"/>
      <c r="F83" s="13">
        <f>'practice truth model'!B27</f>
        <v>300</v>
      </c>
      <c r="G83" s="12">
        <f>'practice truth model'!C27</f>
        <v>0.18177904516669244</v>
      </c>
      <c r="H83" s="6"/>
      <c r="I83" s="12">
        <f>'Game Level 0.2'!O95</f>
        <v>0.17927384017012898</v>
      </c>
      <c r="J83" s="6"/>
      <c r="K83" s="7">
        <f t="shared" si="0"/>
        <v>6.2760520748064943E-6</v>
      </c>
      <c r="N83" s="13"/>
      <c r="O83" s="12"/>
      <c r="P83" s="12"/>
      <c r="Q83" s="6"/>
      <c r="R83" s="7"/>
    </row>
    <row r="84" spans="1:18" x14ac:dyDescent="0.25">
      <c r="A84" s="5" t="s">
        <v>35</v>
      </c>
      <c r="B84" s="6" t="e">
        <f>IF(B83&lt;A73,1,+IF(B83&gt;A74,0,(B83-A73)/(A74-A73)))</f>
        <v>#DIV/0!</v>
      </c>
      <c r="C84" s="7"/>
      <c r="F84" s="13">
        <f>'practice truth model'!B28</f>
        <v>330</v>
      </c>
      <c r="G84" s="12">
        <f>'practice truth model'!C28</f>
        <v>0.15510869647453307</v>
      </c>
      <c r="H84" s="6"/>
      <c r="I84" s="12">
        <f>'Game Level 0.2'!O96</f>
        <v>0.12978541990318743</v>
      </c>
      <c r="J84" s="6"/>
      <c r="K84" s="7">
        <f t="shared" si="0"/>
        <v>6.412683363088632E-4</v>
      </c>
      <c r="N84" s="13" t="s">
        <v>16</v>
      </c>
      <c r="O84" s="12" t="s">
        <v>17</v>
      </c>
      <c r="P84" s="12"/>
      <c r="Q84" s="6"/>
    </row>
    <row r="85" spans="1:18" x14ac:dyDescent="0.25">
      <c r="C85" s="7"/>
      <c r="F85" s="13">
        <f>'practice truth model'!B29</f>
        <v>360</v>
      </c>
      <c r="G85" s="12">
        <f>'practice truth model'!C29</f>
        <v>0.12147168129802678</v>
      </c>
      <c r="H85" s="6"/>
      <c r="I85" s="12">
        <f>'Game Level 0.2'!O97</f>
        <v>8.7584732131319218E-2</v>
      </c>
      <c r="J85" s="6"/>
      <c r="K85" s="7">
        <f t="shared" si="0"/>
        <v>1.1483253238270224E-3</v>
      </c>
      <c r="N85" s="13">
        <v>0</v>
      </c>
      <c r="O85" s="12">
        <f t="shared" ref="O85:O148" si="1">IF($N85&lt;=O$73,0,+O$71*O$72*O$74*O$77^0.5/(2*(PI()*O$78*($N85-O$73)^3)^0.5)*EXP(-((O$77*O$74-O$79*($N85-O$73))^2)/(4*O$77*O$78*($N85-O$73)))*EXP(-O$80*($N85-O$73)))</f>
        <v>0</v>
      </c>
      <c r="P85" s="12"/>
      <c r="Q85" s="6"/>
    </row>
    <row r="86" spans="1:18" x14ac:dyDescent="0.25">
      <c r="C86" s="7"/>
      <c r="F86" s="13">
        <f>'practice truth model'!B30</f>
        <v>390</v>
      </c>
      <c r="G86" s="12">
        <f>'practice truth model'!C30</f>
        <v>8.9876034111444306E-2</v>
      </c>
      <c r="H86" s="6"/>
      <c r="I86" s="12">
        <f>'Game Level 0.2'!O98</f>
        <v>5.6443500228964209E-2</v>
      </c>
      <c r="J86" s="6"/>
      <c r="K86" s="7">
        <f t="shared" si="0"/>
        <v>1.1177343218031796E-3</v>
      </c>
      <c r="N86" s="13">
        <f t="shared" ref="N86:N117" si="2">N85+$O$76</f>
        <v>30</v>
      </c>
      <c r="O86" s="12">
        <f t="shared" si="1"/>
        <v>0</v>
      </c>
      <c r="P86" s="12"/>
      <c r="Q86" s="6"/>
    </row>
    <row r="87" spans="1:18" x14ac:dyDescent="0.25">
      <c r="A87" s="5" t="s">
        <v>48</v>
      </c>
      <c r="B87" s="6"/>
      <c r="C87" s="7"/>
      <c r="F87" s="13">
        <f>'practice truth model'!B31</f>
        <v>420</v>
      </c>
      <c r="G87" s="12">
        <f>'practice truth model'!C31</f>
        <v>6.3946172755950451E-2</v>
      </c>
      <c r="H87" s="6"/>
      <c r="I87" s="12">
        <f>'Game Level 0.2'!O99</f>
        <v>3.5248907523115561E-2</v>
      </c>
      <c r="J87" s="6"/>
      <c r="K87" s="7">
        <f t="shared" si="0"/>
        <v>8.2353303184367417E-4</v>
      </c>
      <c r="N87" s="13">
        <f t="shared" si="2"/>
        <v>60</v>
      </c>
      <c r="O87" s="12">
        <f t="shared" si="1"/>
        <v>0</v>
      </c>
      <c r="P87" s="12"/>
      <c r="Q87" s="6"/>
    </row>
    <row r="88" spans="1:18" x14ac:dyDescent="0.25">
      <c r="A88" s="5" t="s">
        <v>39</v>
      </c>
      <c r="B88" s="6">
        <f>MAX('practice truth model'!G17:G267)</f>
        <v>4.9590410585282508E-3</v>
      </c>
      <c r="C88" s="7"/>
      <c r="F88" s="13">
        <f>'practice truth model'!B32</f>
        <v>450</v>
      </c>
      <c r="G88" s="12">
        <f>'practice truth model'!C32</f>
        <v>4.4248867521862821E-2</v>
      </c>
      <c r="H88" s="6"/>
      <c r="I88" s="12">
        <f>'Game Level 0.2'!O100</f>
        <v>2.1531720747647084E-2</v>
      </c>
      <c r="J88" s="6"/>
      <c r="K88" s="7">
        <f t="shared" si="0"/>
        <v>5.1606875756126053E-4</v>
      </c>
      <c r="N88" s="13">
        <f t="shared" si="2"/>
        <v>90</v>
      </c>
      <c r="O88" s="12">
        <f t="shared" si="1"/>
        <v>0</v>
      </c>
      <c r="P88" s="12"/>
      <c r="Q88" s="6"/>
    </row>
    <row r="89" spans="1:18" x14ac:dyDescent="0.25">
      <c r="A89" s="5" t="s">
        <v>35</v>
      </c>
      <c r="B89" s="6">
        <f>IF(B88&lt;A73,1,+IF(B88&gt;A74,0,(B88-A73)/(A74-A73)))</f>
        <v>0</v>
      </c>
      <c r="C89" s="7"/>
      <c r="F89" s="13">
        <f>'practice truth model'!B33</f>
        <v>480</v>
      </c>
      <c r="G89" s="12">
        <f>'practice truth model'!C33</f>
        <v>3.0004295507650987E-2</v>
      </c>
      <c r="H89" s="6"/>
      <c r="I89" s="12">
        <f>'Game Level 0.2'!O101</f>
        <v>1.2944982895024121E-2</v>
      </c>
      <c r="J89" s="6"/>
      <c r="K89" s="7">
        <f t="shared" si="0"/>
        <v>2.9102014681533009E-4</v>
      </c>
      <c r="N89" s="13">
        <f t="shared" si="2"/>
        <v>120</v>
      </c>
      <c r="O89" s="12">
        <f t="shared" si="1"/>
        <v>4.6664155135825788E-11</v>
      </c>
      <c r="P89" s="12"/>
      <c r="Q89" s="6"/>
    </row>
    <row r="90" spans="1:18" x14ac:dyDescent="0.25">
      <c r="C90" s="7"/>
      <c r="F90" s="13">
        <f>'practice truth model'!B34</f>
        <v>510</v>
      </c>
      <c r="G90" s="12">
        <f>'practice truth model'!C34</f>
        <v>2.0040803471105418E-2</v>
      </c>
      <c r="H90" s="6"/>
      <c r="I90" s="12">
        <f>'Game Level 0.2'!O102</f>
        <v>7.6922686735467682E-3</v>
      </c>
      <c r="J90" s="6"/>
      <c r="K90" s="7">
        <f t="shared" si="0"/>
        <v>1.5248631164651682E-4</v>
      </c>
      <c r="N90" s="13">
        <f t="shared" si="2"/>
        <v>150</v>
      </c>
      <c r="O90" s="12">
        <f t="shared" si="1"/>
        <v>1.4170979934763227E-3</v>
      </c>
      <c r="P90" s="12"/>
      <c r="Q90" s="6"/>
    </row>
    <row r="91" spans="1:18" x14ac:dyDescent="0.25">
      <c r="C91" s="7"/>
      <c r="F91" s="13">
        <f>'practice truth model'!B35</f>
        <v>540</v>
      </c>
      <c r="G91" s="12">
        <f>'practice truth model'!C35</f>
        <v>1.3234095222405172E-2</v>
      </c>
      <c r="H91" s="6"/>
      <c r="I91" s="12">
        <f>'Game Level 0.2'!O103</f>
        <v>4.5313953387910296E-3</v>
      </c>
      <c r="J91" s="6"/>
      <c r="K91" s="7">
        <f t="shared" si="0"/>
        <v>7.5736985264257585E-5</v>
      </c>
      <c r="N91" s="13">
        <f t="shared" si="2"/>
        <v>180</v>
      </c>
      <c r="O91" s="12">
        <f t="shared" si="1"/>
        <v>4.9276761897522052E-2</v>
      </c>
      <c r="P91" s="12"/>
      <c r="Q91" s="6"/>
    </row>
    <row r="92" spans="1:18" x14ac:dyDescent="0.25">
      <c r="A92" s="8"/>
      <c r="B92" s="9"/>
      <c r="C92" s="10"/>
      <c r="F92" s="13">
        <f>'practice truth model'!B36</f>
        <v>570</v>
      </c>
      <c r="G92" s="12">
        <f>'practice truth model'!C36</f>
        <v>8.6631760962580535E-3</v>
      </c>
      <c r="H92" s="6"/>
      <c r="I92" s="12">
        <f>'Game Level 0.2'!O104</f>
        <v>2.6519475652760191E-3</v>
      </c>
      <c r="J92" s="6"/>
      <c r="K92" s="7">
        <f t="shared" si="0"/>
        <v>3.6134868451692433E-5</v>
      </c>
      <c r="N92" s="13">
        <f t="shared" si="2"/>
        <v>210</v>
      </c>
      <c r="O92" s="12">
        <f t="shared" si="1"/>
        <v>0.15832039657769198</v>
      </c>
      <c r="P92" s="12"/>
      <c r="Q92" s="6"/>
    </row>
    <row r="93" spans="1:18" x14ac:dyDescent="0.25">
      <c r="F93" s="13">
        <f>'practice truth model'!B37</f>
        <v>600</v>
      </c>
      <c r="G93" s="12">
        <f>'practice truth model'!C37</f>
        <v>5.6327125821043931E-3</v>
      </c>
      <c r="H93" s="6"/>
      <c r="I93" s="12">
        <f>'Game Level 0.2'!O105</f>
        <v>1.544314948817229E-3</v>
      </c>
      <c r="J93" s="6"/>
      <c r="K93" s="7">
        <f t="shared" si="0"/>
        <v>1.671499520786809E-5</v>
      </c>
      <c r="N93" s="13">
        <f t="shared" si="2"/>
        <v>240</v>
      </c>
      <c r="O93" s="12">
        <f t="shared" si="1"/>
        <v>0.22496424160134415</v>
      </c>
      <c r="P93" s="12"/>
      <c r="Q93" s="6"/>
    </row>
    <row r="94" spans="1:18" x14ac:dyDescent="0.25">
      <c r="F94" s="13">
        <f>'practice truth model'!B38</f>
        <v>630</v>
      </c>
      <c r="G94" s="12">
        <f>'practice truth model'!C38</f>
        <v>3.6429797097962619E-3</v>
      </c>
      <c r="H94" s="6"/>
      <c r="I94" s="12">
        <f>'Game Level 0.2'!O106</f>
        <v>8.95887363110256E-4</v>
      </c>
      <c r="J94" s="6"/>
      <c r="K94" s="7">
        <f t="shared" si="0"/>
        <v>7.5465163612208266E-6</v>
      </c>
      <c r="N94" s="13">
        <f t="shared" si="2"/>
        <v>270</v>
      </c>
      <c r="O94" s="12">
        <f t="shared" si="1"/>
        <v>0.22124796828024945</v>
      </c>
      <c r="P94" s="12"/>
      <c r="Q94" s="6"/>
    </row>
    <row r="95" spans="1:18" x14ac:dyDescent="0.25">
      <c r="F95" s="13">
        <f>'practice truth model'!B39</f>
        <v>660</v>
      </c>
      <c r="G95" s="12">
        <f>'practice truth model'!C39</f>
        <v>2.346298166751561E-3</v>
      </c>
      <c r="H95" s="6"/>
      <c r="I95" s="12">
        <f>'Game Level 0.2'!O107</f>
        <v>5.1820546735398829E-4</v>
      </c>
      <c r="J95" s="6"/>
      <c r="K95" s="7">
        <f t="shared" si="0"/>
        <v>3.3419229175907044E-6</v>
      </c>
      <c r="N95" s="13">
        <f t="shared" si="2"/>
        <v>300</v>
      </c>
      <c r="O95" s="12">
        <f t="shared" si="1"/>
        <v>0.17927384017012898</v>
      </c>
      <c r="P95" s="12"/>
      <c r="Q95" s="6"/>
    </row>
    <row r="96" spans="1:18" x14ac:dyDescent="0.25">
      <c r="F96" s="13">
        <f>'practice truth model'!B40</f>
        <v>690</v>
      </c>
      <c r="G96" s="12">
        <f>'practice truth model'!C40</f>
        <v>1.5061701975842541E-3</v>
      </c>
      <c r="H96" s="6"/>
      <c r="I96" s="12">
        <f>'Game Level 0.2'!O108</f>
        <v>2.9907201823039983E-4</v>
      </c>
      <c r="J96" s="6"/>
      <c r="K96" s="7">
        <f t="shared" si="0"/>
        <v>1.4570860145993896E-6</v>
      </c>
      <c r="N96" s="13">
        <f t="shared" si="2"/>
        <v>330</v>
      </c>
      <c r="O96" s="12">
        <f t="shared" si="1"/>
        <v>0.12978541990318743</v>
      </c>
      <c r="P96" s="12"/>
      <c r="Q96" s="6"/>
    </row>
    <row r="97" spans="6:17" x14ac:dyDescent="0.25">
      <c r="F97" s="13">
        <f>'practice truth model'!B41</f>
        <v>720</v>
      </c>
      <c r="G97" s="12">
        <f>'practice truth model'!C41</f>
        <v>9.643255479878022E-4</v>
      </c>
      <c r="H97" s="6"/>
      <c r="I97" s="12">
        <f>'Game Level 0.2'!O109</f>
        <v>1.7230673978785042E-4</v>
      </c>
      <c r="J97" s="6"/>
      <c r="K97" s="7">
        <f t="shared" si="0"/>
        <v>6.2729379254247192E-7</v>
      </c>
      <c r="N97" s="13">
        <f t="shared" si="2"/>
        <v>360</v>
      </c>
      <c r="O97" s="12">
        <f t="shared" si="1"/>
        <v>8.7584732131319218E-2</v>
      </c>
      <c r="P97" s="12"/>
      <c r="Q97" s="6"/>
    </row>
    <row r="98" spans="6:17" x14ac:dyDescent="0.25">
      <c r="F98" s="13">
        <f>'practice truth model'!B42</f>
        <v>750</v>
      </c>
      <c r="G98" s="12">
        <f>'practice truth model'!C42</f>
        <v>6.1611836051193121E-4</v>
      </c>
      <c r="H98" s="6"/>
      <c r="I98" s="12">
        <f>'Game Level 0.2'!O110</f>
        <v>9.9142297979329762E-5</v>
      </c>
      <c r="J98" s="6"/>
      <c r="K98" s="7">
        <f t="shared" si="0"/>
        <v>2.6726424923171225E-7</v>
      </c>
      <c r="N98" s="13">
        <f t="shared" si="2"/>
        <v>390</v>
      </c>
      <c r="O98" s="12">
        <f t="shared" si="1"/>
        <v>5.6443500228964209E-2</v>
      </c>
      <c r="P98" s="12"/>
      <c r="Q98" s="6"/>
    </row>
    <row r="99" spans="6:17" x14ac:dyDescent="0.25">
      <c r="F99" s="13">
        <f>'practice truth model'!B43</f>
        <v>780</v>
      </c>
      <c r="G99" s="12">
        <f>'practice truth model'!C43</f>
        <v>3.9298870525877438E-4</v>
      </c>
      <c r="H99" s="6"/>
      <c r="I99" s="12">
        <f>'Game Level 0.2'!O111</f>
        <v>5.6988285968708576E-5</v>
      </c>
      <c r="J99" s="6"/>
      <c r="K99" s="7">
        <f t="shared" si="0"/>
        <v>1.1289628176310002E-7</v>
      </c>
      <c r="N99" s="13">
        <f t="shared" si="2"/>
        <v>420</v>
      </c>
      <c r="O99" s="12">
        <f t="shared" si="1"/>
        <v>3.5248907523115561E-2</v>
      </c>
      <c r="P99" s="12"/>
      <c r="Q99" s="6"/>
    </row>
    <row r="100" spans="6:17" x14ac:dyDescent="0.25">
      <c r="F100" s="13">
        <f>'practice truth model'!B44</f>
        <v>810</v>
      </c>
      <c r="G100" s="12">
        <f>'practice truth model'!C44</f>
        <v>2.5033373329473352E-4</v>
      </c>
      <c r="H100" s="6"/>
      <c r="I100" s="12">
        <f>'Game Level 0.2'!O112</f>
        <v>3.2733521676247766E-5</v>
      </c>
      <c r="J100" s="6"/>
      <c r="K100" s="7">
        <f t="shared" si="0"/>
        <v>4.7349852096409783E-8</v>
      </c>
      <c r="N100" s="13">
        <f t="shared" si="2"/>
        <v>450</v>
      </c>
      <c r="O100" s="12">
        <f t="shared" si="1"/>
        <v>2.1531720747647084E-2</v>
      </c>
      <c r="P100" s="12"/>
      <c r="Q100" s="6"/>
    </row>
    <row r="101" spans="6:17" x14ac:dyDescent="0.25">
      <c r="F101" s="13">
        <f>'practice truth model'!B45</f>
        <v>840</v>
      </c>
      <c r="G101" s="12">
        <f>'practice truth model'!C45</f>
        <v>1.5929475600018252E-4</v>
      </c>
      <c r="H101" s="6"/>
      <c r="I101" s="12">
        <f>'Game Level 0.2'!O113</f>
        <v>1.8791806180682311E-5</v>
      </c>
      <c r="J101" s="6"/>
      <c r="K101" s="7">
        <f t="shared" si="0"/>
        <v>1.9741078907980994E-8</v>
      </c>
      <c r="N101" s="13">
        <f t="shared" si="2"/>
        <v>480</v>
      </c>
      <c r="O101" s="12">
        <f t="shared" si="1"/>
        <v>1.2944982895024121E-2</v>
      </c>
      <c r="P101" s="12"/>
      <c r="Q101" s="6"/>
    </row>
    <row r="102" spans="6:17" x14ac:dyDescent="0.25">
      <c r="F102" s="13">
        <f>'practice truth model'!B46</f>
        <v>870</v>
      </c>
      <c r="G102" s="12">
        <f>'practice truth model'!C46</f>
        <v>1.0127991563839982E-4</v>
      </c>
      <c r="H102" s="6"/>
      <c r="I102" s="12">
        <f>'Game Level 0.2'!O114</f>
        <v>1.0784090579529382E-5</v>
      </c>
      <c r="J102" s="6"/>
      <c r="K102" s="7">
        <f t="shared" si="0"/>
        <v>8.1894943530856825E-9</v>
      </c>
      <c r="N102" s="13">
        <f t="shared" si="2"/>
        <v>510</v>
      </c>
      <c r="O102" s="12">
        <f t="shared" si="1"/>
        <v>7.6922686735467682E-3</v>
      </c>
      <c r="P102" s="12"/>
      <c r="Q102" s="6"/>
    </row>
    <row r="103" spans="6:17" x14ac:dyDescent="0.25">
      <c r="F103" s="13">
        <f>'practice truth model'!B47</f>
        <v>900</v>
      </c>
      <c r="G103" s="12">
        <f>'practice truth model'!C47</f>
        <v>6.4352300423082973E-5</v>
      </c>
      <c r="H103" s="6"/>
      <c r="I103" s="12">
        <f>'Game Level 0.2'!O115</f>
        <v>6.1872041309641016E-6</v>
      </c>
      <c r="J103" s="6"/>
      <c r="K103" s="7">
        <f t="shared" si="0"/>
        <v>3.3831784266714609E-9</v>
      </c>
      <c r="N103" s="13">
        <f t="shared" si="2"/>
        <v>540</v>
      </c>
      <c r="O103" s="12">
        <f t="shared" si="1"/>
        <v>4.5313953387910296E-3</v>
      </c>
      <c r="P103" s="12"/>
      <c r="Q103" s="6"/>
    </row>
    <row r="104" spans="6:17" x14ac:dyDescent="0.25">
      <c r="F104" s="13">
        <f>'practice truth model'!B48</f>
        <v>930</v>
      </c>
      <c r="G104" s="12">
        <f>'practice truth model'!C48</f>
        <v>4.0868493006618862E-5</v>
      </c>
      <c r="H104" s="6"/>
      <c r="I104" s="12">
        <f>'Game Level 0.2'!O116</f>
        <v>3.5493349924064364E-6</v>
      </c>
      <c r="J104" s="6"/>
      <c r="K104" s="7">
        <f t="shared" si="0"/>
        <v>1.3927195548897555E-9</v>
      </c>
      <c r="N104" s="13">
        <f t="shared" si="2"/>
        <v>570</v>
      </c>
      <c r="O104" s="12">
        <f t="shared" si="1"/>
        <v>2.6519475652760191E-3</v>
      </c>
      <c r="P104" s="12"/>
      <c r="Q104" s="6"/>
    </row>
    <row r="105" spans="6:17" x14ac:dyDescent="0.25">
      <c r="F105" s="13">
        <f>'practice truth model'!B49</f>
        <v>960</v>
      </c>
      <c r="G105" s="12">
        <f>'practice truth model'!C49</f>
        <v>2.5944805593510663E-5</v>
      </c>
      <c r="H105" s="6"/>
      <c r="I105" s="12">
        <f>'Game Level 0.2'!O117</f>
        <v>2.036001512582068E-6</v>
      </c>
      <c r="J105" s="6"/>
      <c r="K105" s="7">
        <f t="shared" si="0"/>
        <v>5.7163091258022784E-10</v>
      </c>
      <c r="N105" s="13">
        <f t="shared" si="2"/>
        <v>600</v>
      </c>
      <c r="O105" s="12">
        <f t="shared" si="1"/>
        <v>1.544314948817229E-3</v>
      </c>
      <c r="P105" s="12"/>
      <c r="Q105" s="6"/>
    </row>
    <row r="106" spans="6:17" x14ac:dyDescent="0.25">
      <c r="F106" s="13">
        <f>'practice truth model'!B50</f>
        <v>990</v>
      </c>
      <c r="G106" s="12">
        <f>'practice truth model'!C50</f>
        <v>1.6466209242285256E-5</v>
      </c>
      <c r="H106" s="6"/>
      <c r="I106" s="12">
        <f>'Game Level 0.2'!O118</f>
        <v>1.1679322044281262E-6</v>
      </c>
      <c r="J106" s="6"/>
      <c r="K106" s="7">
        <f t="shared" si="0"/>
        <v>2.3403728032702677E-10</v>
      </c>
      <c r="N106" s="13">
        <f t="shared" si="2"/>
        <v>630</v>
      </c>
      <c r="O106" s="12">
        <f t="shared" si="1"/>
        <v>8.95887363110256E-4</v>
      </c>
      <c r="P106" s="12"/>
      <c r="Q106" s="6"/>
    </row>
    <row r="107" spans="6:17" x14ac:dyDescent="0.25">
      <c r="F107" s="13">
        <f>'practice truth model'!B51</f>
        <v>1020</v>
      </c>
      <c r="G107" s="12">
        <f>'practice truth model'!C51</f>
        <v>1.0448521598583236E-5</v>
      </c>
      <c r="H107" s="6"/>
      <c r="I107" s="12">
        <f>'Game Level 0.2'!O119</f>
        <v>6.7002309299376548E-7</v>
      </c>
      <c r="J107" s="6"/>
      <c r="K107" s="7">
        <f t="shared" si="0"/>
        <v>9.5619033023815518E-11</v>
      </c>
      <c r="N107" s="13">
        <f t="shared" si="2"/>
        <v>660</v>
      </c>
      <c r="O107" s="12">
        <f t="shared" si="1"/>
        <v>5.1820546735398829E-4</v>
      </c>
      <c r="P107" s="12"/>
      <c r="Q107" s="6"/>
    </row>
    <row r="108" spans="6:17" x14ac:dyDescent="0.25">
      <c r="F108" s="13">
        <f>'practice truth model'!B52</f>
        <v>1050</v>
      </c>
      <c r="G108" s="12">
        <f>'practice truth model'!C52</f>
        <v>6.6292509255873775E-6</v>
      </c>
      <c r="H108" s="6"/>
      <c r="I108" s="12">
        <f>'Game Level 0.2'!O120</f>
        <v>3.8442714378235697E-7</v>
      </c>
      <c r="J108" s="6"/>
      <c r="K108" s="7">
        <f t="shared" si="0"/>
        <v>3.8997824065797557E-11</v>
      </c>
      <c r="N108" s="13">
        <f t="shared" si="2"/>
        <v>690</v>
      </c>
      <c r="O108" s="12">
        <f t="shared" si="1"/>
        <v>2.9907201823039983E-4</v>
      </c>
      <c r="P108" s="12"/>
      <c r="Q108" s="6"/>
    </row>
    <row r="109" spans="6:17" x14ac:dyDescent="0.25">
      <c r="F109" s="13">
        <f>'practice truth model'!B53</f>
        <v>1080</v>
      </c>
      <c r="G109" s="12">
        <f>'practice truth model'!C53</f>
        <v>4.2057916466449343E-6</v>
      </c>
      <c r="H109" s="6"/>
      <c r="I109" s="12">
        <f>'Game Level 0.2'!O121</f>
        <v>2.2060035776542246E-7</v>
      </c>
      <c r="J109" s="6"/>
      <c r="K109" s="7">
        <f t="shared" si="0"/>
        <v>1.5881749608961144E-11</v>
      </c>
      <c r="N109" s="13">
        <f t="shared" si="2"/>
        <v>720</v>
      </c>
      <c r="O109" s="12">
        <f t="shared" si="1"/>
        <v>1.7230673978785042E-4</v>
      </c>
      <c r="P109" s="12"/>
      <c r="Q109" s="6"/>
    </row>
    <row r="110" spans="6:17" x14ac:dyDescent="0.25">
      <c r="F110" s="13">
        <f>'practice truth model'!B54</f>
        <v>1110</v>
      </c>
      <c r="G110" s="12">
        <f>'practice truth model'!C54</f>
        <v>2.6682455443960982E-6</v>
      </c>
      <c r="H110" s="6"/>
      <c r="I110" s="12">
        <f>'Game Level 0.2'!O122</f>
        <v>1.2661318636804287E-7</v>
      </c>
      <c r="J110" s="6"/>
      <c r="K110" s="7">
        <f t="shared" si="0"/>
        <v>6.4598950433752522E-12</v>
      </c>
      <c r="N110" s="13">
        <f t="shared" si="2"/>
        <v>750</v>
      </c>
      <c r="O110" s="12">
        <f t="shared" si="1"/>
        <v>9.9142297979329762E-5</v>
      </c>
      <c r="P110" s="12"/>
      <c r="Q110" s="6"/>
    </row>
    <row r="111" spans="6:17" x14ac:dyDescent="0.25">
      <c r="F111" s="13">
        <f>'practice truth model'!B55</f>
        <v>1140</v>
      </c>
      <c r="G111" s="12">
        <f>'practice truth model'!C55</f>
        <v>1.6928408238764515E-6</v>
      </c>
      <c r="H111" s="6"/>
      <c r="I111" s="12">
        <f>'Game Level 0.2'!O123</f>
        <v>7.2684590173158125E-8</v>
      </c>
      <c r="J111" s="6"/>
      <c r="K111" s="7">
        <f t="shared" si="0"/>
        <v>2.6249062216076408E-12</v>
      </c>
      <c r="N111" s="13">
        <f t="shared" si="2"/>
        <v>780</v>
      </c>
      <c r="O111" s="12">
        <f t="shared" si="1"/>
        <v>5.6988285968708576E-5</v>
      </c>
      <c r="P111" s="12"/>
      <c r="Q111" s="6"/>
    </row>
    <row r="112" spans="6:17" x14ac:dyDescent="0.25">
      <c r="F112" s="13">
        <f>'practice truth model'!B56</f>
        <v>1170</v>
      </c>
      <c r="G112" s="12">
        <f>'practice truth model'!C56</f>
        <v>1.0740719354717617E-6</v>
      </c>
      <c r="H112" s="6"/>
      <c r="I112" s="12">
        <f>'Game Level 0.2'!O124</f>
        <v>4.1735388832653684E-8</v>
      </c>
      <c r="J112" s="6"/>
      <c r="K112" s="7">
        <f t="shared" si="0"/>
        <v>1.0657187455267592E-12</v>
      </c>
      <c r="N112" s="13">
        <f t="shared" si="2"/>
        <v>810</v>
      </c>
      <c r="O112" s="12">
        <f t="shared" si="1"/>
        <v>3.2733521676247766E-5</v>
      </c>
      <c r="P112" s="12"/>
      <c r="Q112" s="6"/>
    </row>
    <row r="113" spans="6:17" x14ac:dyDescent="0.25">
      <c r="F113" s="13">
        <f>'practice truth model'!B57</f>
        <v>1200</v>
      </c>
      <c r="G113" s="12">
        <f>'practice truth model'!C57</f>
        <v>6.8153741309101733E-7</v>
      </c>
      <c r="H113" s="6"/>
      <c r="I113" s="12">
        <f>'Game Level 0.2'!O125</f>
        <v>2.3970196318577057E-8</v>
      </c>
      <c r="J113" s="6"/>
      <c r="K113" s="7">
        <f t="shared" si="0"/>
        <v>4.3239464457385351E-13</v>
      </c>
      <c r="N113" s="13">
        <f t="shared" si="2"/>
        <v>840</v>
      </c>
      <c r="O113" s="12">
        <f t="shared" si="1"/>
        <v>1.8791806180682311E-5</v>
      </c>
      <c r="P113" s="12"/>
      <c r="Q113" s="6"/>
    </row>
    <row r="114" spans="6:17" x14ac:dyDescent="0.25">
      <c r="F114" s="13">
        <f>'practice truth model'!B58</f>
        <v>1230</v>
      </c>
      <c r="G114" s="12">
        <f>'practice truth model'!C58</f>
        <v>4.3250908833080514E-7</v>
      </c>
      <c r="H114" s="6"/>
      <c r="I114" s="12">
        <f>'Game Level 0.2'!O126</f>
        <v>1.3770464599072063E-8</v>
      </c>
      <c r="J114" s="6"/>
      <c r="K114" s="7">
        <f t="shared" si="0"/>
        <v>1.7534203500474592E-13</v>
      </c>
      <c r="N114" s="13">
        <f t="shared" si="2"/>
        <v>870</v>
      </c>
      <c r="O114" s="12">
        <f t="shared" si="1"/>
        <v>1.0784090579529382E-5</v>
      </c>
      <c r="P114" s="12"/>
      <c r="Q114" s="6"/>
    </row>
    <row r="115" spans="6:17" x14ac:dyDescent="0.25">
      <c r="F115" s="13">
        <f>'practice truth model'!B59</f>
        <v>1260</v>
      </c>
      <c r="G115" s="12">
        <f>'practice truth model'!C59</f>
        <v>2.7451012230719816E-7</v>
      </c>
      <c r="H115" s="6"/>
      <c r="I115" s="12">
        <f>'Game Level 0.2'!O127</f>
        <v>7.9129632470012851E-9</v>
      </c>
      <c r="J115" s="6"/>
      <c r="K115" s="7">
        <f t="shared" si="0"/>
        <v>7.1074045218967912E-14</v>
      </c>
      <c r="N115" s="13">
        <f t="shared" si="2"/>
        <v>900</v>
      </c>
      <c r="O115" s="12">
        <f t="shared" si="1"/>
        <v>6.1872041309641016E-6</v>
      </c>
      <c r="P115" s="12"/>
      <c r="Q115" s="6"/>
    </row>
    <row r="116" spans="6:17" x14ac:dyDescent="0.25">
      <c r="F116" s="13">
        <f>'practice truth model'!B60</f>
        <v>1290</v>
      </c>
      <c r="G116" s="12">
        <f>'practice truth model'!C60</f>
        <v>1.7425530257634862E-7</v>
      </c>
      <c r="H116" s="6"/>
      <c r="I116" s="12">
        <f>'Game Level 0.2'!O128</f>
        <v>4.5482669774682117E-9</v>
      </c>
      <c r="J116" s="6"/>
      <c r="K116" s="7">
        <f t="shared" si="0"/>
        <v>2.880047793175966E-14</v>
      </c>
      <c r="N116" s="13">
        <f t="shared" si="2"/>
        <v>930</v>
      </c>
      <c r="O116" s="12">
        <f t="shared" si="1"/>
        <v>3.5493349924064364E-6</v>
      </c>
      <c r="P116" s="12"/>
      <c r="Q116" s="6"/>
    </row>
    <row r="117" spans="6:17" x14ac:dyDescent="0.25">
      <c r="F117" s="13">
        <f>'practice truth model'!B61</f>
        <v>1320</v>
      </c>
      <c r="G117" s="12">
        <f>'practice truth model'!C61</f>
        <v>1.1063278465364001E-7</v>
      </c>
      <c r="H117" s="6"/>
      <c r="I117" s="12">
        <f>'Game Level 0.2'!O129</f>
        <v>2.6149950273004098E-9</v>
      </c>
      <c r="J117" s="6"/>
      <c r="K117" s="7">
        <f t="shared" si="0"/>
        <v>1.1667842875760158E-14</v>
      </c>
      <c r="N117" s="13">
        <f t="shared" si="2"/>
        <v>960</v>
      </c>
      <c r="O117" s="12">
        <f t="shared" si="1"/>
        <v>2.036001512582068E-6</v>
      </c>
      <c r="P117" s="12"/>
      <c r="Q117" s="6"/>
    </row>
    <row r="118" spans="6:17" x14ac:dyDescent="0.25">
      <c r="F118" s="13">
        <f>'practice truth model'!B62</f>
        <v>1350</v>
      </c>
      <c r="G118" s="12">
        <f>'practice truth model'!C62</f>
        <v>7.025164982095636E-8</v>
      </c>
      <c r="H118" s="6"/>
      <c r="I118" s="12">
        <f>'Game Level 0.2'!O130</f>
        <v>1.5038866132093316E-9</v>
      </c>
      <c r="J118" s="6"/>
      <c r="K118" s="7">
        <f t="shared" si="0"/>
        <v>4.726254946068455E-15</v>
      </c>
      <c r="N118" s="13">
        <f t="shared" ref="N118:N149" si="3">N117+$O$76</f>
        <v>990</v>
      </c>
      <c r="O118" s="12">
        <f t="shared" si="1"/>
        <v>1.1679322044281262E-6</v>
      </c>
      <c r="P118" s="12"/>
      <c r="Q118" s="6"/>
    </row>
    <row r="119" spans="6:17" x14ac:dyDescent="0.25">
      <c r="F119" s="13">
        <f>'practice truth model'!B63</f>
        <v>1380</v>
      </c>
      <c r="G119" s="12">
        <f>'practice truth model'!C63</f>
        <v>4.4617764371846769E-8</v>
      </c>
      <c r="H119" s="6"/>
      <c r="I119" s="12">
        <f>'Game Level 0.2'!O131</f>
        <v>8.6512577693371561E-10</v>
      </c>
      <c r="J119" s="6"/>
      <c r="K119" s="7">
        <f t="shared" si="0"/>
        <v>1.9142933840170753E-15</v>
      </c>
      <c r="N119" s="13">
        <f t="shared" si="3"/>
        <v>1020</v>
      </c>
      <c r="O119" s="12">
        <f t="shared" si="1"/>
        <v>6.7002309299376548E-7</v>
      </c>
      <c r="P119" s="12"/>
      <c r="Q119" s="6"/>
    </row>
    <row r="120" spans="6:17" x14ac:dyDescent="0.25">
      <c r="F120" s="13">
        <f>'practice truth model'!B64</f>
        <v>1410</v>
      </c>
      <c r="G120" s="12">
        <f>'practice truth model'!C64</f>
        <v>2.834266421567136E-8</v>
      </c>
      <c r="H120" s="6"/>
      <c r="I120" s="12">
        <f>'Game Level 0.2'!O132</f>
        <v>4.9780986427740167E-10</v>
      </c>
      <c r="J120" s="6"/>
      <c r="K120" s="7">
        <f t="shared" si="0"/>
        <v>7.7533591385034315E-16</v>
      </c>
      <c r="N120" s="13">
        <f t="shared" si="3"/>
        <v>1050</v>
      </c>
      <c r="O120" s="12">
        <f t="shared" si="1"/>
        <v>3.8442714378235697E-7</v>
      </c>
      <c r="P120" s="12"/>
      <c r="Q120" s="6"/>
    </row>
    <row r="121" spans="6:17" x14ac:dyDescent="0.25">
      <c r="F121" s="13">
        <f>'practice truth model'!B65</f>
        <v>1440</v>
      </c>
      <c r="G121" s="12">
        <f>'practice truth model'!C65</f>
        <v>1.8007668038423117E-8</v>
      </c>
      <c r="H121" s="6"/>
      <c r="I121" s="12">
        <f>'Game Level 0.2'!O133</f>
        <v>2.8652834774485893E-10</v>
      </c>
      <c r="J121" s="6"/>
      <c r="K121" s="7">
        <f t="shared" si="0"/>
        <v>3.1403879193653228E-16</v>
      </c>
      <c r="N121" s="13">
        <f t="shared" si="3"/>
        <v>1080</v>
      </c>
      <c r="O121" s="12">
        <f t="shared" si="1"/>
        <v>2.2060035776542246E-7</v>
      </c>
      <c r="P121" s="12"/>
      <c r="Q121" s="6"/>
    </row>
    <row r="122" spans="6:17" x14ac:dyDescent="0.25">
      <c r="F122" s="13">
        <f>'practice truth model'!B66</f>
        <v>1470</v>
      </c>
      <c r="G122" s="12">
        <f>'practice truth model'!C66</f>
        <v>1.1443530212915205E-8</v>
      </c>
      <c r="H122" s="6"/>
      <c r="I122" s="12">
        <f>'Game Level 0.2'!O134</f>
        <v>1.649646867360245E-10</v>
      </c>
      <c r="J122" s="6"/>
      <c r="K122" s="7">
        <f t="shared" si="0"/>
        <v>1.2720604032831747E-16</v>
      </c>
      <c r="N122" s="13">
        <f t="shared" si="3"/>
        <v>1110</v>
      </c>
      <c r="O122" s="12">
        <f t="shared" si="1"/>
        <v>1.2661318636804287E-7</v>
      </c>
      <c r="P122" s="12"/>
      <c r="Q122" s="6"/>
    </row>
    <row r="123" spans="6:17" x14ac:dyDescent="0.25">
      <c r="F123" s="13">
        <f>'practice truth model'!B67</f>
        <v>1500</v>
      </c>
      <c r="G123" s="12">
        <f>'practice truth model'!C67</f>
        <v>7.2736037588798738E-9</v>
      </c>
      <c r="H123" s="9"/>
      <c r="I123" s="12">
        <f>'Game Level 0.2'!O135</f>
        <v>9.5002021843092393E-11</v>
      </c>
      <c r="J123" s="9"/>
      <c r="K123" s="10">
        <f t="shared" si="0"/>
        <v>5.1532322898987502E-17</v>
      </c>
      <c r="N123" s="13">
        <f t="shared" si="3"/>
        <v>1140</v>
      </c>
      <c r="O123" s="12">
        <f t="shared" si="1"/>
        <v>7.2684590173158125E-8</v>
      </c>
      <c r="P123" s="12"/>
      <c r="Q123" s="6"/>
    </row>
    <row r="124" spans="6:17" x14ac:dyDescent="0.25">
      <c r="F124" s="13">
        <f>'practice truth model'!B68</f>
        <v>1530</v>
      </c>
      <c r="G124" s="12">
        <f>'practice truth model'!C68</f>
        <v>4.6241004961666196E-9</v>
      </c>
      <c r="H124" s="9"/>
      <c r="I124" s="12">
        <f>'Game Level 0.2'!O136</f>
        <v>5.4725802399064906E-11</v>
      </c>
      <c r="J124" s="9"/>
      <c r="K124" s="10">
        <f t="shared" si="0"/>
        <v>2.0879185092043334E-17</v>
      </c>
      <c r="N124" s="13">
        <f t="shared" si="3"/>
        <v>1170</v>
      </c>
      <c r="O124" s="12">
        <f t="shared" si="1"/>
        <v>4.1735388832653684E-8</v>
      </c>
      <c r="P124" s="12"/>
      <c r="Q124" s="6"/>
    </row>
    <row r="125" spans="6:17" x14ac:dyDescent="0.25">
      <c r="F125" s="13">
        <f>'practice truth model'!B69</f>
        <v>1560</v>
      </c>
      <c r="G125" s="12">
        <f>'practice truth model'!C69</f>
        <v>2.9403125067399195E-9</v>
      </c>
      <c r="H125" s="9"/>
      <c r="I125" s="12">
        <f>'Game Level 0.2'!O137</f>
        <v>3.1533170318794097E-11</v>
      </c>
      <c r="J125" s="9"/>
      <c r="K125" s="10">
        <f t="shared" si="0"/>
        <v>8.460997227990522E-18</v>
      </c>
      <c r="N125" s="13">
        <f t="shared" si="3"/>
        <v>1200</v>
      </c>
      <c r="O125" s="12">
        <f t="shared" si="1"/>
        <v>2.3970196318577057E-8</v>
      </c>
      <c r="P125" s="12"/>
      <c r="Q125" s="6"/>
    </row>
    <row r="126" spans="6:17" x14ac:dyDescent="0.25">
      <c r="F126" s="13">
        <f>'practice truth model'!B70</f>
        <v>1590</v>
      </c>
      <c r="G126" s="12">
        <f>'practice truth model'!C70</f>
        <v>1.8700302136406691E-9</v>
      </c>
      <c r="H126" s="9"/>
      <c r="I126" s="12">
        <f>'Game Level 0.2'!O138</f>
        <v>1.8174312018411074E-11</v>
      </c>
      <c r="J126" s="9"/>
      <c r="K126" s="10">
        <f t="shared" si="0"/>
        <v>3.4293702803731866E-18</v>
      </c>
      <c r="N126" s="13">
        <f t="shared" si="3"/>
        <v>1230</v>
      </c>
      <c r="O126" s="12">
        <f t="shared" si="1"/>
        <v>1.3770464599072063E-8</v>
      </c>
      <c r="P126" s="12"/>
      <c r="Q126" s="6"/>
    </row>
    <row r="127" spans="6:17" x14ac:dyDescent="0.25">
      <c r="F127" s="13">
        <f>'practice truth model'!B71</f>
        <v>1620</v>
      </c>
      <c r="G127" s="12">
        <f>'practice truth model'!C71</f>
        <v>1.1895774334871505E-9</v>
      </c>
      <c r="H127" s="9"/>
      <c r="I127" s="12">
        <f>'Game Level 0.2'!O139</f>
        <v>1.0477596950973843E-11</v>
      </c>
      <c r="J127" s="9"/>
      <c r="K127" s="10">
        <f t="shared" si="0"/>
        <v>1.3902764245196386E-18</v>
      </c>
      <c r="N127" s="13">
        <f t="shared" si="3"/>
        <v>1260</v>
      </c>
      <c r="O127" s="12">
        <f t="shared" si="1"/>
        <v>7.9129632470012851E-9</v>
      </c>
      <c r="P127" s="12"/>
      <c r="Q127" s="6"/>
    </row>
    <row r="128" spans="6:17" x14ac:dyDescent="0.25">
      <c r="F128" s="13">
        <f>'practice truth model'!B72</f>
        <v>1650</v>
      </c>
      <c r="G128" s="12">
        <f>'practice truth model'!C72</f>
        <v>7.5687753981769258E-10</v>
      </c>
      <c r="H128" s="9"/>
      <c r="I128" s="12">
        <f>'Game Level 0.2'!O140</f>
        <v>6.0419508842294278E-12</v>
      </c>
      <c r="J128" s="9"/>
      <c r="K128" s="10">
        <f t="shared" si="0"/>
        <v>5.6375408160906047E-19</v>
      </c>
      <c r="N128" s="13">
        <f t="shared" si="3"/>
        <v>1290</v>
      </c>
      <c r="O128" s="12">
        <f t="shared" si="1"/>
        <v>4.5482669774682117E-9</v>
      </c>
      <c r="P128" s="12"/>
      <c r="Q128" s="6"/>
    </row>
    <row r="129" spans="6:17" x14ac:dyDescent="0.25">
      <c r="F129" s="13">
        <f>'practice truth model'!B73</f>
        <v>1680</v>
      </c>
      <c r="G129" s="12">
        <f>'practice truth model'!C73</f>
        <v>4.8166711140037439E-10</v>
      </c>
      <c r="H129" s="9"/>
      <c r="I129" s="12">
        <f>'Game Level 0.2'!O141</f>
        <v>3.4850005013687966E-12</v>
      </c>
      <c r="J129" s="9"/>
      <c r="K129" s="10">
        <f t="shared" si="0"/>
        <v>2.2865813118382889E-19</v>
      </c>
      <c r="N129" s="13">
        <f t="shared" si="3"/>
        <v>1320</v>
      </c>
      <c r="O129" s="12">
        <f t="shared" si="1"/>
        <v>2.6149950273004098E-9</v>
      </c>
      <c r="P129" s="12"/>
      <c r="Q129" s="6"/>
    </row>
    <row r="130" spans="6:17" x14ac:dyDescent="0.25">
      <c r="F130" s="13">
        <f>'practice truth model'!B74</f>
        <v>1710</v>
      </c>
      <c r="G130" s="12">
        <f>'practice truth model'!C74</f>
        <v>3.065888521796809E-10</v>
      </c>
      <c r="H130" s="9"/>
      <c r="I130" s="12">
        <f>'Game Level 0.2'!O142</f>
        <v>2.0106522096777496E-12</v>
      </c>
      <c r="J130" s="9"/>
      <c r="K130" s="10">
        <f t="shared" si="0"/>
        <v>9.276787989696724E-20</v>
      </c>
      <c r="N130" s="13">
        <f t="shared" si="3"/>
        <v>1350</v>
      </c>
      <c r="O130" s="12">
        <f t="shared" si="1"/>
        <v>1.5038866132093316E-9</v>
      </c>
      <c r="P130" s="12"/>
      <c r="Q130" s="6"/>
    </row>
    <row r="131" spans="6:17" x14ac:dyDescent="0.25">
      <c r="F131" s="13">
        <f>'practice truth model'!B75</f>
        <v>1740</v>
      </c>
      <c r="G131" s="12">
        <f>'practice truth model'!C75</f>
        <v>1.9518799562911753E-10</v>
      </c>
      <c r="H131" s="9"/>
      <c r="I131" s="12">
        <f>'Game Level 0.2'!O143</f>
        <v>1.1603200244850458E-12</v>
      </c>
      <c r="J131" s="9"/>
      <c r="K131" s="10">
        <f t="shared" si="0"/>
        <v>3.7646738900536495E-20</v>
      </c>
      <c r="N131" s="13">
        <f t="shared" si="3"/>
        <v>1380</v>
      </c>
      <c r="O131" s="12">
        <f t="shared" si="1"/>
        <v>8.6512577693371561E-10</v>
      </c>
      <c r="P131" s="12"/>
      <c r="Q131" s="6"/>
    </row>
    <row r="132" spans="6:17" x14ac:dyDescent="0.25">
      <c r="F132" s="13">
        <f>'practice truth model'!B76</f>
        <v>1770</v>
      </c>
      <c r="G132" s="12">
        <f>'practice truth model'!C76</f>
        <v>1.2429009170719752E-10</v>
      </c>
      <c r="H132" s="9"/>
      <c r="I132" s="12">
        <f>'Game Level 0.2'!O144</f>
        <v>6.697667419132174E-13</v>
      </c>
      <c r="J132" s="9"/>
      <c r="K132" s="10">
        <f t="shared" si="0"/>
        <v>1.5281984744522492E-20</v>
      </c>
      <c r="N132" s="13">
        <f t="shared" si="3"/>
        <v>1410</v>
      </c>
      <c r="O132" s="12">
        <f t="shared" si="1"/>
        <v>4.9780986427740167E-10</v>
      </c>
      <c r="P132" s="12"/>
      <c r="Q132" s="6"/>
    </row>
    <row r="133" spans="6:17" x14ac:dyDescent="0.25">
      <c r="F133" s="13">
        <f>'practice truth model'!B77</f>
        <v>1800</v>
      </c>
      <c r="G133" s="12">
        <f>'practice truth model'!C77</f>
        <v>7.9159995770263586E-11</v>
      </c>
      <c r="H133" s="9"/>
      <c r="I133" s="12">
        <f>'Game Level 0.2'!O145</f>
        <v>3.8669855603041731E-13</v>
      </c>
      <c r="J133" s="9"/>
      <c r="K133" s="10">
        <f t="shared" si="0"/>
        <v>6.2052323540019157E-21</v>
      </c>
      <c r="N133" s="13">
        <f t="shared" si="3"/>
        <v>1440</v>
      </c>
      <c r="O133" s="12">
        <f t="shared" si="1"/>
        <v>2.8652834774485893E-10</v>
      </c>
      <c r="P133" s="12"/>
      <c r="Q133" s="6"/>
    </row>
    <row r="134" spans="6:17" x14ac:dyDescent="0.25">
      <c r="F134" s="13">
        <f>'practice truth model'!B78</f>
        <v>1830</v>
      </c>
      <c r="G134" s="12">
        <f>'practice truth model'!C78</f>
        <v>5.0426634205064183E-11</v>
      </c>
      <c r="H134" s="9"/>
      <c r="I134" s="12">
        <f>'Game Level 0.2'!O146</f>
        <v>2.2331758229502736E-13</v>
      </c>
      <c r="J134" s="9"/>
      <c r="K134" s="10">
        <f t="shared" si="0"/>
        <v>2.5203729999260099E-21</v>
      </c>
      <c r="N134" s="13">
        <f t="shared" si="3"/>
        <v>1470</v>
      </c>
      <c r="O134" s="12">
        <f t="shared" si="1"/>
        <v>1.649646867360245E-10</v>
      </c>
      <c r="P134" s="12"/>
      <c r="Q134" s="6"/>
    </row>
    <row r="135" spans="6:17" x14ac:dyDescent="0.25">
      <c r="F135" s="13">
        <f>'practice truth model'!B79</f>
        <v>1860</v>
      </c>
      <c r="G135" s="12">
        <f>'practice truth model'!C79</f>
        <v>3.2129074817683065E-11</v>
      </c>
      <c r="H135" s="9"/>
      <c r="I135" s="12">
        <f>'Game Level 0.2'!O147</f>
        <v>1.2899500479244609E-13</v>
      </c>
      <c r="J135" s="9"/>
      <c r="K135" s="10">
        <f t="shared" si="0"/>
        <v>1.0240051080313698E-21</v>
      </c>
      <c r="N135" s="13">
        <f t="shared" si="3"/>
        <v>1500</v>
      </c>
      <c r="O135" s="12">
        <f t="shared" si="1"/>
        <v>9.5002021843092393E-11</v>
      </c>
      <c r="P135" s="12"/>
      <c r="Q135" s="6"/>
    </row>
    <row r="136" spans="6:17" x14ac:dyDescent="0.25">
      <c r="F136" s="13">
        <f>'practice truth model'!B80</f>
        <v>1890</v>
      </c>
      <c r="G136" s="12">
        <f>'practice truth model'!C80</f>
        <v>2.0474791154043129E-11</v>
      </c>
      <c r="H136" s="9"/>
      <c r="I136" s="12">
        <f>'Game Level 0.2'!O148</f>
        <v>7.4528211031200748E-14</v>
      </c>
      <c r="J136" s="9"/>
      <c r="K136" s="10">
        <f t="shared" si="0"/>
        <v>4.1617072814402576E-22</v>
      </c>
      <c r="N136" s="13">
        <f t="shared" si="3"/>
        <v>1530</v>
      </c>
      <c r="O136" s="12">
        <f t="shared" si="1"/>
        <v>5.4725802399064906E-11</v>
      </c>
      <c r="P136" s="12"/>
      <c r="Q136" s="6"/>
    </row>
    <row r="137" spans="6:17" x14ac:dyDescent="0.25">
      <c r="F137" s="13">
        <f>'practice truth model'!B81</f>
        <v>1920</v>
      </c>
      <c r="G137" s="12">
        <f>'practice truth model'!C81</f>
        <v>1.3050367037294329E-11</v>
      </c>
      <c r="H137" s="9"/>
      <c r="I137" s="12">
        <f>'Game Level 0.2'!O149</f>
        <v>4.3068977232670442E-14</v>
      </c>
      <c r="J137" s="9"/>
      <c r="K137" s="10">
        <f t="shared" ref="K137:K193" si="4">(I137-G137)^2</f>
        <v>1.6918980282328378E-22</v>
      </c>
      <c r="N137" s="13">
        <f t="shared" si="3"/>
        <v>1560</v>
      </c>
      <c r="O137" s="12">
        <f t="shared" si="1"/>
        <v>3.1533170318794097E-11</v>
      </c>
      <c r="P137" s="12"/>
      <c r="Q137" s="6"/>
    </row>
    <row r="138" spans="6:17" x14ac:dyDescent="0.25">
      <c r="F138" s="13">
        <f>'practice truth model'!B82</f>
        <v>1950</v>
      </c>
      <c r="G138" s="12">
        <f>'practice truth model'!C82</f>
        <v>8.3196850732199478E-12</v>
      </c>
      <c r="H138" s="9"/>
      <c r="I138" s="12">
        <f>'Game Level 0.2'!O150</f>
        <v>2.4894460834140064E-14</v>
      </c>
      <c r="J138" s="9"/>
      <c r="K138" s="10">
        <f t="shared" si="4"/>
        <v>6.880355130332372E-23</v>
      </c>
      <c r="N138" s="13">
        <f t="shared" si="3"/>
        <v>1590</v>
      </c>
      <c r="O138" s="12">
        <f t="shared" si="1"/>
        <v>1.8174312018411074E-11</v>
      </c>
      <c r="P138" s="12"/>
      <c r="Q138" s="6"/>
    </row>
    <row r="139" spans="6:17" x14ac:dyDescent="0.25">
      <c r="F139" s="13">
        <f>'practice truth model'!B83</f>
        <v>1980</v>
      </c>
      <c r="G139" s="12">
        <f>'practice truth model'!C83</f>
        <v>5.3048226450601225E-12</v>
      </c>
      <c r="H139" s="9"/>
      <c r="I139" s="12">
        <f>'Game Level 0.2'!O151</f>
        <v>1.4392407915227468E-14</v>
      </c>
      <c r="J139" s="9"/>
      <c r="K139" s="10">
        <f t="shared" si="4"/>
        <v>2.7988652094096988E-23</v>
      </c>
      <c r="N139" s="13">
        <f t="shared" si="3"/>
        <v>1620</v>
      </c>
      <c r="O139" s="12">
        <f t="shared" si="1"/>
        <v>1.0477596950973843E-11</v>
      </c>
      <c r="P139" s="12"/>
      <c r="Q139" s="6"/>
    </row>
    <row r="140" spans="6:17" x14ac:dyDescent="0.25">
      <c r="F140" s="13">
        <f>'practice truth model'!B84</f>
        <v>2010</v>
      </c>
      <c r="G140" s="12">
        <f>'practice truth model'!C84</f>
        <v>3.3830900518122185E-12</v>
      </c>
      <c r="H140" s="9"/>
      <c r="I140" s="12">
        <f>'Game Level 0.2'!O152</f>
        <v>8.3225238613612105E-15</v>
      </c>
      <c r="J140" s="9"/>
      <c r="K140" s="10">
        <f t="shared" si="4"/>
        <v>1.138905586771154E-23</v>
      </c>
      <c r="N140" s="13">
        <f t="shared" si="3"/>
        <v>1650</v>
      </c>
      <c r="O140" s="12">
        <f t="shared" si="1"/>
        <v>6.0419508842294278E-12</v>
      </c>
      <c r="P140" s="12"/>
      <c r="Q140" s="6"/>
    </row>
    <row r="141" spans="6:17" x14ac:dyDescent="0.25">
      <c r="F141" s="13">
        <f>'practice truth model'!B85</f>
        <v>2040</v>
      </c>
      <c r="G141" s="12">
        <f>'practice truth model'!C85</f>
        <v>2.1579124905222109E-12</v>
      </c>
      <c r="H141" s="9"/>
      <c r="I141" s="12">
        <f>'Game Level 0.2'!O153</f>
        <v>4.8135535058527078E-15</v>
      </c>
      <c r="J141" s="9"/>
      <c r="K141" s="10">
        <f t="shared" si="4"/>
        <v>4.6358350325809719E-24</v>
      </c>
      <c r="N141" s="13">
        <f t="shared" si="3"/>
        <v>1680</v>
      </c>
      <c r="O141" s="12">
        <f t="shared" si="1"/>
        <v>3.4850005013687966E-12</v>
      </c>
      <c r="P141" s="12"/>
      <c r="Q141" s="6"/>
    </row>
    <row r="142" spans="6:17" x14ac:dyDescent="0.25">
      <c r="F142" s="13">
        <f>'practice truth model'!B86</f>
        <v>2070</v>
      </c>
      <c r="G142" s="12">
        <f>'practice truth model'!C86</f>
        <v>1.3766722128205881E-12</v>
      </c>
      <c r="H142" s="9"/>
      <c r="I142" s="12">
        <f>'Game Level 0.2'!O154</f>
        <v>2.7846079567622483E-15</v>
      </c>
      <c r="J142" s="9"/>
      <c r="K142" s="10">
        <f t="shared" si="4"/>
        <v>1.8875671507984598E-24</v>
      </c>
      <c r="N142" s="13">
        <f t="shared" si="3"/>
        <v>1710</v>
      </c>
      <c r="O142" s="12">
        <f t="shared" si="1"/>
        <v>2.0106522096777496E-12</v>
      </c>
      <c r="P142" s="12"/>
      <c r="Q142" s="6"/>
    </row>
    <row r="143" spans="6:17" x14ac:dyDescent="0.25">
      <c r="F143" s="13">
        <f>'practice truth model'!B87</f>
        <v>2100</v>
      </c>
      <c r="G143" s="12">
        <f>'practice truth model'!C87</f>
        <v>8.7842072266033046E-13</v>
      </c>
      <c r="H143" s="9"/>
      <c r="I143" s="12">
        <f>'Game Level 0.2'!O155</f>
        <v>1.6111952807904245E-15</v>
      </c>
      <c r="J143" s="9"/>
      <c r="K143" s="10">
        <f t="shared" si="4"/>
        <v>7.6879494730353238E-25</v>
      </c>
      <c r="N143" s="13">
        <f t="shared" si="3"/>
        <v>1740</v>
      </c>
      <c r="O143" s="12">
        <f t="shared" si="1"/>
        <v>1.1603200244850458E-12</v>
      </c>
      <c r="P143" s="12"/>
      <c r="Q143" s="6"/>
    </row>
    <row r="144" spans="6:17" x14ac:dyDescent="0.25">
      <c r="F144" s="13">
        <f>'practice truth model'!B88</f>
        <v>2130</v>
      </c>
      <c r="G144" s="12">
        <f>'practice truth model'!C88</f>
        <v>5.605944159452578E-13</v>
      </c>
      <c r="H144" s="9"/>
      <c r="I144" s="12">
        <f>'Game Level 0.2'!O156</f>
        <v>9.3243069198741231E-16</v>
      </c>
      <c r="J144" s="9"/>
      <c r="K144" s="10">
        <f t="shared" si="4"/>
        <v>3.1322153773763187E-25</v>
      </c>
      <c r="N144" s="13">
        <f t="shared" si="3"/>
        <v>1770</v>
      </c>
      <c r="O144" s="12">
        <f t="shared" si="1"/>
        <v>6.697667419132174E-13</v>
      </c>
      <c r="P144" s="12"/>
      <c r="Q144" s="6"/>
    </row>
    <row r="145" spans="6:17" x14ac:dyDescent="0.25">
      <c r="F145" s="13">
        <f>'practice truth model'!B89</f>
        <v>2160</v>
      </c>
      <c r="G145" s="12">
        <f>'practice truth model'!C89</f>
        <v>3.5782278704241123E-13</v>
      </c>
      <c r="H145" s="9"/>
      <c r="I145" s="12">
        <f>'Game Level 0.2'!O157</f>
        <v>5.3971889121748318E-16</v>
      </c>
      <c r="J145" s="9"/>
      <c r="K145" s="10">
        <f t="shared" si="4"/>
        <v>1.2765119078753056E-25</v>
      </c>
      <c r="N145" s="13">
        <f t="shared" si="3"/>
        <v>1800</v>
      </c>
      <c r="O145" s="12">
        <f t="shared" si="1"/>
        <v>3.8669855603041731E-13</v>
      </c>
      <c r="P145" s="12"/>
      <c r="Q145" s="6"/>
    </row>
    <row r="146" spans="6:17" x14ac:dyDescent="0.25">
      <c r="F146" s="13">
        <f>'practice truth model'!B90</f>
        <v>2190</v>
      </c>
      <c r="G146" s="12">
        <f>'practice truth model'!C90</f>
        <v>2.284331455977143E-13</v>
      </c>
      <c r="H146" s="9"/>
      <c r="I146" s="12">
        <f>'Game Level 0.2'!O158</f>
        <v>3.1246387247794271E-16</v>
      </c>
      <c r="J146" s="9"/>
      <c r="K146" s="10">
        <f t="shared" si="4"/>
        <v>5.2039045430786578E-26</v>
      </c>
      <c r="N146" s="13">
        <f t="shared" si="3"/>
        <v>1830</v>
      </c>
      <c r="O146" s="12">
        <f t="shared" si="1"/>
        <v>2.2331758229502736E-13</v>
      </c>
      <c r="P146" s="12"/>
      <c r="Q146" s="6"/>
    </row>
    <row r="147" spans="6:17" x14ac:dyDescent="0.25">
      <c r="F147" s="13">
        <f>'practice truth model'!B91</f>
        <v>2220</v>
      </c>
      <c r="G147" s="12">
        <f>'practice truth model'!C91</f>
        <v>1.4585489894737643E-13</v>
      </c>
      <c r="H147" s="9"/>
      <c r="I147" s="12">
        <f>'Game Level 0.2'!O159</f>
        <v>1.8093043083408577E-16</v>
      </c>
      <c r="J147" s="9"/>
      <c r="K147" s="10">
        <f t="shared" si="4"/>
        <v>2.1220905103358573E-26</v>
      </c>
      <c r="N147" s="13">
        <f t="shared" si="3"/>
        <v>1860</v>
      </c>
      <c r="O147" s="12">
        <f t="shared" si="1"/>
        <v>1.2899500479244609E-13</v>
      </c>
      <c r="P147" s="12"/>
      <c r="Q147" s="6"/>
    </row>
    <row r="148" spans="6:17" x14ac:dyDescent="0.25">
      <c r="F148" s="13">
        <f>'practice truth model'!B92</f>
        <v>2250</v>
      </c>
      <c r="G148" s="12">
        <f>'practice truth model'!C92</f>
        <v>9.3143505665454776E-14</v>
      </c>
      <c r="H148" s="9"/>
      <c r="I148" s="12">
        <f>'Game Level 0.2'!O160</f>
        <v>1.0478558753785478E-16</v>
      </c>
      <c r="J148" s="9"/>
      <c r="K148" s="10">
        <f t="shared" si="4"/>
        <v>8.656203433736981E-27</v>
      </c>
      <c r="N148" s="13">
        <f t="shared" si="3"/>
        <v>1890</v>
      </c>
      <c r="O148" s="12">
        <f t="shared" si="1"/>
        <v>7.4528211031200748E-14</v>
      </c>
      <c r="P148" s="12"/>
      <c r="Q148" s="6"/>
    </row>
    <row r="149" spans="6:17" x14ac:dyDescent="0.25">
      <c r="F149" s="13">
        <f>'practice truth model'!B93</f>
        <v>2280</v>
      </c>
      <c r="G149" s="12">
        <f>'practice truth model'!C93</f>
        <v>5.9491194801639285E-14</v>
      </c>
      <c r="H149" s="9"/>
      <c r="I149" s="12">
        <f>'Game Level 0.2'!O161</f>
        <v>6.069713080439347E-17</v>
      </c>
      <c r="J149" s="9"/>
      <c r="K149" s="10">
        <f t="shared" si="4"/>
        <v>3.5319840534031112E-27</v>
      </c>
      <c r="N149" s="13">
        <f t="shared" si="3"/>
        <v>1920</v>
      </c>
      <c r="O149" s="12">
        <f t="shared" ref="O149:O205" si="5">IF($N149&lt;=O$73,0,+O$71*O$72*O$74*O$77^0.5/(2*(PI()*O$78*($N149-O$73)^3)^0.5)*EXP(-((O$77*O$74-O$79*($N149-O$73))^2)/(4*O$77*O$78*($N149-O$73)))*EXP(-O$80*($N149-O$73)))</f>
        <v>4.3068977232670442E-14</v>
      </c>
      <c r="P149" s="12"/>
      <c r="Q149" s="6"/>
    </row>
    <row r="150" spans="6:17" x14ac:dyDescent="0.25">
      <c r="F150" s="13">
        <f>'practice truth model'!B94</f>
        <v>2310</v>
      </c>
      <c r="G150" s="12">
        <f>'practice truth model'!C94</f>
        <v>3.8003208312534554E-14</v>
      </c>
      <c r="H150" s="9"/>
      <c r="I150" s="12">
        <f>'Game Level 0.2'!O162</f>
        <v>3.5164951359783581E-17</v>
      </c>
      <c r="J150" s="9"/>
      <c r="K150" s="10">
        <f t="shared" si="4"/>
        <v>1.4415723166760476E-27</v>
      </c>
      <c r="N150" s="13">
        <f t="shared" ref="N150:N181" si="6">N149+$O$76</f>
        <v>1950</v>
      </c>
      <c r="O150" s="12">
        <f t="shared" si="5"/>
        <v>2.4894460834140064E-14</v>
      </c>
      <c r="P150" s="12"/>
      <c r="Q150" s="6"/>
    </row>
    <row r="151" spans="6:17" x14ac:dyDescent="0.25">
      <c r="F151" s="13">
        <f>'practice truth model'!B95</f>
        <v>2340</v>
      </c>
      <c r="G151" s="12">
        <f>'practice truth model'!C95</f>
        <v>2.42803091501149E-14</v>
      </c>
      <c r="H151" s="9"/>
      <c r="I151" s="12">
        <f>'Game Level 0.2'!O163</f>
        <v>2.0376319232671868E-17</v>
      </c>
      <c r="J151" s="9"/>
      <c r="K151" s="10">
        <f t="shared" si="4"/>
        <v>5.8854434095891735E-28</v>
      </c>
      <c r="N151" s="13">
        <f t="shared" si="6"/>
        <v>1980</v>
      </c>
      <c r="O151" s="12">
        <f t="shared" si="5"/>
        <v>1.4392407915227468E-14</v>
      </c>
      <c r="P151" s="12"/>
      <c r="Q151" s="6"/>
    </row>
    <row r="152" spans="6:17" x14ac:dyDescent="0.25">
      <c r="F152" s="13">
        <f>'practice truth model'!B96</f>
        <v>2370</v>
      </c>
      <c r="G152" s="12">
        <f>'practice truth model'!C96</f>
        <v>1.5515060536716173E-14</v>
      </c>
      <c r="H152" s="9"/>
      <c r="I152" s="12">
        <f>'Game Level 0.2'!O164</f>
        <v>1.1809022342930165E-17</v>
      </c>
      <c r="J152" s="9"/>
      <c r="K152" s="10">
        <f t="shared" si="4"/>
        <v>2.4035080751791626E-28</v>
      </c>
      <c r="N152" s="13">
        <f t="shared" si="6"/>
        <v>2010</v>
      </c>
      <c r="O152" s="12">
        <f t="shared" si="5"/>
        <v>8.3225238613612105E-15</v>
      </c>
      <c r="P152" s="12"/>
      <c r="Q152" s="6"/>
    </row>
    <row r="153" spans="6:17" x14ac:dyDescent="0.25">
      <c r="F153" s="13">
        <f>'practice truth model'!B97</f>
        <v>2400</v>
      </c>
      <c r="G153" s="12">
        <f>'practice truth model'!C97</f>
        <v>9.9155543109493901E-15</v>
      </c>
      <c r="H153" s="9"/>
      <c r="I153" s="12">
        <f>'Game Level 0.2'!O165</f>
        <v>6.8449978054516817E-18</v>
      </c>
      <c r="J153" s="9"/>
      <c r="K153" s="10">
        <f t="shared" si="4"/>
        <v>9.8182520252385417E-29</v>
      </c>
      <c r="N153" s="13">
        <f t="shared" si="6"/>
        <v>2040</v>
      </c>
      <c r="O153" s="12">
        <f t="shared" si="5"/>
        <v>4.8135535058527078E-15</v>
      </c>
      <c r="P153" s="12"/>
      <c r="Q153" s="6"/>
    </row>
    <row r="154" spans="6:17" x14ac:dyDescent="0.25">
      <c r="F154" s="13">
        <f>'practice truth model'!B98</f>
        <v>2430</v>
      </c>
      <c r="G154" s="12">
        <f>'practice truth model'!C98</f>
        <v>6.3378761100247011E-15</v>
      </c>
      <c r="H154" s="9"/>
      <c r="I154" s="12">
        <f>'Game Level 0.2'!O166</f>
        <v>3.9682821194430669E-18</v>
      </c>
      <c r="J154" s="9"/>
      <c r="K154" s="10">
        <f t="shared" si="4"/>
        <v>4.0118388372399503E-29</v>
      </c>
      <c r="N154" s="13">
        <f t="shared" si="6"/>
        <v>2070</v>
      </c>
      <c r="O154" s="12">
        <f t="shared" si="5"/>
        <v>2.7846079567622483E-15</v>
      </c>
      <c r="P154" s="12"/>
      <c r="Q154" s="6"/>
    </row>
    <row r="155" spans="6:17" x14ac:dyDescent="0.25">
      <c r="F155" s="13">
        <f>'practice truth model'!B99</f>
        <v>2460</v>
      </c>
      <c r="G155" s="12">
        <f>'practice truth model'!C99</f>
        <v>4.0516572383176079E-15</v>
      </c>
      <c r="H155" s="9"/>
      <c r="I155" s="12">
        <f>'Game Level 0.2'!O167</f>
        <v>2.3009138156143028E-18</v>
      </c>
      <c r="J155" s="9"/>
      <c r="K155" s="10">
        <f t="shared" si="4"/>
        <v>1.6397286642784295E-29</v>
      </c>
      <c r="N155" s="13">
        <f t="shared" si="6"/>
        <v>2100</v>
      </c>
      <c r="O155" s="12">
        <f t="shared" si="5"/>
        <v>1.6111952807904245E-15</v>
      </c>
      <c r="P155" s="12"/>
      <c r="Q155" s="6"/>
    </row>
    <row r="156" spans="6:17" x14ac:dyDescent="0.25">
      <c r="F156" s="13">
        <f>'practice truth model'!B100</f>
        <v>2490</v>
      </c>
      <c r="G156" s="12">
        <f>'practice truth model'!C100</f>
        <v>2.5904955501185944E-15</v>
      </c>
      <c r="H156" s="9"/>
      <c r="I156" s="12">
        <f>'Game Level 0.2'!O168</f>
        <v>1.3343369236725542E-18</v>
      </c>
      <c r="J156" s="9"/>
      <c r="K156" s="10">
        <f t="shared" si="4"/>
        <v>6.7037557879130004E-30</v>
      </c>
      <c r="N156" s="13">
        <f t="shared" si="6"/>
        <v>2130</v>
      </c>
      <c r="O156" s="12">
        <f t="shared" si="5"/>
        <v>9.3243069198741231E-16</v>
      </c>
      <c r="P156" s="12"/>
      <c r="Q156" s="6"/>
    </row>
    <row r="157" spans="6:17" x14ac:dyDescent="0.25">
      <c r="F157" s="13">
        <f>'practice truth model'!B101</f>
        <v>2520</v>
      </c>
      <c r="G157" s="12">
        <f>'practice truth model'!C101</f>
        <v>1.6565067750526144E-15</v>
      </c>
      <c r="H157" s="9"/>
      <c r="I157" s="12">
        <f>'Game Level 0.2'!O169</f>
        <v>7.7392126683904684E-19</v>
      </c>
      <c r="J157" s="9"/>
      <c r="K157" s="10">
        <f t="shared" si="4"/>
        <v>2.7414512831055875E-30</v>
      </c>
      <c r="N157" s="13">
        <f t="shared" si="6"/>
        <v>2160</v>
      </c>
      <c r="O157" s="12">
        <f t="shared" si="5"/>
        <v>5.3971889121748318E-16</v>
      </c>
      <c r="P157" s="12"/>
      <c r="Q157" s="6"/>
    </row>
    <row r="158" spans="6:17" x14ac:dyDescent="0.25">
      <c r="F158" s="13">
        <f>'practice truth model'!B102</f>
        <v>2550</v>
      </c>
      <c r="G158" s="12">
        <f>'practice truth model'!C102</f>
        <v>1.05940696750946E-15</v>
      </c>
      <c r="H158" s="9"/>
      <c r="I158" s="12">
        <f>'Game Level 0.2'!O170</f>
        <v>4.4894485107761762E-19</v>
      </c>
      <c r="J158" s="9"/>
      <c r="K158" s="10">
        <f t="shared" si="4"/>
        <v>1.1213920937525509E-30</v>
      </c>
      <c r="N158" s="13">
        <f t="shared" si="6"/>
        <v>2190</v>
      </c>
      <c r="O158" s="12">
        <f t="shared" si="5"/>
        <v>3.1246387247794271E-16</v>
      </c>
      <c r="P158" s="12"/>
      <c r="Q158" s="6"/>
    </row>
    <row r="159" spans="6:17" x14ac:dyDescent="0.25">
      <c r="F159" s="13">
        <f>'practice truth model'!B103</f>
        <v>2580</v>
      </c>
      <c r="G159" s="12">
        <f>'practice truth model'!C103</f>
        <v>6.7762703135076236E-16</v>
      </c>
      <c r="H159" s="9"/>
      <c r="I159" s="12">
        <f>'Game Level 0.2'!O171</f>
        <v>2.6046716669867534E-19</v>
      </c>
      <c r="J159" s="9"/>
      <c r="K159" s="10">
        <f t="shared" si="4"/>
        <v>4.5882546227452316E-31</v>
      </c>
      <c r="N159" s="13">
        <f t="shared" si="6"/>
        <v>2220</v>
      </c>
      <c r="O159" s="12">
        <f t="shared" si="5"/>
        <v>1.8093043083408577E-16</v>
      </c>
      <c r="P159" s="12"/>
      <c r="Q159" s="6"/>
    </row>
    <row r="160" spans="6:17" x14ac:dyDescent="0.25">
      <c r="F160" s="13">
        <f>'practice truth model'!B104</f>
        <v>2610</v>
      </c>
      <c r="G160" s="12">
        <f>'practice truth model'!C104</f>
        <v>4.3348689418229177E-16</v>
      </c>
      <c r="H160" s="9"/>
      <c r="I160" s="12">
        <f>'Game Level 0.2'!O172</f>
        <v>1.5113867835400143E-19</v>
      </c>
      <c r="J160" s="9"/>
      <c r="K160" s="10">
        <f t="shared" si="4"/>
        <v>1.8777987699816854E-31</v>
      </c>
      <c r="N160" s="13">
        <f t="shared" si="6"/>
        <v>2250</v>
      </c>
      <c r="O160" s="12">
        <f t="shared" si="5"/>
        <v>1.0478558753785478E-16</v>
      </c>
      <c r="P160" s="12"/>
      <c r="Q160" s="6"/>
    </row>
    <row r="161" spans="6:17" x14ac:dyDescent="0.25">
      <c r="F161" s="13">
        <f>'practice truth model'!B105</f>
        <v>2640</v>
      </c>
      <c r="G161" s="12">
        <f>'practice truth model'!C105</f>
        <v>2.7734328418968586E-16</v>
      </c>
      <c r="H161" s="9"/>
      <c r="I161" s="12">
        <f>'Game Level 0.2'!O173</f>
        <v>8.7712156894068298E-20</v>
      </c>
      <c r="J161" s="9"/>
      <c r="K161" s="10">
        <f t="shared" si="4"/>
        <v>7.6870652223230601E-32</v>
      </c>
      <c r="N161" s="13">
        <f t="shared" si="6"/>
        <v>2280</v>
      </c>
      <c r="O161" s="12">
        <f t="shared" si="5"/>
        <v>6.069713080439347E-17</v>
      </c>
      <c r="P161" s="12"/>
      <c r="Q161" s="6"/>
    </row>
    <row r="162" spans="6:17" x14ac:dyDescent="0.25">
      <c r="F162" s="13">
        <f>'practice truth model'!B106</f>
        <v>2670</v>
      </c>
      <c r="G162" s="12">
        <f>'practice truth model'!C106</f>
        <v>1.774658796759479E-16</v>
      </c>
      <c r="H162" s="9"/>
      <c r="I162" s="12">
        <f>'Game Level 0.2'!O174</f>
        <v>5.0910154626137759E-20</v>
      </c>
      <c r="J162" s="9"/>
      <c r="K162" s="10">
        <f t="shared" si="4"/>
        <v>3.1476071410251529E-32</v>
      </c>
      <c r="N162" s="13">
        <f t="shared" si="6"/>
        <v>2310</v>
      </c>
      <c r="O162" s="12">
        <f t="shared" si="5"/>
        <v>3.5164951359783581E-17</v>
      </c>
      <c r="P162" s="12"/>
      <c r="Q162" s="6"/>
    </row>
    <row r="163" spans="6:17" x14ac:dyDescent="0.25">
      <c r="F163" s="13">
        <f>'practice truth model'!B107</f>
        <v>2700</v>
      </c>
      <c r="G163" s="12">
        <f>'practice truth model'!C107</f>
        <v>1.1357080981031235E-16</v>
      </c>
      <c r="H163" s="9"/>
      <c r="I163" s="12">
        <f>'Game Level 0.2'!O175</f>
        <v>2.9553467243793353E-20</v>
      </c>
      <c r="J163" s="9"/>
      <c r="K163" s="10">
        <f t="shared" si="4"/>
        <v>1.2891616891962407E-32</v>
      </c>
      <c r="N163" s="13">
        <f t="shared" si="6"/>
        <v>2340</v>
      </c>
      <c r="O163" s="12">
        <f t="shared" si="5"/>
        <v>2.0376319232671868E-17</v>
      </c>
      <c r="P163" s="12"/>
      <c r="Q163" s="6"/>
    </row>
    <row r="164" spans="6:17" x14ac:dyDescent="0.25">
      <c r="F164" s="13">
        <f>'practice truth model'!B108</f>
        <v>2730</v>
      </c>
      <c r="G164" s="12">
        <f>'practice truth model'!C108</f>
        <v>7.268961255317328E-17</v>
      </c>
      <c r="H164" s="9"/>
      <c r="I164" s="12">
        <f>'Game Level 0.2'!O176</f>
        <v>1.7158164648706046E-20</v>
      </c>
      <c r="J164" s="9"/>
      <c r="K164" s="10">
        <f t="shared" si="4"/>
        <v>5.2812856268521841E-33</v>
      </c>
      <c r="N164" s="13">
        <f t="shared" si="6"/>
        <v>2370</v>
      </c>
      <c r="O164" s="12">
        <f t="shared" si="5"/>
        <v>1.1809022342930165E-17</v>
      </c>
      <c r="P164" s="12"/>
      <c r="Q164" s="6"/>
    </row>
    <row r="165" spans="6:17" x14ac:dyDescent="0.25">
      <c r="F165" s="13">
        <f>'practice truth model'!B109</f>
        <v>2760</v>
      </c>
      <c r="G165" s="12">
        <f>'practice truth model'!C109</f>
        <v>4.6529770265656638E-17</v>
      </c>
      <c r="H165" s="9"/>
      <c r="I165" s="12">
        <f>'Game Level 0.2'!O177</f>
        <v>9.9630103387570084E-21</v>
      </c>
      <c r="J165" s="9"/>
      <c r="K165" s="10">
        <f t="shared" si="4"/>
        <v>2.164092467071926E-33</v>
      </c>
      <c r="N165" s="13">
        <f t="shared" si="6"/>
        <v>2400</v>
      </c>
      <c r="O165" s="12">
        <f t="shared" si="5"/>
        <v>6.8449978054516817E-18</v>
      </c>
      <c r="P165" s="12"/>
      <c r="Q165" s="6"/>
    </row>
    <row r="166" spans="6:17" x14ac:dyDescent="0.25">
      <c r="F166" s="13">
        <f>'practice truth model'!B110</f>
        <v>2790</v>
      </c>
      <c r="G166" s="12">
        <f>'practice truth model'!C110</f>
        <v>2.9788014004934656E-17</v>
      </c>
      <c r="H166" s="9"/>
      <c r="I166" s="12">
        <f>'Game Level 0.2'!O178</f>
        <v>5.7858438123060035E-21</v>
      </c>
      <c r="J166" s="9"/>
      <c r="K166" s="10">
        <f t="shared" si="4"/>
        <v>8.8698111424114906E-34</v>
      </c>
      <c r="N166" s="13">
        <f t="shared" si="6"/>
        <v>2430</v>
      </c>
      <c r="O166" s="12">
        <f t="shared" si="5"/>
        <v>3.9682821194430669E-18</v>
      </c>
      <c r="P166" s="12"/>
      <c r="Q166" s="6"/>
    </row>
    <row r="167" spans="6:17" x14ac:dyDescent="0.25">
      <c r="F167" s="13">
        <f>'practice truth model'!B111</f>
        <v>2820</v>
      </c>
      <c r="G167" s="12">
        <f>'practice truth model'!C111</f>
        <v>1.9072317047562568E-17</v>
      </c>
      <c r="H167" s="9"/>
      <c r="I167" s="12">
        <f>'Game Level 0.2'!O179</f>
        <v>3.3604562353511239E-21</v>
      </c>
      <c r="J167" s="9"/>
      <c r="K167" s="10">
        <f t="shared" si="4"/>
        <v>3.6362510548192168E-34</v>
      </c>
      <c r="N167" s="13">
        <f t="shared" si="6"/>
        <v>2460</v>
      </c>
      <c r="O167" s="12">
        <f t="shared" si="5"/>
        <v>2.3009138156143028E-18</v>
      </c>
      <c r="P167" s="12"/>
      <c r="Q167" s="6"/>
    </row>
    <row r="168" spans="6:17" x14ac:dyDescent="0.25">
      <c r="F168" s="13">
        <f>'practice truth model'!B112</f>
        <v>2850</v>
      </c>
      <c r="G168" s="12">
        <f>'practice truth model'!C112</f>
        <v>1.2212816431110627E-17</v>
      </c>
      <c r="H168" s="9"/>
      <c r="I168" s="12">
        <f>'Game Level 0.2'!O180</f>
        <v>1.9520199667761651E-21</v>
      </c>
      <c r="J168" s="9"/>
      <c r="K168" s="10">
        <f t="shared" si="4"/>
        <v>1.4910520966733945E-34</v>
      </c>
      <c r="N168" s="13">
        <f t="shared" si="6"/>
        <v>2490</v>
      </c>
      <c r="O168" s="12">
        <f t="shared" si="5"/>
        <v>1.3343369236725542E-18</v>
      </c>
      <c r="P168" s="12"/>
      <c r="Q168" s="6"/>
    </row>
    <row r="169" spans="6:17" x14ac:dyDescent="0.25">
      <c r="F169" s="13">
        <f>'practice truth model'!B113</f>
        <v>2880</v>
      </c>
      <c r="G169" s="12">
        <f>'practice truth model'!C113</f>
        <v>7.8212807740629122E-18</v>
      </c>
      <c r="H169" s="9"/>
      <c r="I169" s="12">
        <f>'Game Level 0.2'!O181</f>
        <v>1.1340281202119502E-21</v>
      </c>
      <c r="J169" s="9"/>
      <c r="K169" s="10">
        <f t="shared" si="4"/>
        <v>6.1154695128078213E-35</v>
      </c>
      <c r="N169" s="13">
        <f t="shared" si="6"/>
        <v>2520</v>
      </c>
      <c r="O169" s="12">
        <f t="shared" si="5"/>
        <v>7.7392126683904684E-19</v>
      </c>
      <c r="P169" s="12"/>
      <c r="Q169" s="6"/>
    </row>
    <row r="170" spans="6:17" x14ac:dyDescent="0.25">
      <c r="F170" s="13">
        <f>'practice truth model'!B114</f>
        <v>2910</v>
      </c>
      <c r="G170" s="12">
        <f>'practice truth model'!C114</f>
        <v>5.0094359450421629E-18</v>
      </c>
      <c r="H170" s="9"/>
      <c r="I170" s="12">
        <f>'Game Level 0.2'!O182</f>
        <v>6.5889475680454262E-22</v>
      </c>
      <c r="J170" s="9"/>
      <c r="K170" s="10">
        <f t="shared" si="4"/>
        <v>2.5087847539465296E-35</v>
      </c>
      <c r="N170" s="13">
        <f t="shared" si="6"/>
        <v>2550</v>
      </c>
      <c r="O170" s="12">
        <f t="shared" si="5"/>
        <v>4.4894485107761762E-19</v>
      </c>
      <c r="P170" s="12"/>
      <c r="Q170" s="6"/>
    </row>
    <row r="171" spans="6:17" x14ac:dyDescent="0.25">
      <c r="F171" s="13">
        <f>'practice truth model'!B115</f>
        <v>2940</v>
      </c>
      <c r="G171" s="12">
        <f>'practice truth model'!C115</f>
        <v>3.208838983908013E-18</v>
      </c>
      <c r="H171" s="9"/>
      <c r="I171" s="12">
        <f>'Game Level 0.2'!O183</f>
        <v>3.8287769195140887E-22</v>
      </c>
      <c r="J171" s="9"/>
      <c r="K171" s="10">
        <f t="shared" si="4"/>
        <v>1.0294190585515131E-35</v>
      </c>
      <c r="N171" s="13">
        <f t="shared" si="6"/>
        <v>2580</v>
      </c>
      <c r="O171" s="12">
        <f t="shared" si="5"/>
        <v>2.6046716669867534E-19</v>
      </c>
      <c r="P171" s="12"/>
      <c r="Q171" s="6"/>
    </row>
    <row r="172" spans="6:17" x14ac:dyDescent="0.25">
      <c r="F172" s="13">
        <f>'practice truth model'!B116</f>
        <v>2970</v>
      </c>
      <c r="G172" s="12">
        <f>'practice truth model'!C116</f>
        <v>2.0556748731024539E-18</v>
      </c>
      <c r="H172" s="9"/>
      <c r="I172" s="12">
        <f>'Game Level 0.2'!O184</f>
        <v>2.2251280209751924E-22</v>
      </c>
      <c r="J172" s="9"/>
      <c r="K172" s="10">
        <f t="shared" si="4"/>
        <v>4.2248844054643069E-36</v>
      </c>
      <c r="N172" s="13">
        <f t="shared" si="6"/>
        <v>2610</v>
      </c>
      <c r="O172" s="12">
        <f t="shared" si="5"/>
        <v>1.5113867835400143E-19</v>
      </c>
      <c r="P172" s="12"/>
      <c r="Q172" s="6"/>
    </row>
    <row r="173" spans="6:17" x14ac:dyDescent="0.25">
      <c r="F173" s="13">
        <f>'practice truth model'!B117</f>
        <v>3000</v>
      </c>
      <c r="G173" s="12">
        <f>'practice truth model'!C117</f>
        <v>1.3170662086664771E-18</v>
      </c>
      <c r="H173" s="9"/>
      <c r="I173" s="12">
        <f>'Game Level 0.2'!O185</f>
        <v>1.2933022523092789E-22</v>
      </c>
      <c r="J173" s="9"/>
      <c r="K173" s="10">
        <f t="shared" si="4"/>
        <v>1.7343227417985738E-36</v>
      </c>
      <c r="N173" s="13">
        <f t="shared" si="6"/>
        <v>2640</v>
      </c>
      <c r="O173" s="12">
        <f t="shared" si="5"/>
        <v>8.7712156894068298E-20</v>
      </c>
      <c r="P173" s="12"/>
      <c r="Q173" s="6"/>
    </row>
    <row r="174" spans="6:17" x14ac:dyDescent="0.25">
      <c r="F174" s="13">
        <f>'practice truth model'!B118</f>
        <v>3030</v>
      </c>
      <c r="G174" s="12">
        <f>'practice truth model'!C118</f>
        <v>8.439306357326603E-19</v>
      </c>
      <c r="H174" s="9"/>
      <c r="I174" s="12">
        <f>'Game Level 0.2'!O186</f>
        <v>7.5178618226953938E-23</v>
      </c>
      <c r="J174" s="9"/>
      <c r="K174" s="10">
        <f t="shared" si="4"/>
        <v>7.1209203250180921E-37</v>
      </c>
      <c r="N174" s="13">
        <f t="shared" si="6"/>
        <v>2670</v>
      </c>
      <c r="O174" s="12">
        <f t="shared" si="5"/>
        <v>5.0910154626137759E-20</v>
      </c>
      <c r="P174" s="12"/>
      <c r="Q174" s="6"/>
    </row>
    <row r="175" spans="6:17" x14ac:dyDescent="0.25">
      <c r="F175" s="13">
        <f>'practice truth model'!B119</f>
        <v>3060</v>
      </c>
      <c r="G175" s="12">
        <f>'practice truth model'!C119</f>
        <v>5.4081803366895082E-19</v>
      </c>
      <c r="H175" s="9"/>
      <c r="I175" s="12">
        <f>'Game Level 0.2'!O187</f>
        <v>4.3705603330803868E-23</v>
      </c>
      <c r="J175" s="9"/>
      <c r="K175" s="10">
        <f t="shared" si="4"/>
        <v>2.9243687389482279E-37</v>
      </c>
      <c r="N175" s="13">
        <f t="shared" si="6"/>
        <v>2700</v>
      </c>
      <c r="O175" s="12">
        <f t="shared" si="5"/>
        <v>2.9553467243793353E-20</v>
      </c>
      <c r="P175" s="12"/>
      <c r="Q175" s="6"/>
    </row>
    <row r="176" spans="6:17" x14ac:dyDescent="0.25">
      <c r="F176" s="13">
        <f>'practice truth model'!B120</f>
        <v>3090</v>
      </c>
      <c r="G176" s="12">
        <f>'practice truth model'!C120</f>
        <v>3.466092589115629E-19</v>
      </c>
      <c r="H176" s="9"/>
      <c r="I176" s="12">
        <f>'Game Level 0.2'!O188</f>
        <v>2.5411341634783826E-23</v>
      </c>
      <c r="J176" s="9"/>
      <c r="K176" s="10">
        <f t="shared" si="4"/>
        <v>1.2012036339637516E-37</v>
      </c>
      <c r="N176" s="13">
        <f t="shared" si="6"/>
        <v>2730</v>
      </c>
      <c r="O176" s="12">
        <f t="shared" si="5"/>
        <v>1.7158164648706046E-20</v>
      </c>
      <c r="P176" s="12"/>
      <c r="Q176" s="6"/>
    </row>
    <row r="177" spans="6:17" x14ac:dyDescent="0.25">
      <c r="F177" s="13">
        <f>'practice truth model'!B121</f>
        <v>3120</v>
      </c>
      <c r="G177" s="12">
        <f>'practice truth model'!C121</f>
        <v>2.2216368325349272E-19</v>
      </c>
      <c r="H177" s="9"/>
      <c r="I177" s="12">
        <f>'Game Level 0.2'!O189</f>
        <v>1.4776276234841179E-23</v>
      </c>
      <c r="J177" s="9"/>
      <c r="K177" s="10">
        <f t="shared" si="4"/>
        <v>4.9350136871190379E-38</v>
      </c>
      <c r="N177" s="13">
        <f t="shared" si="6"/>
        <v>2760</v>
      </c>
      <c r="O177" s="12">
        <f t="shared" si="5"/>
        <v>9.9630103387570084E-21</v>
      </c>
      <c r="P177" s="12"/>
      <c r="Q177" s="6"/>
    </row>
    <row r="178" spans="6:17" x14ac:dyDescent="0.25">
      <c r="F178" s="13">
        <f>'practice truth model'!B122</f>
        <v>3150</v>
      </c>
      <c r="G178" s="12">
        <f>'practice truth model'!C122</f>
        <v>1.4241286692211078E-19</v>
      </c>
      <c r="H178" s="9"/>
      <c r="I178" s="12">
        <f>'Game Level 0.2'!O190</f>
        <v>8.5930748152298902E-24</v>
      </c>
      <c r="J178" s="9"/>
      <c r="K178" s="10">
        <f t="shared" si="4"/>
        <v>2.0278977209975543E-38</v>
      </c>
      <c r="N178" s="13">
        <f t="shared" si="6"/>
        <v>2790</v>
      </c>
      <c r="O178" s="12">
        <f t="shared" si="5"/>
        <v>5.7858438123060035E-21</v>
      </c>
      <c r="P178" s="12"/>
      <c r="Q178" s="6"/>
    </row>
    <row r="179" spans="6:17" x14ac:dyDescent="0.25">
      <c r="F179" s="13">
        <f>'practice truth model'!B123</f>
        <v>3180</v>
      </c>
      <c r="G179" s="12">
        <f>'practice truth model'!C123</f>
        <v>9.1299416704605887E-20</v>
      </c>
      <c r="H179" s="9"/>
      <c r="I179" s="12">
        <f>'Game Level 0.2'!O191</f>
        <v>4.9977858151503913E-24</v>
      </c>
      <c r="J179" s="9"/>
      <c r="K179" s="10">
        <f t="shared" si="4"/>
        <v>8.3346709257196568E-39</v>
      </c>
      <c r="N179" s="13">
        <f t="shared" si="6"/>
        <v>2820</v>
      </c>
      <c r="O179" s="12">
        <f t="shared" si="5"/>
        <v>3.3604562353511239E-21</v>
      </c>
      <c r="P179" s="12"/>
      <c r="Q179" s="6"/>
    </row>
    <row r="180" spans="6:17" x14ac:dyDescent="0.25">
      <c r="F180" s="13">
        <f>'practice truth model'!B124</f>
        <v>3210</v>
      </c>
      <c r="G180" s="12">
        <f>'practice truth model'!C124</f>
        <v>5.8536770247633811E-20</v>
      </c>
      <c r="H180" s="9"/>
      <c r="I180" s="12">
        <f>'Game Level 0.2'!O192</f>
        <v>2.9070428235541416E-24</v>
      </c>
      <c r="J180" s="9"/>
      <c r="K180" s="10">
        <f t="shared" si="4"/>
        <v>3.4262131416794395E-39</v>
      </c>
      <c r="N180" s="13">
        <f t="shared" si="6"/>
        <v>2850</v>
      </c>
      <c r="O180" s="12">
        <f t="shared" si="5"/>
        <v>1.9520199667761651E-21</v>
      </c>
      <c r="P180" s="12"/>
      <c r="Q180" s="6"/>
    </row>
    <row r="181" spans="6:17" x14ac:dyDescent="0.25">
      <c r="F181" s="13">
        <f>'practice truth model'!B125</f>
        <v>3240</v>
      </c>
      <c r="G181" s="12">
        <f>'practice truth model'!C125</f>
        <v>3.7534520498221026E-20</v>
      </c>
      <c r="H181" s="9"/>
      <c r="I181" s="12">
        <f>'Game Level 0.2'!O193</f>
        <v>1.6910998978059366E-24</v>
      </c>
      <c r="J181" s="9"/>
      <c r="K181" s="10">
        <f t="shared" si="4"/>
        <v>1.4087132826436359E-39</v>
      </c>
      <c r="N181" s="13">
        <f t="shared" si="6"/>
        <v>2880</v>
      </c>
      <c r="O181" s="12">
        <f t="shared" si="5"/>
        <v>1.1340281202119502E-21</v>
      </c>
      <c r="P181" s="12"/>
      <c r="Q181" s="6"/>
    </row>
    <row r="182" spans="6:17" x14ac:dyDescent="0.25">
      <c r="F182" s="13">
        <f>'practice truth model'!B126</f>
        <v>3270</v>
      </c>
      <c r="G182" s="12">
        <f>'practice truth model'!C126</f>
        <v>2.4069869921386509E-20</v>
      </c>
      <c r="H182" s="9"/>
      <c r="I182" s="12">
        <f>'Game Level 0.2'!O194</f>
        <v>9.8385355569146924E-25</v>
      </c>
      <c r="J182" s="9"/>
      <c r="K182" s="10">
        <f t="shared" si="4"/>
        <v>5.7931127654622053E-40</v>
      </c>
      <c r="N182" s="13">
        <f t="shared" ref="N182:N205" si="7">N181+$O$76</f>
        <v>2910</v>
      </c>
      <c r="O182" s="12">
        <f t="shared" si="5"/>
        <v>6.5889475680454262E-22</v>
      </c>
      <c r="P182" s="12"/>
      <c r="Q182" s="6"/>
    </row>
    <row r="183" spans="6:17" x14ac:dyDescent="0.25">
      <c r="F183" s="13">
        <f>'practice truth model'!B127</f>
        <v>3300</v>
      </c>
      <c r="G183" s="12">
        <f>'practice truth model'!C127</f>
        <v>1.5436782175917383E-20</v>
      </c>
      <c r="H183" s="9"/>
      <c r="I183" s="12">
        <f>'Game Level 0.2'!O195</f>
        <v>5.7244577022447876E-25</v>
      </c>
      <c r="J183" s="9"/>
      <c r="K183" s="10">
        <f t="shared" si="4"/>
        <v>2.3827657083308981E-40</v>
      </c>
      <c r="N183" s="13">
        <f t="shared" si="7"/>
        <v>2940</v>
      </c>
      <c r="O183" s="12">
        <f t="shared" si="5"/>
        <v>3.8287769195140887E-22</v>
      </c>
      <c r="P183" s="12"/>
      <c r="Q183" s="6"/>
    </row>
    <row r="184" spans="6:17" x14ac:dyDescent="0.25">
      <c r="F184" s="13">
        <f>'practice truth model'!B128</f>
        <v>3330</v>
      </c>
      <c r="G184" s="12">
        <f>'practice truth model'!C128</f>
        <v>9.9010074689414302E-21</v>
      </c>
      <c r="H184" s="9"/>
      <c r="I184" s="12">
        <f>'Game Level 0.2'!O196</f>
        <v>3.3310433464003681E-25</v>
      </c>
      <c r="J184" s="9"/>
      <c r="K184" s="10">
        <f t="shared" si="4"/>
        <v>9.8023352873982089E-41</v>
      </c>
      <c r="N184" s="13">
        <f t="shared" si="7"/>
        <v>2970</v>
      </c>
      <c r="O184" s="12">
        <f t="shared" si="5"/>
        <v>2.2251280209751924E-22</v>
      </c>
      <c r="P184" s="12"/>
      <c r="Q184" s="6"/>
    </row>
    <row r="185" spans="6:17" x14ac:dyDescent="0.25">
      <c r="F185" s="13">
        <f>'practice truth model'!B129</f>
        <v>3360</v>
      </c>
      <c r="G185" s="12">
        <f>'practice truth model'!C129</f>
        <v>6.3509838592489289E-21</v>
      </c>
      <c r="H185" s="9"/>
      <c r="I185" s="12">
        <f>'Game Level 0.2'!O197</f>
        <v>1.9385081046803182E-25</v>
      </c>
      <c r="J185" s="9"/>
      <c r="K185" s="10">
        <f t="shared" si="4"/>
        <v>4.0332533731281783E-41</v>
      </c>
      <c r="N185" s="13">
        <f t="shared" si="7"/>
        <v>3000</v>
      </c>
      <c r="O185" s="12">
        <f t="shared" si="5"/>
        <v>1.2933022523092789E-22</v>
      </c>
      <c r="P185" s="12"/>
      <c r="Q185" s="6"/>
    </row>
    <row r="186" spans="6:17" x14ac:dyDescent="0.25">
      <c r="F186" s="13">
        <f>'practice truth model'!B130</f>
        <v>3390</v>
      </c>
      <c r="G186" s="12">
        <f>'practice truth model'!C130</f>
        <v>4.0741881309858916E-21</v>
      </c>
      <c r="H186" s="9"/>
      <c r="I186" s="12">
        <f>'Game Level 0.2'!O198</f>
        <v>1.1282250461995342E-25</v>
      </c>
      <c r="J186" s="9"/>
      <c r="K186" s="10">
        <f t="shared" si="4"/>
        <v>1.6598089619176771E-41</v>
      </c>
      <c r="N186" s="13">
        <f t="shared" si="7"/>
        <v>3030</v>
      </c>
      <c r="O186" s="12">
        <f t="shared" si="5"/>
        <v>7.5178618226953938E-23</v>
      </c>
      <c r="P186" s="12"/>
      <c r="Q186" s="6"/>
    </row>
    <row r="187" spans="6:17" x14ac:dyDescent="0.25">
      <c r="F187" s="13">
        <f>'practice truth model'!B131</f>
        <v>3420</v>
      </c>
      <c r="G187" s="12">
        <f>'practice truth model'!C131</f>
        <v>2.6138403056379867E-21</v>
      </c>
      <c r="H187" s="9"/>
      <c r="I187" s="12">
        <f>'Game Level 0.2'!O199</f>
        <v>6.566954685020131E-26</v>
      </c>
      <c r="J187" s="9"/>
      <c r="K187" s="10">
        <f t="shared" si="4"/>
        <v>6.8318178482733525E-42</v>
      </c>
      <c r="N187" s="13">
        <f t="shared" si="7"/>
        <v>3060</v>
      </c>
      <c r="O187" s="12">
        <f t="shared" si="5"/>
        <v>4.3705603330803868E-23</v>
      </c>
      <c r="P187" s="12"/>
      <c r="Q187" s="6"/>
    </row>
    <row r="188" spans="6:17" x14ac:dyDescent="0.25">
      <c r="F188" s="13">
        <f>'practice truth model'!B132</f>
        <v>3450</v>
      </c>
      <c r="G188" s="12">
        <f>'practice truth model'!C132</f>
        <v>1.6770823383837345E-21</v>
      </c>
      <c r="H188" s="9"/>
      <c r="I188" s="12">
        <f>'Game Level 0.2'!O200</f>
        <v>3.8227145629085138E-26</v>
      </c>
      <c r="J188" s="9"/>
      <c r="K188" s="10">
        <f t="shared" si="4"/>
        <v>2.8124769510384065E-42</v>
      </c>
      <c r="N188" s="13">
        <f t="shared" si="7"/>
        <v>3090</v>
      </c>
      <c r="O188" s="12">
        <f t="shared" si="5"/>
        <v>2.5411341634783826E-23</v>
      </c>
      <c r="P188" s="12"/>
      <c r="Q188" s="6"/>
    </row>
    <row r="189" spans="6:17" x14ac:dyDescent="0.25">
      <c r="F189" s="13">
        <f>'practice truth model'!B133</f>
        <v>3480</v>
      </c>
      <c r="G189" s="12">
        <f>'practice truth model'!C133</f>
        <v>1.0761345047855326E-21</v>
      </c>
      <c r="H189" s="9"/>
      <c r="I189" s="12">
        <f>'Game Level 0.2'!O201</f>
        <v>2.2254544293775761E-26</v>
      </c>
      <c r="J189" s="9"/>
      <c r="K189" s="10">
        <f t="shared" si="4"/>
        <v>1.1580175751192626E-42</v>
      </c>
      <c r="N189" s="13">
        <f t="shared" si="7"/>
        <v>3120</v>
      </c>
      <c r="O189" s="12">
        <f t="shared" si="5"/>
        <v>1.4776276234841179E-23</v>
      </c>
      <c r="P189" s="12"/>
      <c r="Q189" s="6"/>
    </row>
    <row r="190" spans="6:17" x14ac:dyDescent="0.25">
      <c r="F190" s="13">
        <f>'practice truth model'!B134</f>
        <v>3510</v>
      </c>
      <c r="G190" s="12">
        <f>'practice truth model'!C134</f>
        <v>6.905816717836699E-22</v>
      </c>
      <c r="H190" s="9"/>
      <c r="I190" s="12">
        <f>'Game Level 0.2'!O202</f>
        <v>1.2956984822502798E-26</v>
      </c>
      <c r="J190" s="9"/>
      <c r="K190" s="10">
        <f t="shared" si="4"/>
        <v>4.7688514985893186E-43</v>
      </c>
      <c r="N190" s="13">
        <f t="shared" si="7"/>
        <v>3150</v>
      </c>
      <c r="O190" s="12">
        <f t="shared" si="5"/>
        <v>8.5930748152298902E-24</v>
      </c>
      <c r="P190" s="12"/>
      <c r="Q190" s="6"/>
    </row>
    <row r="191" spans="6:17" x14ac:dyDescent="0.25">
      <c r="F191" s="13">
        <f>'practice truth model'!B135</f>
        <v>3540</v>
      </c>
      <c r="G191" s="12">
        <f>'practice truth model'!C135</f>
        <v>4.4319959243674773E-22</v>
      </c>
      <c r="H191" s="9"/>
      <c r="I191" s="12">
        <f>'Game Level 0.2'!O203</f>
        <v>7.5444405890542827E-27</v>
      </c>
      <c r="J191" s="9"/>
      <c r="K191" s="10">
        <f t="shared" si="4"/>
        <v>1.9641919140702942E-43</v>
      </c>
      <c r="N191" s="13">
        <f t="shared" si="7"/>
        <v>3180</v>
      </c>
      <c r="O191" s="12">
        <f t="shared" si="5"/>
        <v>4.9977858151503913E-24</v>
      </c>
      <c r="P191" s="12"/>
      <c r="Q191" s="6"/>
    </row>
    <row r="192" spans="6:17" x14ac:dyDescent="0.25">
      <c r="F192" s="13">
        <f>'practice truth model'!B136</f>
        <v>3570</v>
      </c>
      <c r="G192" s="12">
        <f>'practice truth model'!C136</f>
        <v>2.844585378197928E-22</v>
      </c>
      <c r="H192" s="9"/>
      <c r="I192" s="12">
        <f>'Game Level 0.2'!O204</f>
        <v>4.3932653458415552E-27</v>
      </c>
      <c r="J192" s="9"/>
      <c r="K192" s="10">
        <f t="shared" si="4"/>
        <v>8.0914160354202193E-44</v>
      </c>
      <c r="N192" s="13">
        <f t="shared" si="7"/>
        <v>3210</v>
      </c>
      <c r="O192" s="12">
        <f t="shared" si="5"/>
        <v>2.9070428235541416E-24</v>
      </c>
      <c r="P192" s="12"/>
      <c r="Q192" s="6"/>
    </row>
    <row r="193" spans="6:18" x14ac:dyDescent="0.25">
      <c r="F193" s="13">
        <f>'practice truth model'!B137</f>
        <v>3600</v>
      </c>
      <c r="G193" s="12">
        <f>'practice truth model'!C137</f>
        <v>1.825885012229289E-22</v>
      </c>
      <c r="H193" s="9"/>
      <c r="I193" s="12">
        <f>'Game Level 0.2'!O205</f>
        <v>2.5584950871394354E-27</v>
      </c>
      <c r="J193" s="9"/>
      <c r="K193" s="10">
        <f t="shared" si="4"/>
        <v>3.3337626481814707E-44</v>
      </c>
      <c r="N193" s="13">
        <f t="shared" si="7"/>
        <v>3240</v>
      </c>
      <c r="O193" s="12">
        <f t="shared" si="5"/>
        <v>1.6910998978059366E-24</v>
      </c>
      <c r="P193" s="12"/>
      <c r="Q193" s="6"/>
    </row>
    <row r="194" spans="6:18" x14ac:dyDescent="0.25">
      <c r="N194" s="13">
        <f t="shared" si="7"/>
        <v>3270</v>
      </c>
      <c r="O194" s="12">
        <f t="shared" si="5"/>
        <v>9.8385355569146924E-25</v>
      </c>
      <c r="P194" s="12"/>
      <c r="Q194" s="6"/>
    </row>
    <row r="195" spans="6:18" x14ac:dyDescent="0.25">
      <c r="N195" s="13">
        <f t="shared" si="7"/>
        <v>3300</v>
      </c>
      <c r="O195" s="12">
        <f t="shared" si="5"/>
        <v>5.7244577022447876E-25</v>
      </c>
      <c r="P195" s="12"/>
      <c r="Q195" s="6"/>
    </row>
    <row r="196" spans="6:18" x14ac:dyDescent="0.25">
      <c r="N196" s="13">
        <f t="shared" si="7"/>
        <v>3330</v>
      </c>
      <c r="O196" s="12">
        <f t="shared" si="5"/>
        <v>3.3310433464003681E-25</v>
      </c>
      <c r="P196" s="12"/>
      <c r="Q196" s="6"/>
    </row>
    <row r="197" spans="6:18" x14ac:dyDescent="0.25">
      <c r="N197" s="13">
        <f t="shared" si="7"/>
        <v>3360</v>
      </c>
      <c r="O197" s="12">
        <f t="shared" si="5"/>
        <v>1.9385081046803182E-25</v>
      </c>
      <c r="P197" s="12"/>
      <c r="Q197" s="6"/>
    </row>
    <row r="198" spans="6:18" x14ac:dyDescent="0.25">
      <c r="N198" s="13">
        <f t="shared" si="7"/>
        <v>3390</v>
      </c>
      <c r="O198" s="12">
        <f t="shared" si="5"/>
        <v>1.1282250461995342E-25</v>
      </c>
      <c r="P198" s="12"/>
      <c r="Q198" s="6"/>
    </row>
    <row r="199" spans="6:18" x14ac:dyDescent="0.25">
      <c r="N199" s="13">
        <f t="shared" si="7"/>
        <v>3420</v>
      </c>
      <c r="O199" s="12">
        <f t="shared" si="5"/>
        <v>6.566954685020131E-26</v>
      </c>
      <c r="P199" s="12"/>
      <c r="Q199" s="6"/>
    </row>
    <row r="200" spans="6:18" x14ac:dyDescent="0.25">
      <c r="N200" s="13">
        <f t="shared" si="7"/>
        <v>3450</v>
      </c>
      <c r="O200" s="12">
        <f t="shared" si="5"/>
        <v>3.8227145629085138E-26</v>
      </c>
      <c r="P200" s="12"/>
      <c r="Q200" s="6"/>
    </row>
    <row r="201" spans="6:18" x14ac:dyDescent="0.25">
      <c r="N201" s="13">
        <f t="shared" si="7"/>
        <v>3480</v>
      </c>
      <c r="O201" s="12">
        <f t="shared" si="5"/>
        <v>2.2254544293775761E-26</v>
      </c>
      <c r="P201" s="12"/>
      <c r="Q201" s="6"/>
    </row>
    <row r="202" spans="6:18" x14ac:dyDescent="0.25">
      <c r="N202" s="13">
        <f t="shared" si="7"/>
        <v>3510</v>
      </c>
      <c r="O202" s="12">
        <f t="shared" si="5"/>
        <v>1.2956984822502798E-26</v>
      </c>
      <c r="P202" s="12"/>
      <c r="Q202" s="6"/>
    </row>
    <row r="203" spans="6:18" x14ac:dyDescent="0.25">
      <c r="N203" s="13">
        <f t="shared" si="7"/>
        <v>3540</v>
      </c>
      <c r="O203" s="12">
        <f t="shared" si="5"/>
        <v>7.5444405890542827E-27</v>
      </c>
      <c r="P203" s="12"/>
      <c r="Q203" s="6"/>
    </row>
    <row r="204" spans="6:18" x14ac:dyDescent="0.25">
      <c r="N204" s="13">
        <f t="shared" si="7"/>
        <v>3570</v>
      </c>
      <c r="O204" s="12">
        <f t="shared" si="5"/>
        <v>4.3932653458415552E-27</v>
      </c>
      <c r="P204" s="12"/>
      <c r="Q204" s="6"/>
    </row>
    <row r="205" spans="6:18" x14ac:dyDescent="0.25">
      <c r="N205" s="13">
        <f t="shared" si="7"/>
        <v>3600</v>
      </c>
      <c r="O205" s="12">
        <f t="shared" si="5"/>
        <v>2.5584950871394354E-27</v>
      </c>
      <c r="P205" s="12"/>
      <c r="Q205" s="6"/>
    </row>
    <row r="206" spans="6:18" x14ac:dyDescent="0.25">
      <c r="Q206" s="6"/>
      <c r="R206" s="7"/>
    </row>
    <row r="207" spans="6:18" x14ac:dyDescent="0.25">
      <c r="Q207" s="6"/>
      <c r="R207" s="7"/>
    </row>
    <row r="208" spans="6:18" x14ac:dyDescent="0.25">
      <c r="Q208" s="6"/>
      <c r="R208" s="7"/>
    </row>
    <row r="209" spans="17:18" x14ac:dyDescent="0.25">
      <c r="Q209" s="6"/>
      <c r="R209" s="7"/>
    </row>
    <row r="210" spans="17:18" x14ac:dyDescent="0.25">
      <c r="Q210" s="6"/>
      <c r="R210" s="7"/>
    </row>
    <row r="211" spans="17:18" x14ac:dyDescent="0.25">
      <c r="Q211" s="6"/>
      <c r="R211" s="7"/>
    </row>
    <row r="212" spans="17:18" x14ac:dyDescent="0.25">
      <c r="Q212" s="6"/>
      <c r="R212" s="7"/>
    </row>
    <row r="213" spans="17:18" x14ac:dyDescent="0.25">
      <c r="Q213" s="6"/>
      <c r="R213" s="7"/>
    </row>
    <row r="214" spans="17:18" x14ac:dyDescent="0.25">
      <c r="Q214" s="6"/>
      <c r="R214" s="7"/>
    </row>
    <row r="215" spans="17:18" x14ac:dyDescent="0.25">
      <c r="Q215" s="6"/>
      <c r="R215" s="7"/>
    </row>
    <row r="216" spans="17:18" x14ac:dyDescent="0.25">
      <c r="Q216" s="6"/>
      <c r="R216" s="7"/>
    </row>
    <row r="217" spans="17:18" x14ac:dyDescent="0.25">
      <c r="Q217" s="6"/>
      <c r="R217" s="7"/>
    </row>
    <row r="218" spans="17:18" x14ac:dyDescent="0.25">
      <c r="Q218" s="6"/>
      <c r="R218" s="7"/>
    </row>
    <row r="219" spans="17:18" x14ac:dyDescent="0.25">
      <c r="Q219" s="6"/>
      <c r="R219" s="7"/>
    </row>
    <row r="220" spans="17:18" x14ac:dyDescent="0.25">
      <c r="Q220" s="6"/>
      <c r="R220" s="7"/>
    </row>
    <row r="221" spans="17:18" x14ac:dyDescent="0.25">
      <c r="Q221" s="6"/>
      <c r="R221" s="7"/>
    </row>
    <row r="222" spans="17:18" x14ac:dyDescent="0.25">
      <c r="Q222" s="6"/>
      <c r="R222" s="7"/>
    </row>
    <row r="223" spans="17:18" x14ac:dyDescent="0.25">
      <c r="Q223" s="6"/>
      <c r="R223" s="7"/>
    </row>
    <row r="224" spans="17:18" x14ac:dyDescent="0.25">
      <c r="Q224" s="6"/>
      <c r="R224" s="7"/>
    </row>
    <row r="225" spans="17:18" x14ac:dyDescent="0.25">
      <c r="Q225" s="6"/>
      <c r="R225" s="7"/>
    </row>
    <row r="226" spans="17:18" x14ac:dyDescent="0.25">
      <c r="Q226" s="6"/>
      <c r="R226" s="7"/>
    </row>
    <row r="227" spans="17:18" x14ac:dyDescent="0.25">
      <c r="Q227" s="6"/>
      <c r="R227" s="7"/>
    </row>
    <row r="228" spans="17:18" x14ac:dyDescent="0.25">
      <c r="Q228" s="6"/>
      <c r="R228" s="7"/>
    </row>
    <row r="229" spans="17:18" x14ac:dyDescent="0.25">
      <c r="Q229" s="6"/>
      <c r="R229" s="7"/>
    </row>
    <row r="230" spans="17:18" x14ac:dyDescent="0.25">
      <c r="Q230" s="6"/>
      <c r="R230" s="7"/>
    </row>
    <row r="231" spans="17:18" x14ac:dyDescent="0.25">
      <c r="Q231" s="6"/>
      <c r="R231" s="7"/>
    </row>
    <row r="232" spans="17:18" x14ac:dyDescent="0.25">
      <c r="Q232" s="6"/>
      <c r="R232" s="7"/>
    </row>
    <row r="233" spans="17:18" x14ac:dyDescent="0.25">
      <c r="Q233" s="6"/>
      <c r="R233" s="7"/>
    </row>
    <row r="234" spans="17:18" x14ac:dyDescent="0.25">
      <c r="Q234" s="6"/>
      <c r="R234" s="7"/>
    </row>
    <row r="235" spans="17:18" x14ac:dyDescent="0.25">
      <c r="Q235" s="6"/>
      <c r="R235" s="7"/>
    </row>
    <row r="236" spans="17:18" x14ac:dyDescent="0.25">
      <c r="Q236" s="6"/>
      <c r="R236" s="7"/>
    </row>
    <row r="237" spans="17:18" x14ac:dyDescent="0.25">
      <c r="Q237" s="6"/>
      <c r="R237" s="7"/>
    </row>
    <row r="238" spans="17:18" x14ac:dyDescent="0.25">
      <c r="Q238" s="6"/>
      <c r="R238" s="7"/>
    </row>
    <row r="239" spans="17:18" x14ac:dyDescent="0.25">
      <c r="Q239" s="6"/>
      <c r="R239" s="7"/>
    </row>
    <row r="240" spans="17:18" x14ac:dyDescent="0.25">
      <c r="Q240" s="6"/>
      <c r="R240" s="7"/>
    </row>
    <row r="241" spans="17:18" x14ac:dyDescent="0.25">
      <c r="Q241" s="6"/>
      <c r="R241" s="7"/>
    </row>
    <row r="242" spans="17:18" x14ac:dyDescent="0.25">
      <c r="Q242" s="6"/>
      <c r="R242" s="7"/>
    </row>
    <row r="243" spans="17:18" x14ac:dyDescent="0.25">
      <c r="Q243" s="6"/>
      <c r="R243" s="7"/>
    </row>
    <row r="244" spans="17:18" x14ac:dyDescent="0.25">
      <c r="Q244" s="6"/>
      <c r="R244" s="7"/>
    </row>
    <row r="245" spans="17:18" x14ac:dyDescent="0.25">
      <c r="Q245" s="6"/>
      <c r="R245" s="7"/>
    </row>
    <row r="246" spans="17:18" x14ac:dyDescent="0.25">
      <c r="Q246" s="6"/>
      <c r="R246" s="7"/>
    </row>
    <row r="247" spans="17:18" x14ac:dyDescent="0.25">
      <c r="Q247" s="6"/>
      <c r="R247" s="7"/>
    </row>
    <row r="248" spans="17:18" x14ac:dyDescent="0.25">
      <c r="Q248" s="6"/>
      <c r="R248" s="7"/>
    </row>
    <row r="249" spans="17:18" x14ac:dyDescent="0.25">
      <c r="Q249" s="6"/>
      <c r="R249" s="7"/>
    </row>
    <row r="250" spans="17:18" x14ac:dyDescent="0.25">
      <c r="Q250" s="6"/>
      <c r="R250" s="7"/>
    </row>
    <row r="251" spans="17:18" x14ac:dyDescent="0.25">
      <c r="Q251" s="6"/>
      <c r="R251" s="7"/>
    </row>
    <row r="252" spans="17:18" x14ac:dyDescent="0.25">
      <c r="Q252" s="6"/>
      <c r="R252" s="7"/>
    </row>
    <row r="253" spans="17:18" x14ac:dyDescent="0.25">
      <c r="Q253" s="6"/>
      <c r="R253" s="7"/>
    </row>
    <row r="254" spans="17:18" x14ac:dyDescent="0.25">
      <c r="Q254" s="6"/>
      <c r="R254" s="7"/>
    </row>
    <row r="255" spans="17:18" x14ac:dyDescent="0.25">
      <c r="Q255" s="6"/>
      <c r="R255" s="7"/>
    </row>
    <row r="256" spans="17:18" x14ac:dyDescent="0.25">
      <c r="Q256" s="6"/>
      <c r="R256" s="7"/>
    </row>
    <row r="257" spans="17:18" x14ac:dyDescent="0.25">
      <c r="Q257" s="6"/>
      <c r="R257" s="7"/>
    </row>
    <row r="258" spans="17:18" x14ac:dyDescent="0.25">
      <c r="Q258" s="6"/>
      <c r="R258" s="7"/>
    </row>
    <row r="259" spans="17:18" x14ac:dyDescent="0.25">
      <c r="Q259" s="6"/>
      <c r="R259" s="7"/>
    </row>
    <row r="260" spans="17:18" x14ac:dyDescent="0.25">
      <c r="Q260" s="6"/>
      <c r="R260" s="7"/>
    </row>
    <row r="261" spans="17:18" x14ac:dyDescent="0.25">
      <c r="Q261" s="6"/>
      <c r="R261" s="7"/>
    </row>
    <row r="262" spans="17:18" x14ac:dyDescent="0.25">
      <c r="Q262" s="6"/>
      <c r="R262" s="7"/>
    </row>
    <row r="263" spans="17:18" x14ac:dyDescent="0.25">
      <c r="Q263" s="6"/>
      <c r="R263" s="7"/>
    </row>
    <row r="264" spans="17:18" x14ac:dyDescent="0.25">
      <c r="Q264" s="6"/>
      <c r="R264" s="7"/>
    </row>
    <row r="265" spans="17:18" x14ac:dyDescent="0.25">
      <c r="Q265" s="6"/>
      <c r="R265" s="7"/>
    </row>
    <row r="266" spans="17:18" x14ac:dyDescent="0.25">
      <c r="Q266" s="6"/>
      <c r="R266" s="7"/>
    </row>
    <row r="267" spans="17:18" x14ac:dyDescent="0.25">
      <c r="Q267" s="6"/>
      <c r="R267" s="7"/>
    </row>
    <row r="268" spans="17:18" x14ac:dyDescent="0.25">
      <c r="Q268" s="6"/>
      <c r="R268" s="7"/>
    </row>
    <row r="269" spans="17:18" x14ac:dyDescent="0.25">
      <c r="Q269" s="6"/>
      <c r="R269" s="7"/>
    </row>
    <row r="270" spans="17:18" x14ac:dyDescent="0.25">
      <c r="Q270" s="6"/>
      <c r="R270" s="7"/>
    </row>
    <row r="271" spans="17:18" x14ac:dyDescent="0.25">
      <c r="Q271" s="6"/>
      <c r="R271" s="7"/>
    </row>
    <row r="272" spans="17:18" x14ac:dyDescent="0.25">
      <c r="Q272" s="6"/>
      <c r="R272" s="7"/>
    </row>
    <row r="273" spans="17:18" x14ac:dyDescent="0.25">
      <c r="Q273" s="6"/>
      <c r="R273" s="7"/>
    </row>
    <row r="274" spans="17:18" x14ac:dyDescent="0.25">
      <c r="Q274" s="6"/>
      <c r="R274" s="7"/>
    </row>
    <row r="275" spans="17:18" x14ac:dyDescent="0.25">
      <c r="Q275" s="6"/>
      <c r="R275" s="7"/>
    </row>
    <row r="276" spans="17:18" x14ac:dyDescent="0.25">
      <c r="Q276" s="6"/>
      <c r="R276" s="7"/>
    </row>
    <row r="277" spans="17:18" x14ac:dyDescent="0.25">
      <c r="Q277" s="6"/>
      <c r="R277" s="7"/>
    </row>
    <row r="278" spans="17:18" x14ac:dyDescent="0.25">
      <c r="Q278" s="6"/>
      <c r="R278" s="7"/>
    </row>
    <row r="279" spans="17:18" x14ac:dyDescent="0.25">
      <c r="Q279" s="6"/>
      <c r="R279" s="7"/>
    </row>
    <row r="280" spans="17:18" x14ac:dyDescent="0.25">
      <c r="Q280" s="6"/>
      <c r="R280" s="7"/>
    </row>
    <row r="281" spans="17:18" x14ac:dyDescent="0.25">
      <c r="Q281" s="6"/>
      <c r="R281" s="7"/>
    </row>
    <row r="282" spans="17:18" x14ac:dyDescent="0.25">
      <c r="Q282" s="6"/>
      <c r="R282" s="7"/>
    </row>
    <row r="283" spans="17:18" x14ac:dyDescent="0.25">
      <c r="Q283" s="6"/>
      <c r="R283" s="7"/>
    </row>
    <row r="284" spans="17:18" x14ac:dyDescent="0.25">
      <c r="Q284" s="6"/>
      <c r="R284" s="7"/>
    </row>
    <row r="285" spans="17:18" x14ac:dyDescent="0.25">
      <c r="Q285" s="6"/>
      <c r="R285" s="7"/>
    </row>
    <row r="286" spans="17:18" x14ac:dyDescent="0.25">
      <c r="Q286" s="6"/>
      <c r="R286" s="7"/>
    </row>
    <row r="287" spans="17:18" x14ac:dyDescent="0.25">
      <c r="Q287" s="6"/>
      <c r="R287" s="7"/>
    </row>
    <row r="288" spans="17:18" x14ac:dyDescent="0.25">
      <c r="Q288" s="6"/>
      <c r="R288" s="7"/>
    </row>
    <row r="289" spans="17:18" x14ac:dyDescent="0.25">
      <c r="Q289" s="6"/>
      <c r="R289" s="7"/>
    </row>
    <row r="290" spans="17:18" x14ac:dyDescent="0.25">
      <c r="Q290" s="6"/>
      <c r="R290" s="7"/>
    </row>
    <row r="291" spans="17:18" x14ac:dyDescent="0.25">
      <c r="Q291" s="6"/>
      <c r="R291" s="7"/>
    </row>
    <row r="292" spans="17:18" x14ac:dyDescent="0.25">
      <c r="Q292" s="6"/>
      <c r="R292" s="7"/>
    </row>
    <row r="293" spans="17:18" x14ac:dyDescent="0.25">
      <c r="Q293" s="6"/>
      <c r="R293" s="7"/>
    </row>
    <row r="294" spans="17:18" x14ac:dyDescent="0.25">
      <c r="Q294" s="6"/>
      <c r="R294" s="7"/>
    </row>
    <row r="295" spans="17:18" x14ac:dyDescent="0.25">
      <c r="Q295" s="6"/>
      <c r="R295" s="7"/>
    </row>
    <row r="296" spans="17:18" x14ac:dyDescent="0.25">
      <c r="Q296" s="6"/>
      <c r="R296" s="7"/>
    </row>
    <row r="297" spans="17:18" x14ac:dyDescent="0.25">
      <c r="Q297" s="6"/>
      <c r="R297" s="7"/>
    </row>
    <row r="298" spans="17:18" x14ac:dyDescent="0.25">
      <c r="Q298" s="6"/>
      <c r="R298" s="7"/>
    </row>
    <row r="299" spans="17:18" x14ac:dyDescent="0.25">
      <c r="Q299" s="6"/>
      <c r="R299" s="7"/>
    </row>
    <row r="300" spans="17:18" x14ac:dyDescent="0.25">
      <c r="Q300" s="6"/>
      <c r="R300" s="7"/>
    </row>
    <row r="301" spans="17:18" x14ac:dyDescent="0.25">
      <c r="Q301" s="6"/>
      <c r="R301" s="7"/>
    </row>
    <row r="302" spans="17:18" x14ac:dyDescent="0.25">
      <c r="Q302" s="6"/>
      <c r="R302" s="7"/>
    </row>
    <row r="303" spans="17:18" x14ac:dyDescent="0.25">
      <c r="Q303" s="6"/>
      <c r="R303" s="7"/>
    </row>
    <row r="304" spans="17:18" x14ac:dyDescent="0.25">
      <c r="Q304" s="6"/>
      <c r="R304" s="7"/>
    </row>
    <row r="305" spans="17:18" x14ac:dyDescent="0.25">
      <c r="Q305" s="6"/>
      <c r="R305" s="7"/>
    </row>
    <row r="306" spans="17:18" x14ac:dyDescent="0.25">
      <c r="Q306" s="6"/>
      <c r="R306" s="7"/>
    </row>
    <row r="307" spans="17:18" x14ac:dyDescent="0.25">
      <c r="Q307" s="6"/>
      <c r="R307" s="7"/>
    </row>
    <row r="308" spans="17:18" x14ac:dyDescent="0.25">
      <c r="Q308" s="6"/>
      <c r="R308" s="7"/>
    </row>
    <row r="309" spans="17:18" x14ac:dyDescent="0.25">
      <c r="Q309" s="6"/>
      <c r="R309" s="7"/>
    </row>
    <row r="310" spans="17:18" x14ac:dyDescent="0.25">
      <c r="Q310" s="6"/>
      <c r="R310" s="7"/>
    </row>
    <row r="311" spans="17:18" x14ac:dyDescent="0.25">
      <c r="Q311" s="6"/>
      <c r="R311" s="7"/>
    </row>
    <row r="312" spans="17:18" x14ac:dyDescent="0.25">
      <c r="Q312" s="6"/>
      <c r="R312" s="7"/>
    </row>
    <row r="313" spans="17:18" x14ac:dyDescent="0.25">
      <c r="Q313" s="6"/>
      <c r="R313" s="7"/>
    </row>
    <row r="314" spans="17:18" x14ac:dyDescent="0.25">
      <c r="Q314" s="6"/>
      <c r="R314" s="7"/>
    </row>
    <row r="315" spans="17:18" x14ac:dyDescent="0.25">
      <c r="Q315" s="6"/>
      <c r="R315" s="7"/>
    </row>
    <row r="316" spans="17:18" x14ac:dyDescent="0.25">
      <c r="Q316" s="6"/>
      <c r="R316" s="7"/>
    </row>
    <row r="317" spans="17:18" x14ac:dyDescent="0.25">
      <c r="Q317" s="6"/>
      <c r="R317" s="7"/>
    </row>
    <row r="318" spans="17:18" x14ac:dyDescent="0.25">
      <c r="Q318" s="6"/>
      <c r="R318" s="7"/>
    </row>
    <row r="319" spans="17:18" x14ac:dyDescent="0.25">
      <c r="Q319" s="6"/>
      <c r="R319" s="7"/>
    </row>
    <row r="320" spans="17:18" x14ac:dyDescent="0.25">
      <c r="Q320" s="6"/>
      <c r="R320" s="7"/>
    </row>
    <row r="321" spans="17:18" x14ac:dyDescent="0.25">
      <c r="Q321" s="6"/>
      <c r="R321" s="7"/>
    </row>
    <row r="322" spans="17:18" x14ac:dyDescent="0.25">
      <c r="Q322" s="6"/>
      <c r="R322" s="7"/>
    </row>
    <row r="323" spans="17:18" x14ac:dyDescent="0.25">
      <c r="Q323" s="6"/>
      <c r="R323" s="7"/>
    </row>
    <row r="324" spans="17:18" x14ac:dyDescent="0.25">
      <c r="Q324" s="6"/>
      <c r="R324" s="7"/>
    </row>
    <row r="325" spans="17:18" x14ac:dyDescent="0.25">
      <c r="Q325" s="6"/>
      <c r="R325" s="7"/>
    </row>
    <row r="326" spans="17:18" x14ac:dyDescent="0.25">
      <c r="Q326" s="6"/>
      <c r="R326" s="7"/>
    </row>
    <row r="327" spans="17:18" x14ac:dyDescent="0.25">
      <c r="Q327" s="6"/>
      <c r="R327" s="7"/>
    </row>
    <row r="328" spans="17:18" x14ac:dyDescent="0.25">
      <c r="Q328" s="6"/>
      <c r="R328" s="7"/>
    </row>
    <row r="329" spans="17:18" x14ac:dyDescent="0.25">
      <c r="Q329" s="6"/>
      <c r="R329" s="7"/>
    </row>
    <row r="330" spans="17:18" x14ac:dyDescent="0.25">
      <c r="Q330" s="6"/>
      <c r="R330" s="7"/>
    </row>
    <row r="331" spans="17:18" x14ac:dyDescent="0.25">
      <c r="Q331" s="6"/>
      <c r="R331" s="7"/>
    </row>
    <row r="332" spans="17:18" x14ac:dyDescent="0.25">
      <c r="Q332" s="6"/>
      <c r="R332" s="7"/>
    </row>
    <row r="333" spans="17:18" x14ac:dyDescent="0.25">
      <c r="Q333" s="6"/>
      <c r="R333" s="7"/>
    </row>
    <row r="334" spans="17:18" x14ac:dyDescent="0.25">
      <c r="Q334" s="6"/>
      <c r="R334" s="7"/>
    </row>
    <row r="335" spans="17:18" x14ac:dyDescent="0.25">
      <c r="Q335" s="9"/>
      <c r="R335" s="10"/>
    </row>
  </sheetData>
  <mergeCells count="1">
    <mergeCell ref="I7:J7"/>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18FC5-5B97-4A8B-BADE-73D0F803BA38}">
  <dimension ref="A1:Z335"/>
  <sheetViews>
    <sheetView zoomScale="66" zoomScaleNormal="66" workbookViewId="0">
      <selection activeCell="B38" sqref="B38"/>
    </sheetView>
  </sheetViews>
  <sheetFormatPr defaultRowHeight="15" x14ac:dyDescent="0.25"/>
  <cols>
    <col min="3" max="3" width="15.7109375" bestFit="1" customWidth="1"/>
    <col min="4" max="4" width="7.85546875" bestFit="1" customWidth="1"/>
    <col min="6" max="6" width="15.28515625" bestFit="1" customWidth="1"/>
    <col min="9" max="9" width="6.5703125" customWidth="1"/>
    <col min="10" max="10" width="19.85546875" bestFit="1" customWidth="1"/>
    <col min="12" max="12" width="15.5703125" bestFit="1" customWidth="1"/>
    <col min="14" max="14" width="15.5703125" bestFit="1" customWidth="1"/>
    <col min="17" max="17" width="12.85546875" customWidth="1"/>
    <col min="18" max="18" width="13.140625" customWidth="1"/>
    <col min="27" max="27" width="20.5703125" bestFit="1" customWidth="1"/>
  </cols>
  <sheetData>
    <row r="1" spans="1:18" ht="15.75" thickTop="1" x14ac:dyDescent="0.25">
      <c r="A1" s="21"/>
      <c r="B1" s="22"/>
      <c r="C1" s="22"/>
      <c r="D1" s="22"/>
      <c r="E1" s="22"/>
      <c r="F1" s="22"/>
      <c r="G1" s="22"/>
      <c r="H1" s="22"/>
      <c r="I1" s="22"/>
      <c r="J1" s="22"/>
      <c r="K1" s="22"/>
      <c r="L1" s="22"/>
      <c r="M1" s="22"/>
      <c r="N1" s="22"/>
      <c r="O1" s="22"/>
      <c r="P1" s="22"/>
      <c r="Q1" s="22"/>
      <c r="R1" s="23"/>
    </row>
    <row r="2" spans="1:18" x14ac:dyDescent="0.25">
      <c r="A2" s="24"/>
      <c r="B2" s="29" t="s">
        <v>66</v>
      </c>
      <c r="C2" s="29"/>
      <c r="D2" s="29"/>
      <c r="E2" s="29"/>
      <c r="F2" s="6"/>
      <c r="G2" s="6"/>
      <c r="H2" s="6"/>
      <c r="I2" s="74" t="s">
        <v>25</v>
      </c>
      <c r="J2" s="74"/>
      <c r="K2" s="6"/>
      <c r="L2" s="6"/>
      <c r="M2" s="6"/>
      <c r="N2" s="6"/>
      <c r="O2" s="6"/>
      <c r="P2" s="6"/>
      <c r="Q2" s="6"/>
      <c r="R2" s="25"/>
    </row>
    <row r="3" spans="1:18" x14ac:dyDescent="0.25">
      <c r="A3" s="24"/>
      <c r="B3" s="6"/>
      <c r="C3" s="6"/>
      <c r="D3" s="6"/>
      <c r="E3" s="6"/>
      <c r="F3" s="6"/>
      <c r="G3" s="12" t="s">
        <v>23</v>
      </c>
      <c r="H3" s="12" t="s">
        <v>24</v>
      </c>
      <c r="I3" s="6"/>
      <c r="J3" s="6"/>
      <c r="K3" s="6"/>
      <c r="L3" s="6"/>
      <c r="M3" s="6"/>
      <c r="N3" s="6"/>
      <c r="O3" s="6"/>
      <c r="P3" s="6"/>
      <c r="Q3" s="6"/>
      <c r="R3" s="25"/>
    </row>
    <row r="4" spans="1:18" x14ac:dyDescent="0.25">
      <c r="A4" s="24"/>
      <c r="B4" s="6"/>
      <c r="C4" s="6"/>
      <c r="D4" s="6"/>
      <c r="E4" s="6"/>
      <c r="F4" s="6"/>
      <c r="G4" s="12">
        <v>1.05</v>
      </c>
      <c r="H4" s="12">
        <v>2.5</v>
      </c>
      <c r="I4" s="34">
        <f>'Game Level 0.2'!$I9</f>
        <v>2</v>
      </c>
      <c r="J4" s="12" t="s">
        <v>9</v>
      </c>
      <c r="K4" s="6"/>
      <c r="L4" s="6"/>
      <c r="M4" s="6"/>
      <c r="N4" s="6"/>
      <c r="O4" s="6"/>
      <c r="P4" s="6"/>
      <c r="Q4" s="6"/>
      <c r="R4" s="25"/>
    </row>
    <row r="5" spans="1:18" x14ac:dyDescent="0.25">
      <c r="A5" s="24"/>
      <c r="B5" s="6"/>
      <c r="C5" s="6"/>
      <c r="D5" s="6"/>
      <c r="E5" s="6"/>
      <c r="F5" s="6"/>
      <c r="G5" s="12">
        <v>10</v>
      </c>
      <c r="H5" s="12">
        <v>100</v>
      </c>
      <c r="I5" s="34">
        <f>'Game Level 0.2'!$I10</f>
        <v>49</v>
      </c>
      <c r="J5" s="12" t="s">
        <v>10</v>
      </c>
      <c r="K5" s="6"/>
      <c r="L5" s="6"/>
      <c r="M5" s="6"/>
      <c r="N5" s="6"/>
      <c r="O5" s="6"/>
      <c r="P5" s="6"/>
      <c r="Q5" s="6"/>
      <c r="R5" s="25"/>
    </row>
    <row r="6" spans="1:18" x14ac:dyDescent="0.25">
      <c r="A6" s="24"/>
      <c r="B6" s="6"/>
      <c r="C6" s="6"/>
      <c r="D6" s="6"/>
      <c r="E6" s="6"/>
      <c r="F6" s="6"/>
      <c r="G6" s="12">
        <v>1.05</v>
      </c>
      <c r="H6" s="12">
        <v>4</v>
      </c>
      <c r="I6" s="34">
        <f>'Game Level 0.2'!$I11</f>
        <v>2.5</v>
      </c>
      <c r="J6" s="12" t="s">
        <v>26</v>
      </c>
      <c r="K6" s="6"/>
      <c r="L6" s="6"/>
      <c r="M6" s="6"/>
      <c r="N6" s="6"/>
      <c r="O6" s="6"/>
      <c r="P6" s="6"/>
      <c r="Q6" s="6"/>
      <c r="R6" s="25"/>
    </row>
    <row r="7" spans="1:18" x14ac:dyDescent="0.25">
      <c r="A7" s="24"/>
      <c r="B7" s="6"/>
      <c r="C7" s="6"/>
      <c r="D7" s="6"/>
      <c r="E7" s="6"/>
      <c r="F7" s="6"/>
      <c r="G7" s="12">
        <v>5.0000000000000001E-4</v>
      </c>
      <c r="H7" s="12">
        <v>0.01</v>
      </c>
      <c r="I7" s="34">
        <f>'Game Level 0.2'!$I12</f>
        <v>1.6999999999999999E-3</v>
      </c>
      <c r="J7" s="12" t="s">
        <v>27</v>
      </c>
      <c r="K7" s="6"/>
      <c r="L7" s="6"/>
      <c r="M7" s="6"/>
      <c r="N7" s="6"/>
      <c r="O7" s="6"/>
      <c r="P7" s="6"/>
      <c r="Q7" s="6"/>
      <c r="R7" s="25"/>
    </row>
    <row r="8" spans="1:18" x14ac:dyDescent="0.25">
      <c r="A8" s="24"/>
      <c r="B8" s="6"/>
      <c r="C8" s="6"/>
      <c r="D8" s="6"/>
      <c r="E8" s="6"/>
      <c r="F8" s="6"/>
      <c r="G8" s="6"/>
      <c r="H8" s="6"/>
      <c r="I8" s="6"/>
      <c r="J8" s="6"/>
      <c r="K8" s="6"/>
      <c r="L8" s="6"/>
      <c r="M8" s="6"/>
      <c r="N8" s="6"/>
      <c r="O8" s="6"/>
      <c r="P8" s="6"/>
      <c r="Q8" s="6"/>
      <c r="R8" s="25"/>
    </row>
    <row r="9" spans="1:18" x14ac:dyDescent="0.25">
      <c r="A9" s="24"/>
      <c r="B9" s="6"/>
      <c r="C9" s="6"/>
      <c r="D9" s="6"/>
      <c r="E9" s="6"/>
      <c r="F9" s="6"/>
      <c r="G9" s="6"/>
      <c r="H9" s="6"/>
      <c r="I9" s="6"/>
      <c r="J9" s="6"/>
      <c r="K9" s="6"/>
      <c r="L9" s="6"/>
      <c r="M9" s="6"/>
      <c r="N9" s="6"/>
      <c r="O9" s="6"/>
      <c r="P9" s="6"/>
      <c r="Q9" s="6"/>
      <c r="R9" s="25"/>
    </row>
    <row r="10" spans="1:18" x14ac:dyDescent="0.25">
      <c r="A10" s="24"/>
      <c r="B10" s="6"/>
      <c r="C10" s="6"/>
      <c r="D10" s="6"/>
      <c r="E10" s="6"/>
      <c r="F10" s="6"/>
      <c r="G10" s="6"/>
      <c r="H10" s="6"/>
      <c r="I10" s="6"/>
      <c r="J10" s="6"/>
      <c r="K10" s="6"/>
      <c r="L10" s="6"/>
      <c r="M10" s="6"/>
      <c r="N10" s="6"/>
      <c r="O10" s="6"/>
      <c r="P10" s="6"/>
      <c r="Q10" s="6"/>
      <c r="R10" s="25"/>
    </row>
    <row r="11" spans="1:18" x14ac:dyDescent="0.25">
      <c r="A11" s="24"/>
      <c r="B11" s="6"/>
      <c r="C11" s="6"/>
      <c r="D11" s="6"/>
      <c r="E11" s="6"/>
      <c r="F11" s="6"/>
      <c r="G11" s="6"/>
      <c r="H11" s="6"/>
      <c r="I11" s="6"/>
      <c r="J11" s="6"/>
      <c r="K11" s="6"/>
      <c r="L11" s="6" t="s">
        <v>28</v>
      </c>
      <c r="M11" s="33">
        <f>'Game Level 0.3'!I70</f>
        <v>3.5148193764833378E-2</v>
      </c>
      <c r="N11" s="6"/>
      <c r="O11" s="6"/>
      <c r="P11" s="6"/>
      <c r="Q11" s="6"/>
      <c r="R11" s="25"/>
    </row>
    <row r="12" spans="1:18" x14ac:dyDescent="0.25">
      <c r="A12" s="24"/>
      <c r="B12" s="6"/>
      <c r="C12" s="6"/>
      <c r="D12" s="6"/>
      <c r="E12" s="6"/>
      <c r="F12" s="6"/>
      <c r="G12" s="6"/>
      <c r="H12" s="6"/>
      <c r="I12" s="6"/>
      <c r="J12" s="6"/>
      <c r="K12" s="6"/>
      <c r="L12" s="6"/>
      <c r="M12" s="6"/>
      <c r="N12" s="6"/>
      <c r="O12" s="6"/>
      <c r="P12" s="6"/>
      <c r="Q12" s="6"/>
      <c r="R12" s="25"/>
    </row>
    <row r="13" spans="1:18" x14ac:dyDescent="0.25">
      <c r="A13" s="24"/>
      <c r="B13" s="6"/>
      <c r="C13" s="6"/>
      <c r="D13" s="6"/>
      <c r="E13" s="6"/>
      <c r="F13" s="6"/>
      <c r="G13" s="6"/>
      <c r="H13" s="6"/>
      <c r="I13" s="6"/>
      <c r="J13" s="6"/>
      <c r="K13" s="6"/>
      <c r="L13" s="6"/>
      <c r="M13" s="6"/>
      <c r="N13" s="6"/>
      <c r="O13" s="6"/>
      <c r="P13" s="6"/>
      <c r="Q13" s="6"/>
      <c r="R13" s="25"/>
    </row>
    <row r="14" spans="1:18" x14ac:dyDescent="0.25">
      <c r="A14" s="24"/>
      <c r="B14" s="6"/>
      <c r="C14" s="6" t="s">
        <v>33</v>
      </c>
      <c r="D14" s="32">
        <f>'Game Level 0.1'!$D$20</f>
        <v>0.01</v>
      </c>
      <c r="E14" s="6"/>
      <c r="F14" s="6"/>
      <c r="G14" s="6"/>
      <c r="H14" s="6"/>
      <c r="I14" s="6"/>
      <c r="J14" s="6"/>
      <c r="K14" s="6"/>
      <c r="L14" s="6"/>
      <c r="M14" s="6"/>
      <c r="N14" s="6"/>
      <c r="O14" s="6"/>
      <c r="P14" s="6"/>
      <c r="Q14" s="6"/>
      <c r="R14" s="25"/>
    </row>
    <row r="15" spans="1:18" x14ac:dyDescent="0.25">
      <c r="A15" s="24"/>
      <c r="B15" s="6"/>
      <c r="C15" s="6" t="s">
        <v>32</v>
      </c>
      <c r="D15" s="32">
        <f>'Game Level 0.1'!$D$21</f>
        <v>1E-3</v>
      </c>
      <c r="E15" s="6"/>
      <c r="F15" s="6"/>
      <c r="G15" s="6"/>
      <c r="H15" s="6"/>
      <c r="I15" s="6"/>
      <c r="J15" s="6"/>
      <c r="K15" s="6"/>
      <c r="L15" s="6"/>
      <c r="M15" s="6"/>
      <c r="N15" s="6"/>
      <c r="O15" s="6"/>
      <c r="P15" s="6"/>
      <c r="Q15" s="6"/>
      <c r="R15" s="25"/>
    </row>
    <row r="16" spans="1:18" x14ac:dyDescent="0.25">
      <c r="A16" s="24"/>
      <c r="B16" s="6"/>
      <c r="C16" s="6" t="s">
        <v>36</v>
      </c>
      <c r="D16" s="32">
        <f>'Game Level 0.1'!$D$22</f>
        <v>0.9</v>
      </c>
      <c r="E16" s="6"/>
      <c r="F16" s="6"/>
      <c r="G16" s="6"/>
      <c r="H16" s="6"/>
      <c r="I16" s="6"/>
      <c r="J16" s="6"/>
      <c r="K16" s="6"/>
      <c r="L16" s="6"/>
      <c r="M16" s="6"/>
      <c r="N16" s="6"/>
      <c r="O16" s="6"/>
      <c r="P16" s="6"/>
      <c r="Q16" s="6"/>
      <c r="R16" s="25"/>
    </row>
    <row r="17" spans="1:18" x14ac:dyDescent="0.25">
      <c r="A17" s="24"/>
      <c r="B17" s="6"/>
      <c r="C17" s="6"/>
      <c r="D17" s="6"/>
      <c r="E17" s="6"/>
      <c r="F17" s="6"/>
      <c r="G17" s="6"/>
      <c r="H17" s="6"/>
      <c r="I17" s="6"/>
      <c r="J17" s="6"/>
      <c r="K17" s="6"/>
      <c r="L17" s="6"/>
      <c r="M17" s="6"/>
      <c r="N17" s="6"/>
      <c r="O17" s="6"/>
      <c r="P17" s="6"/>
      <c r="Q17" s="6"/>
      <c r="R17" s="25"/>
    </row>
    <row r="18" spans="1:18" x14ac:dyDescent="0.25">
      <c r="A18" s="24"/>
      <c r="B18" s="6"/>
      <c r="C18" s="6"/>
      <c r="D18" s="6"/>
      <c r="E18" s="6"/>
      <c r="F18" s="6"/>
      <c r="G18" s="6"/>
      <c r="H18" s="6"/>
      <c r="I18" s="6"/>
      <c r="J18" s="6"/>
      <c r="K18" s="6"/>
      <c r="L18" s="6"/>
      <c r="M18" s="6"/>
      <c r="N18" s="6"/>
      <c r="O18" s="6"/>
      <c r="P18" s="6"/>
      <c r="Q18" s="6"/>
      <c r="R18" s="25"/>
    </row>
    <row r="19" spans="1:18" x14ac:dyDescent="0.25">
      <c r="A19" s="24"/>
      <c r="B19" s="6"/>
      <c r="C19" s="6"/>
      <c r="D19" s="6"/>
      <c r="E19" s="6"/>
      <c r="F19" s="6"/>
      <c r="G19" s="6"/>
      <c r="H19" s="6"/>
      <c r="I19" s="35">
        <f>'Game Level 0.3'!B84</f>
        <v>0.65711840569434032</v>
      </c>
      <c r="J19" s="6" t="s">
        <v>37</v>
      </c>
      <c r="K19" s="6"/>
      <c r="L19" s="6"/>
      <c r="M19" s="6"/>
      <c r="N19" s="6"/>
      <c r="O19" s="6"/>
      <c r="P19" s="6"/>
      <c r="Q19" s="6"/>
      <c r="R19" s="25"/>
    </row>
    <row r="20" spans="1:18" x14ac:dyDescent="0.25">
      <c r="A20" s="24"/>
      <c r="B20" s="6"/>
      <c r="C20" s="6"/>
      <c r="D20" s="6"/>
      <c r="E20" s="6"/>
      <c r="F20" s="6"/>
      <c r="G20" s="6"/>
      <c r="H20" s="6"/>
      <c r="I20" s="19" t="str">
        <f>IF(I19&gt;D16,"NO","YES")</f>
        <v>YES</v>
      </c>
      <c r="J20" s="6" t="s">
        <v>40</v>
      </c>
      <c r="K20" s="6"/>
      <c r="L20" s="6"/>
      <c r="M20" s="6"/>
      <c r="N20" s="6"/>
      <c r="O20" s="6"/>
      <c r="P20" s="6"/>
      <c r="Q20" s="6"/>
      <c r="R20" s="25"/>
    </row>
    <row r="21" spans="1:18" x14ac:dyDescent="0.25">
      <c r="A21" s="24"/>
      <c r="B21" s="6"/>
      <c r="C21" s="6"/>
      <c r="D21" s="6"/>
      <c r="E21" s="6"/>
      <c r="F21" s="6"/>
      <c r="G21" s="6"/>
      <c r="H21" s="6"/>
      <c r="I21" s="6"/>
      <c r="J21" s="6"/>
      <c r="K21" s="6"/>
      <c r="L21" s="6"/>
      <c r="M21" s="6"/>
      <c r="N21" s="6"/>
      <c r="O21" s="6"/>
      <c r="P21" s="6"/>
      <c r="Q21" s="6"/>
      <c r="R21" s="25"/>
    </row>
    <row r="22" spans="1:18" x14ac:dyDescent="0.25">
      <c r="A22" s="24"/>
      <c r="B22" s="6"/>
      <c r="C22" s="6"/>
      <c r="D22" s="6"/>
      <c r="E22" s="6"/>
      <c r="F22" s="6"/>
      <c r="G22" s="6"/>
      <c r="H22" s="6"/>
      <c r="I22" s="6"/>
      <c r="J22" s="6"/>
      <c r="K22" s="6"/>
      <c r="L22" s="6"/>
      <c r="M22" s="6"/>
      <c r="N22" s="6"/>
      <c r="O22" s="6"/>
      <c r="P22" s="6"/>
      <c r="Q22" s="6"/>
      <c r="R22" s="25"/>
    </row>
    <row r="23" spans="1:18" x14ac:dyDescent="0.25">
      <c r="A23" s="24"/>
      <c r="B23" s="6"/>
      <c r="C23" s="6"/>
      <c r="D23" s="6"/>
      <c r="E23" s="6"/>
      <c r="F23" s="6"/>
      <c r="G23" s="6"/>
      <c r="H23" s="6"/>
      <c r="I23" s="6"/>
      <c r="J23" s="6"/>
      <c r="K23" s="6"/>
      <c r="L23" s="6"/>
      <c r="M23" s="6"/>
      <c r="N23" s="6"/>
      <c r="O23" s="6"/>
      <c r="P23" s="6"/>
      <c r="Q23" s="6"/>
      <c r="R23" s="25"/>
    </row>
    <row r="24" spans="1:18" x14ac:dyDescent="0.25">
      <c r="A24" s="24"/>
      <c r="B24" s="6"/>
      <c r="C24" s="6"/>
      <c r="D24" s="6"/>
      <c r="E24" s="6"/>
      <c r="F24" s="6"/>
      <c r="G24" s="6"/>
      <c r="H24" s="6"/>
      <c r="I24" s="6"/>
      <c r="J24" s="6"/>
      <c r="K24" s="6"/>
      <c r="L24" s="6"/>
      <c r="M24" s="6"/>
      <c r="N24" s="6"/>
      <c r="O24" s="6"/>
      <c r="P24" s="6"/>
      <c r="Q24" s="6"/>
      <c r="R24" s="25"/>
    </row>
    <row r="25" spans="1:18" x14ac:dyDescent="0.25">
      <c r="A25" s="24"/>
      <c r="B25" s="6"/>
      <c r="C25" s="6"/>
      <c r="D25" s="6"/>
      <c r="E25" s="6"/>
      <c r="F25" s="6"/>
      <c r="G25" s="6"/>
      <c r="H25" s="6"/>
      <c r="I25" s="6"/>
      <c r="J25" s="6"/>
      <c r="K25" s="6"/>
      <c r="L25" s="6"/>
      <c r="M25" s="6"/>
      <c r="N25" s="6"/>
      <c r="O25" s="6"/>
      <c r="P25" s="6"/>
      <c r="Q25" s="6"/>
      <c r="R25" s="25"/>
    </row>
    <row r="26" spans="1:18" x14ac:dyDescent="0.25">
      <c r="A26" s="24"/>
      <c r="B26" s="6"/>
      <c r="C26" s="6"/>
      <c r="D26" s="6"/>
      <c r="E26" s="6"/>
      <c r="F26" s="6"/>
      <c r="G26" s="6"/>
      <c r="H26" s="6"/>
      <c r="I26" s="6"/>
      <c r="J26" s="6"/>
      <c r="K26" s="6"/>
      <c r="L26" s="6"/>
      <c r="M26" s="6"/>
      <c r="N26" s="6"/>
      <c r="O26" s="6"/>
      <c r="P26" s="6"/>
      <c r="Q26" s="6"/>
      <c r="R26" s="25"/>
    </row>
    <row r="27" spans="1:18" x14ac:dyDescent="0.25">
      <c r="A27" s="24"/>
      <c r="B27" s="6"/>
      <c r="C27" s="6"/>
      <c r="D27" s="6"/>
      <c r="E27" s="6"/>
      <c r="F27" s="6"/>
      <c r="G27" s="6"/>
      <c r="H27" s="6"/>
      <c r="I27" s="6"/>
      <c r="J27" s="6"/>
      <c r="K27" s="6"/>
      <c r="L27" s="6"/>
      <c r="M27" s="6"/>
      <c r="N27" s="6"/>
      <c r="O27" s="6"/>
      <c r="P27" s="6"/>
      <c r="Q27" s="6"/>
      <c r="R27" s="25"/>
    </row>
    <row r="28" spans="1:18" x14ac:dyDescent="0.25">
      <c r="A28" s="24"/>
      <c r="B28" s="6"/>
      <c r="C28" s="6"/>
      <c r="D28" s="6"/>
      <c r="E28" s="6"/>
      <c r="F28" s="6"/>
      <c r="G28" s="6"/>
      <c r="H28" s="6"/>
      <c r="I28" s="6"/>
      <c r="J28" s="6"/>
      <c r="K28" s="6"/>
      <c r="L28" s="6"/>
      <c r="M28" s="6"/>
      <c r="N28" s="6"/>
      <c r="O28" s="6"/>
      <c r="P28" s="6"/>
      <c r="Q28" s="6"/>
      <c r="R28" s="25"/>
    </row>
    <row r="29" spans="1:18" x14ac:dyDescent="0.25">
      <c r="A29" s="24"/>
      <c r="B29" s="6"/>
      <c r="C29" s="6"/>
      <c r="D29" s="6"/>
      <c r="E29" s="6"/>
      <c r="F29" s="6"/>
      <c r="G29" s="6"/>
      <c r="H29" s="6"/>
      <c r="I29" s="6"/>
      <c r="J29" s="6"/>
      <c r="K29" s="6"/>
      <c r="L29" s="6"/>
      <c r="M29" s="6"/>
      <c r="N29" s="6"/>
      <c r="O29" s="6"/>
      <c r="P29" s="6"/>
      <c r="Q29" s="6"/>
      <c r="R29" s="25"/>
    </row>
    <row r="30" spans="1:18" x14ac:dyDescent="0.25">
      <c r="A30" s="24"/>
      <c r="B30" s="6"/>
      <c r="C30" s="6"/>
      <c r="D30" s="6"/>
      <c r="E30" s="6"/>
      <c r="F30" s="6"/>
      <c r="G30" s="6"/>
      <c r="H30" s="6"/>
      <c r="I30" s="6"/>
      <c r="J30" s="6"/>
      <c r="K30" s="6"/>
      <c r="L30" s="6"/>
      <c r="M30" s="6"/>
      <c r="N30" s="6"/>
      <c r="O30" s="6"/>
      <c r="P30" s="6"/>
      <c r="Q30" s="6"/>
      <c r="R30" s="25"/>
    </row>
    <row r="31" spans="1:18" x14ac:dyDescent="0.25">
      <c r="A31" s="24"/>
      <c r="B31" s="6"/>
      <c r="C31" s="6"/>
      <c r="D31" s="6"/>
      <c r="E31" s="6"/>
      <c r="F31" s="6"/>
      <c r="G31" s="6"/>
      <c r="H31" s="6"/>
      <c r="I31" s="6"/>
      <c r="J31" s="6"/>
      <c r="K31" s="6"/>
      <c r="L31" s="6"/>
      <c r="M31" s="6"/>
      <c r="N31" s="6"/>
      <c r="O31" s="6"/>
      <c r="P31" s="6"/>
      <c r="Q31" s="6"/>
      <c r="R31" s="25"/>
    </row>
    <row r="32" spans="1:18" x14ac:dyDescent="0.25">
      <c r="A32" s="24"/>
      <c r="B32" s="6"/>
      <c r="C32" s="6"/>
      <c r="D32" s="6"/>
      <c r="E32" s="6"/>
      <c r="F32" s="6"/>
      <c r="G32" s="6"/>
      <c r="H32" s="6"/>
      <c r="I32" s="6"/>
      <c r="J32" s="6"/>
      <c r="K32" s="6"/>
      <c r="L32" s="6"/>
      <c r="M32" s="6"/>
      <c r="N32" s="6"/>
      <c r="O32" s="6"/>
      <c r="P32" s="6"/>
      <c r="Q32" s="6"/>
      <c r="R32" s="25"/>
    </row>
    <row r="33" spans="1:18" x14ac:dyDescent="0.25">
      <c r="A33" s="24"/>
      <c r="B33" s="6"/>
      <c r="C33" s="6"/>
      <c r="D33" s="6"/>
      <c r="E33" s="6"/>
      <c r="F33" s="6"/>
      <c r="G33" s="6"/>
      <c r="H33" s="6"/>
      <c r="I33" s="6"/>
      <c r="J33" s="6"/>
      <c r="K33" s="6"/>
      <c r="L33" s="6"/>
      <c r="M33" s="6"/>
      <c r="N33" s="6"/>
      <c r="O33" s="6"/>
      <c r="P33" s="6"/>
      <c r="Q33" s="6"/>
      <c r="R33" s="25"/>
    </row>
    <row r="34" spans="1:18" x14ac:dyDescent="0.25">
      <c r="A34" s="24"/>
      <c r="B34" s="6"/>
      <c r="C34" s="6"/>
      <c r="D34" s="6"/>
      <c r="E34" s="6"/>
      <c r="F34" s="6"/>
      <c r="G34" s="6"/>
      <c r="H34" s="6"/>
      <c r="I34" s="6"/>
      <c r="J34" s="6"/>
      <c r="K34" s="6"/>
      <c r="L34" s="6"/>
      <c r="M34" s="6"/>
      <c r="N34" s="6"/>
      <c r="O34" s="6"/>
      <c r="P34" s="6"/>
      <c r="Q34" s="6"/>
      <c r="R34" s="25"/>
    </row>
    <row r="35" spans="1:18" x14ac:dyDescent="0.25">
      <c r="A35" s="24"/>
      <c r="B35" s="6"/>
      <c r="C35" s="6"/>
      <c r="D35" s="6"/>
      <c r="E35" s="6"/>
      <c r="F35" s="6"/>
      <c r="G35" s="6"/>
      <c r="H35" s="6"/>
      <c r="I35" s="6"/>
      <c r="J35" s="6"/>
      <c r="K35" s="6"/>
      <c r="L35" s="6"/>
      <c r="M35" s="6"/>
      <c r="N35" s="6"/>
      <c r="O35" s="6"/>
      <c r="P35" s="6"/>
      <c r="Q35" s="6"/>
      <c r="R35" s="25"/>
    </row>
    <row r="36" spans="1:18" x14ac:dyDescent="0.25">
      <c r="A36" s="24"/>
      <c r="B36" s="6"/>
      <c r="C36" s="6"/>
      <c r="D36" s="6"/>
      <c r="E36" s="6"/>
      <c r="F36" s="6"/>
      <c r="G36" s="6"/>
      <c r="H36" s="6"/>
      <c r="I36" s="6"/>
      <c r="J36" s="6"/>
      <c r="K36" s="6"/>
      <c r="L36" s="6"/>
      <c r="M36" s="6"/>
      <c r="N36" s="6"/>
      <c r="O36" s="6"/>
      <c r="P36" s="6"/>
      <c r="Q36" s="6"/>
      <c r="R36" s="25"/>
    </row>
    <row r="37" spans="1:18" x14ac:dyDescent="0.25">
      <c r="A37" s="24"/>
      <c r="B37" s="6"/>
      <c r="C37" s="6"/>
      <c r="D37" s="6"/>
      <c r="E37" s="6"/>
      <c r="F37" s="6"/>
      <c r="G37" s="6"/>
      <c r="H37" s="6"/>
      <c r="I37" s="6"/>
      <c r="J37" s="6"/>
      <c r="K37" s="6"/>
      <c r="L37" s="6"/>
      <c r="M37" s="6"/>
      <c r="N37" s="6"/>
      <c r="O37" s="6"/>
      <c r="P37" s="6"/>
      <c r="Q37" s="6"/>
      <c r="R37" s="25"/>
    </row>
    <row r="38" spans="1:18" x14ac:dyDescent="0.25">
      <c r="A38" s="24"/>
      <c r="B38" s="20" t="s">
        <v>70</v>
      </c>
      <c r="C38" s="6"/>
      <c r="D38" s="6"/>
      <c r="E38" s="6"/>
      <c r="F38" s="6"/>
      <c r="G38" s="6"/>
      <c r="H38" s="6"/>
      <c r="I38" s="6"/>
      <c r="J38" s="6"/>
      <c r="K38" s="6"/>
      <c r="L38" s="6"/>
      <c r="M38" s="6"/>
      <c r="N38" s="6"/>
      <c r="O38" s="6"/>
      <c r="P38" s="6"/>
      <c r="Q38" s="6"/>
      <c r="R38" s="25"/>
    </row>
    <row r="39" spans="1:18" x14ac:dyDescent="0.25">
      <c r="A39" s="24"/>
      <c r="B39" s="6"/>
      <c r="C39" s="6"/>
      <c r="D39" s="6"/>
      <c r="E39" s="6"/>
      <c r="F39" s="6"/>
      <c r="G39" s="6"/>
      <c r="H39" s="6"/>
      <c r="I39" s="6"/>
      <c r="J39" s="6"/>
      <c r="K39" s="6"/>
      <c r="L39" s="6"/>
      <c r="M39" s="6"/>
      <c r="N39" s="6"/>
      <c r="O39" s="6"/>
      <c r="P39" s="6"/>
      <c r="Q39" s="6"/>
      <c r="R39" s="25"/>
    </row>
    <row r="40" spans="1:18" ht="15.75" thickBot="1" x14ac:dyDescent="0.3">
      <c r="A40" s="26"/>
      <c r="B40" s="27"/>
      <c r="C40" s="27"/>
      <c r="D40" s="27"/>
      <c r="E40" s="27"/>
      <c r="F40" s="27"/>
      <c r="G40" s="27"/>
      <c r="H40" s="27"/>
      <c r="I40" s="27"/>
      <c r="J40" s="27"/>
      <c r="K40" s="27"/>
      <c r="L40" s="27"/>
      <c r="M40" s="27"/>
      <c r="N40" s="27"/>
      <c r="O40" s="27"/>
      <c r="P40" s="27"/>
      <c r="Q40" s="27"/>
      <c r="R40" s="28"/>
    </row>
    <row r="41" spans="1:18" ht="15.75" thickTop="1" x14ac:dyDescent="0.25"/>
    <row r="68" spans="1:26" x14ac:dyDescent="0.25">
      <c r="A68" s="2"/>
      <c r="B68" s="3"/>
      <c r="C68" s="4"/>
      <c r="F68" s="2"/>
      <c r="G68" s="3"/>
      <c r="H68" s="11"/>
      <c r="I68" s="3"/>
      <c r="J68" s="3"/>
      <c r="K68" s="4"/>
      <c r="N68" s="2"/>
      <c r="O68" s="3"/>
      <c r="P68" s="3"/>
      <c r="Q68" s="3"/>
      <c r="R68" s="4"/>
    </row>
    <row r="69" spans="1:26" x14ac:dyDescent="0.25">
      <c r="A69" s="5" t="s">
        <v>41</v>
      </c>
      <c r="B69" s="6"/>
      <c r="C69" s="7"/>
      <c r="F69" s="5" t="s">
        <v>60</v>
      </c>
      <c r="G69" s="6"/>
      <c r="I69" s="6"/>
      <c r="J69" s="6"/>
      <c r="K69" s="7"/>
      <c r="N69" s="5"/>
      <c r="O69" s="6"/>
      <c r="P69" s="6"/>
      <c r="Q69" s="6"/>
      <c r="R69" s="7"/>
    </row>
    <row r="70" spans="1:26" x14ac:dyDescent="0.25">
      <c r="A70" s="5"/>
      <c r="B70" s="6"/>
      <c r="C70" s="7"/>
      <c r="F70" s="5"/>
      <c r="G70" s="6"/>
      <c r="H70" s="6" t="s">
        <v>31</v>
      </c>
      <c r="I70" s="12">
        <f>(SUM(K73:K85)/COUNT(K73:K85))^0.5</f>
        <v>3.5148193764833378E-2</v>
      </c>
      <c r="J70" s="6"/>
      <c r="K70" s="7"/>
      <c r="N70" s="13" t="s">
        <v>21</v>
      </c>
      <c r="O70" s="12">
        <v>25</v>
      </c>
      <c r="P70" s="6" t="s">
        <v>51</v>
      </c>
      <c r="Q70" s="6"/>
      <c r="R70" s="7"/>
      <c r="V70" t="s">
        <v>0</v>
      </c>
    </row>
    <row r="71" spans="1:26" x14ac:dyDescent="0.25">
      <c r="A71" s="5" t="s">
        <v>34</v>
      </c>
      <c r="B71" s="6" t="s">
        <v>35</v>
      </c>
      <c r="C71" s="7"/>
      <c r="F71" s="5"/>
      <c r="G71" s="6"/>
      <c r="H71" s="6"/>
      <c r="I71" s="6"/>
      <c r="J71" s="6"/>
      <c r="K71" s="7"/>
      <c r="N71" s="13" t="s">
        <v>21</v>
      </c>
      <c r="O71" s="12">
        <f>'practice truth model'!E3</f>
        <v>1</v>
      </c>
      <c r="P71" s="12" t="s">
        <v>6</v>
      </c>
      <c r="Q71" s="6"/>
      <c r="R71" s="7"/>
    </row>
    <row r="72" spans="1:26" x14ac:dyDescent="0.25">
      <c r="A72" s="5">
        <v>0</v>
      </c>
      <c r="B72" s="6">
        <v>1</v>
      </c>
      <c r="C72" s="7"/>
      <c r="F72" s="13" t="s">
        <v>20</v>
      </c>
      <c r="G72" s="12" t="s">
        <v>19</v>
      </c>
      <c r="H72" s="6"/>
      <c r="I72" s="6" t="s">
        <v>29</v>
      </c>
      <c r="J72" s="6"/>
      <c r="K72" s="7" t="s">
        <v>30</v>
      </c>
      <c r="N72" s="13" t="s">
        <v>21</v>
      </c>
      <c r="O72" s="12">
        <f>'practice truth model'!E4</f>
        <v>50</v>
      </c>
      <c r="P72" s="12" t="s">
        <v>7</v>
      </c>
      <c r="Q72" s="6"/>
      <c r="R72" s="7"/>
      <c r="V72" t="s">
        <v>1</v>
      </c>
      <c r="X72">
        <v>7</v>
      </c>
      <c r="Z72" s="15">
        <f>X72</f>
        <v>7</v>
      </c>
    </row>
    <row r="73" spans="1:26" x14ac:dyDescent="0.25">
      <c r="A73" s="5">
        <f>'Game Level 0.3'!D15</f>
        <v>1E-3</v>
      </c>
      <c r="B73" s="6">
        <v>1</v>
      </c>
      <c r="C73" s="7"/>
      <c r="F73" s="13">
        <f>'practice truth model'!B17</f>
        <v>0</v>
      </c>
      <c r="G73" s="12">
        <f>'practice truth model'!C17</f>
        <v>0</v>
      </c>
      <c r="H73" s="6"/>
      <c r="I73" s="12">
        <f>'Game Level 0.3'!O85</f>
        <v>0</v>
      </c>
      <c r="J73" s="6"/>
      <c r="K73" s="7">
        <f t="shared" ref="K73:K136" si="0">(I73-G73)^2</f>
        <v>0</v>
      </c>
      <c r="N73" s="13" t="s">
        <v>21</v>
      </c>
      <c r="O73" s="12">
        <f>'practice truth model'!E5</f>
        <v>100</v>
      </c>
      <c r="P73" s="12" t="s">
        <v>8</v>
      </c>
      <c r="Q73" s="6"/>
      <c r="R73" s="7"/>
      <c r="Z73" s="15"/>
    </row>
    <row r="74" spans="1:26" x14ac:dyDescent="0.25">
      <c r="A74" s="5">
        <f>'Game Level 0.3'!D14</f>
        <v>0.01</v>
      </c>
      <c r="B74" s="6">
        <v>0</v>
      </c>
      <c r="C74" s="7"/>
      <c r="F74" s="13">
        <f>'practice truth model'!B18</f>
        <v>30</v>
      </c>
      <c r="G74" s="12">
        <f>'practice truth model'!C18</f>
        <v>0</v>
      </c>
      <c r="H74" s="6"/>
      <c r="I74" s="12">
        <f>'Game Level 0.3'!O86</f>
        <v>0</v>
      </c>
      <c r="J74" s="6"/>
      <c r="K74" s="7">
        <f t="shared" si="0"/>
        <v>0</v>
      </c>
      <c r="N74" s="13" t="s">
        <v>21</v>
      </c>
      <c r="O74" s="12">
        <f>'practice truth model'!E10</f>
        <v>250</v>
      </c>
      <c r="P74" s="12" t="s">
        <v>13</v>
      </c>
      <c r="Q74" s="6"/>
      <c r="R74" s="7"/>
      <c r="V74" t="s">
        <v>2</v>
      </c>
      <c r="X74">
        <v>5</v>
      </c>
      <c r="Z74" s="15">
        <f>X74</f>
        <v>5</v>
      </c>
    </row>
    <row r="75" spans="1:26" x14ac:dyDescent="0.25">
      <c r="A75" s="5">
        <f>2*A74</f>
        <v>0.02</v>
      </c>
      <c r="B75" s="6">
        <v>0</v>
      </c>
      <c r="C75" s="7"/>
      <c r="F75" s="13">
        <f>'practice truth model'!B19</f>
        <v>60</v>
      </c>
      <c r="G75" s="12">
        <f>'practice truth model'!C19</f>
        <v>0</v>
      </c>
      <c r="H75" s="6"/>
      <c r="I75" s="12">
        <f>'Game Level 0.3'!O87</f>
        <v>0</v>
      </c>
      <c r="J75" s="6"/>
      <c r="K75" s="7">
        <f t="shared" si="0"/>
        <v>0</v>
      </c>
      <c r="N75" s="13" t="s">
        <v>21</v>
      </c>
      <c r="O75" s="12">
        <f>'practice truth model'!E11</f>
        <v>2000</v>
      </c>
      <c r="P75" s="12" t="s">
        <v>14</v>
      </c>
      <c r="Q75" s="6"/>
      <c r="R75" s="7"/>
      <c r="Z75" s="15"/>
    </row>
    <row r="76" spans="1:26" x14ac:dyDescent="0.25">
      <c r="A76" s="5"/>
      <c r="B76" s="6"/>
      <c r="C76" s="7"/>
      <c r="F76" s="13">
        <f>'practice truth model'!B20</f>
        <v>90</v>
      </c>
      <c r="G76" s="12">
        <f>'practice truth model'!C20</f>
        <v>0</v>
      </c>
      <c r="H76" s="6"/>
      <c r="I76" s="12">
        <f>'Game Level 0.3'!O88</f>
        <v>0</v>
      </c>
      <c r="J76" s="6"/>
      <c r="K76" s="7">
        <f t="shared" si="0"/>
        <v>0</v>
      </c>
      <c r="N76" s="13" t="s">
        <v>21</v>
      </c>
      <c r="O76" s="12">
        <f>'practice truth model'!E12</f>
        <v>30</v>
      </c>
      <c r="P76" s="12" t="s">
        <v>15</v>
      </c>
      <c r="Q76" s="6"/>
      <c r="R76" s="7"/>
      <c r="V76" t="s">
        <v>3</v>
      </c>
      <c r="X76">
        <v>2</v>
      </c>
      <c r="Z76" s="15">
        <f>X76</f>
        <v>2</v>
      </c>
    </row>
    <row r="77" spans="1:26" x14ac:dyDescent="0.25">
      <c r="A77" s="5"/>
      <c r="B77" s="6"/>
      <c r="C77" s="7"/>
      <c r="F77" s="13">
        <f>'practice truth model'!B21</f>
        <v>120</v>
      </c>
      <c r="G77" s="12">
        <f>'practice truth model'!C21</f>
        <v>2.5397610728048824E-13</v>
      </c>
      <c r="H77" s="6"/>
      <c r="I77" s="12">
        <f>'Game Level 0.3'!O89</f>
        <v>4.6664155135825788E-11</v>
      </c>
      <c r="J77" s="6"/>
      <c r="K77" s="7">
        <f t="shared" si="0"/>
        <v>2.1539047174616263E-21</v>
      </c>
      <c r="N77" s="13" t="s">
        <v>22</v>
      </c>
      <c r="O77" s="12">
        <f>IF('Game Level 0.3'!I4&lt;'Game Level 0.3'!G4,+'Game Level 0.3'!G4,+IF('Game Level 0.3'!I4&gt;'Game Level 0.3'!H4,'Game Level 0.3'!H4,'Game Level 0.3'!I4))</f>
        <v>2</v>
      </c>
      <c r="P77" s="12" t="s">
        <v>9</v>
      </c>
      <c r="Q77" s="6"/>
      <c r="R77" s="7"/>
      <c r="Z77" s="15"/>
    </row>
    <row r="78" spans="1:26" x14ac:dyDescent="0.25">
      <c r="A78" s="5">
        <v>0</v>
      </c>
      <c r="B78" s="6">
        <f>'Game Level 0.3'!D16</f>
        <v>0.9</v>
      </c>
      <c r="C78" s="7">
        <f>B84</f>
        <v>0.65711840569434032</v>
      </c>
      <c r="F78" s="13">
        <f>'practice truth model'!B22</f>
        <v>150</v>
      </c>
      <c r="G78" s="12">
        <f>'practice truth model'!C22</f>
        <v>1.8803900654406201E-4</v>
      </c>
      <c r="H78" s="6"/>
      <c r="I78" s="12">
        <f>'Game Level 0.3'!O90</f>
        <v>1.4170979934763227E-3</v>
      </c>
      <c r="J78" s="6"/>
      <c r="K78" s="7">
        <f t="shared" si="0"/>
        <v>1.5105859933589549E-6</v>
      </c>
      <c r="N78" s="13" t="s">
        <v>22</v>
      </c>
      <c r="O78" s="12">
        <f>IF('Game Level 0.3'!I5&lt;'Game Level 0.3'!G5,+'Game Level 0.3'!G5,+IF('Game Level 0.3'!I5&gt;'Game Level 0.3'!H5,'Game Level 0.3'!H5,'Game Level 0.3'!I5))</f>
        <v>49</v>
      </c>
      <c r="P78" s="12" t="s">
        <v>10</v>
      </c>
      <c r="Q78" s="6"/>
      <c r="R78" s="7"/>
      <c r="V78" t="s">
        <v>4</v>
      </c>
      <c r="X78">
        <v>2</v>
      </c>
      <c r="Z78" s="15">
        <f>X78</f>
        <v>2</v>
      </c>
    </row>
    <row r="79" spans="1:26" x14ac:dyDescent="0.25">
      <c r="A79" s="5">
        <f>A75</f>
        <v>0.02</v>
      </c>
      <c r="B79" s="6">
        <f>B78</f>
        <v>0.9</v>
      </c>
      <c r="C79" s="7">
        <f>C78</f>
        <v>0.65711840569434032</v>
      </c>
      <c r="F79" s="13">
        <f>'practice truth model'!B23</f>
        <v>180</v>
      </c>
      <c r="G79" s="12">
        <f>'practice truth model'!C23</f>
        <v>1.5626431048230673E-2</v>
      </c>
      <c r="H79" s="6"/>
      <c r="I79" s="12">
        <f>'Game Level 0.3'!O91</f>
        <v>4.9276761897522052E-2</v>
      </c>
      <c r="J79" s="6"/>
      <c r="K79" s="7">
        <f t="shared" si="0"/>
        <v>1.1323447662667711E-3</v>
      </c>
      <c r="N79" s="13" t="s">
        <v>22</v>
      </c>
      <c r="O79" s="12">
        <f>IF('Game Level 0.3'!I6&lt;'Game Level 0.3'!G6,+'Game Level 0.3'!G6,+IF('Game Level 0.3'!I6&gt;'Game Level 0.3'!H6,'Game Level 0.3'!H6,'Game Level 0.3'!I6))</f>
        <v>2.5</v>
      </c>
      <c r="P79" s="12" t="s">
        <v>11</v>
      </c>
      <c r="Q79" s="6"/>
      <c r="R79" s="7"/>
      <c r="Z79" s="15"/>
    </row>
    <row r="80" spans="1:26" x14ac:dyDescent="0.25">
      <c r="A80" s="5"/>
      <c r="B80" s="6"/>
      <c r="C80" s="7"/>
      <c r="F80" s="13">
        <f>'practice truth model'!B24</f>
        <v>210</v>
      </c>
      <c r="G80" s="12">
        <f>'practice truth model'!C24</f>
        <v>7.865561133111354E-2</v>
      </c>
      <c r="H80" s="6"/>
      <c r="I80" s="12">
        <f>'Game Level 0.3'!O92</f>
        <v>0.15832039657769198</v>
      </c>
      <c r="J80" s="6"/>
      <c r="K80" s="7">
        <f t="shared" si="0"/>
        <v>6.3464780083834615E-3</v>
      </c>
      <c r="N80" s="13" t="s">
        <v>22</v>
      </c>
      <c r="O80" s="12">
        <f>IF('Game Level 0.3'!I7&lt;'Game Level 0.3'!G7,+'Game Level 0.3'!G7,+IF('Game Level 0.3'!I7&gt;'Game Level 0.3'!H7,'Game Level 0.3'!H7,'Game Level 0.3'!I7))</f>
        <v>1.6999999999999999E-3</v>
      </c>
      <c r="P80" s="12" t="s">
        <v>12</v>
      </c>
      <c r="Q80" s="6"/>
      <c r="R80" s="7"/>
      <c r="V80" t="s">
        <v>5</v>
      </c>
      <c r="X80">
        <v>10</v>
      </c>
      <c r="Z80" s="15">
        <f>X80</f>
        <v>10</v>
      </c>
    </row>
    <row r="81" spans="1:18" x14ac:dyDescent="0.25">
      <c r="A81" s="5"/>
      <c r="B81" s="6"/>
      <c r="C81" s="7"/>
      <c r="F81" s="13">
        <f>'practice truth model'!B25</f>
        <v>240</v>
      </c>
      <c r="G81" s="12">
        <f>'practice truth model'!C25</f>
        <v>0.15058563601525018</v>
      </c>
      <c r="H81" s="6"/>
      <c r="I81" s="12">
        <f>'Game Level 0.3'!O93</f>
        <v>0.22496424160134415</v>
      </c>
      <c r="J81" s="6"/>
      <c r="K81" s="7">
        <f t="shared" si="0"/>
        <v>5.532176968931728E-3</v>
      </c>
      <c r="N81" s="13"/>
      <c r="O81" s="12"/>
      <c r="P81" s="12"/>
      <c r="Q81" s="6"/>
      <c r="R81" s="7"/>
    </row>
    <row r="82" spans="1:18" x14ac:dyDescent="0.25">
      <c r="A82" s="5" t="s">
        <v>38</v>
      </c>
      <c r="B82" s="6"/>
      <c r="C82" s="7"/>
      <c r="F82" s="13">
        <f>'practice truth model'!B26</f>
        <v>270</v>
      </c>
      <c r="G82" s="12">
        <f>'practice truth model'!C26</f>
        <v>0.18586772262949794</v>
      </c>
      <c r="H82" s="6"/>
      <c r="I82" s="12">
        <f>'Game Level 0.3'!O94</f>
        <v>0.22124796828024945</v>
      </c>
      <c r="J82" s="6"/>
      <c r="K82" s="7">
        <f t="shared" si="0"/>
        <v>1.2517617823075214E-3</v>
      </c>
      <c r="N82" s="13"/>
      <c r="O82" s="12"/>
      <c r="P82" s="12"/>
      <c r="Q82" s="6"/>
      <c r="R82" s="7"/>
    </row>
    <row r="83" spans="1:18" x14ac:dyDescent="0.25">
      <c r="A83" s="5" t="s">
        <v>39</v>
      </c>
      <c r="B83" s="6">
        <f>MAX('Game Level 0.3'!R85:R335)</f>
        <v>6.9140656512490638E-3</v>
      </c>
      <c r="C83" s="7"/>
      <c r="F83" s="13">
        <f>'practice truth model'!B27</f>
        <v>300</v>
      </c>
      <c r="G83" s="12">
        <f>'practice truth model'!C27</f>
        <v>0.18177904516669244</v>
      </c>
      <c r="H83" s="6"/>
      <c r="I83" s="12">
        <f>'Game Level 0.3'!O95</f>
        <v>0.17927384017012898</v>
      </c>
      <c r="J83" s="6"/>
      <c r="K83" s="7">
        <f t="shared" si="0"/>
        <v>6.2760520748064943E-6</v>
      </c>
      <c r="N83" s="13"/>
      <c r="O83" s="12"/>
      <c r="P83" s="12"/>
      <c r="Q83" s="6"/>
      <c r="R83" s="7"/>
    </row>
    <row r="84" spans="1:18" x14ac:dyDescent="0.25">
      <c r="A84" s="5" t="s">
        <v>35</v>
      </c>
      <c r="B84" s="6">
        <f>IF(B83&lt;A73,1,+IF(B83&gt;A74,0,(B83-A73)/(A74-A73)))</f>
        <v>0.65711840569434032</v>
      </c>
      <c r="C84" s="7"/>
      <c r="F84" s="13">
        <f>'practice truth model'!B28</f>
        <v>330</v>
      </c>
      <c r="G84" s="12">
        <f>'practice truth model'!C28</f>
        <v>0.15510869647453307</v>
      </c>
      <c r="H84" s="6"/>
      <c r="I84" s="12">
        <f>'Game Level 0.3'!O96</f>
        <v>0.12978541990318743</v>
      </c>
      <c r="J84" s="6"/>
      <c r="K84" s="7">
        <f t="shared" si="0"/>
        <v>6.412683363088632E-4</v>
      </c>
      <c r="N84" s="13" t="s">
        <v>16</v>
      </c>
      <c r="O84" s="12" t="s">
        <v>17</v>
      </c>
      <c r="Q84" s="6"/>
      <c r="R84" s="12" t="s">
        <v>53</v>
      </c>
    </row>
    <row r="85" spans="1:18" x14ac:dyDescent="0.25">
      <c r="C85" s="7"/>
      <c r="F85" s="13">
        <f>'practice truth model'!B29</f>
        <v>360</v>
      </c>
      <c r="G85" s="12">
        <f>'practice truth model'!C29</f>
        <v>0.12147168129802678</v>
      </c>
      <c r="H85" s="6"/>
      <c r="I85" s="12">
        <f>'Game Level 0.3'!O97</f>
        <v>8.7584732131319218E-2</v>
      </c>
      <c r="J85" s="6"/>
      <c r="K85" s="7">
        <f t="shared" si="0"/>
        <v>1.1483253238270224E-3</v>
      </c>
      <c r="N85" s="13">
        <v>0</v>
      </c>
      <c r="O85" s="12">
        <f t="shared" ref="O85:O148" si="1">IF($N85&lt;=O$73,0,+O$71*O$72*O$74*O$77^0.5/(2*(PI()*O$78*($N85-O$73)^3)^0.5)*EXP(-((O$77*O$74-O$79*($N85-O$73))^2)/(4*O$77*O$78*($N85-O$73)))*EXP(-O$80*($N85-O$73)))</f>
        <v>0</v>
      </c>
      <c r="Q85" s="6"/>
      <c r="R85" s="12">
        <f t="shared" ref="R85:R116" si="2">IF($N85&lt;=O$73,0,+O$71*O$72*O$75*O$77^0.5/(2*(PI()*O$78*($N85-O$73)^3)^0.5)*EXP(-((O$77*O$75-O$79*($N85-O$73))^2)/(4*O$77*O$78*($N85-O$73)))*EXP(-O$80*($N85-O$73)))</f>
        <v>0</v>
      </c>
    </row>
    <row r="86" spans="1:18" x14ac:dyDescent="0.25">
      <c r="C86" s="7"/>
      <c r="F86" s="13">
        <f>'practice truth model'!B30</f>
        <v>390</v>
      </c>
      <c r="G86" s="12">
        <f>'practice truth model'!C30</f>
        <v>8.9876034111444306E-2</v>
      </c>
      <c r="H86" s="6"/>
      <c r="I86" s="12">
        <f>'Game Level 0.3'!O98</f>
        <v>5.6443500228964209E-2</v>
      </c>
      <c r="J86" s="6"/>
      <c r="K86" s="7">
        <f t="shared" si="0"/>
        <v>1.1177343218031796E-3</v>
      </c>
      <c r="N86" s="13">
        <f t="shared" ref="N86:N149" si="3">N85+$O$76</f>
        <v>30</v>
      </c>
      <c r="O86" s="12">
        <f t="shared" si="1"/>
        <v>0</v>
      </c>
      <c r="Q86" s="6"/>
      <c r="R86" s="12">
        <f t="shared" si="2"/>
        <v>0</v>
      </c>
    </row>
    <row r="87" spans="1:18" x14ac:dyDescent="0.25">
      <c r="A87" s="5" t="s">
        <v>48</v>
      </c>
      <c r="B87" s="6"/>
      <c r="C87" s="7"/>
      <c r="F87" s="13">
        <f>'practice truth model'!B31</f>
        <v>420</v>
      </c>
      <c r="G87" s="12">
        <f>'practice truth model'!C31</f>
        <v>6.3946172755950451E-2</v>
      </c>
      <c r="H87" s="6"/>
      <c r="I87" s="12">
        <f>'Game Level 0.3'!O99</f>
        <v>3.5248907523115561E-2</v>
      </c>
      <c r="J87" s="6"/>
      <c r="K87" s="7">
        <f t="shared" si="0"/>
        <v>8.2353303184367417E-4</v>
      </c>
      <c r="N87" s="13">
        <f t="shared" si="3"/>
        <v>60</v>
      </c>
      <c r="O87" s="12">
        <f t="shared" si="1"/>
        <v>0</v>
      </c>
      <c r="Q87" s="6"/>
      <c r="R87" s="12">
        <f t="shared" si="2"/>
        <v>0</v>
      </c>
    </row>
    <row r="88" spans="1:18" x14ac:dyDescent="0.25">
      <c r="A88" s="5" t="s">
        <v>39</v>
      </c>
      <c r="B88" s="6">
        <f>MAX('practice truth model'!G17:G267)</f>
        <v>4.9590410585282508E-3</v>
      </c>
      <c r="C88" s="7"/>
      <c r="F88" s="13">
        <f>'practice truth model'!B32</f>
        <v>450</v>
      </c>
      <c r="G88" s="12">
        <f>'practice truth model'!C32</f>
        <v>4.4248867521862821E-2</v>
      </c>
      <c r="H88" s="6"/>
      <c r="I88" s="12">
        <f>'Game Level 0.3'!O100</f>
        <v>2.1531720747647084E-2</v>
      </c>
      <c r="J88" s="6"/>
      <c r="K88" s="7">
        <f t="shared" si="0"/>
        <v>5.1606875756126053E-4</v>
      </c>
      <c r="N88" s="13">
        <f t="shared" si="3"/>
        <v>90</v>
      </c>
      <c r="O88" s="12">
        <f t="shared" si="1"/>
        <v>0</v>
      </c>
      <c r="Q88" s="6"/>
      <c r="R88" s="12">
        <f t="shared" si="2"/>
        <v>0</v>
      </c>
    </row>
    <row r="89" spans="1:18" x14ac:dyDescent="0.25">
      <c r="A89" s="5" t="s">
        <v>35</v>
      </c>
      <c r="B89" s="6">
        <f>IF(B88&lt;A73,1,+IF(B88&gt;A74,0,(B88-A73)/(A74-A73)))</f>
        <v>0.43989345094758336</v>
      </c>
      <c r="C89" s="7"/>
      <c r="F89" s="13">
        <f>'practice truth model'!B33</f>
        <v>480</v>
      </c>
      <c r="G89" s="12">
        <f>'practice truth model'!C33</f>
        <v>3.0004295507650987E-2</v>
      </c>
      <c r="H89" s="6"/>
      <c r="I89" s="12">
        <f>'Game Level 0.3'!O101</f>
        <v>1.2944982895024121E-2</v>
      </c>
      <c r="J89" s="6"/>
      <c r="K89" s="7">
        <f t="shared" si="0"/>
        <v>2.9102014681533009E-4</v>
      </c>
      <c r="N89" s="13">
        <f t="shared" si="3"/>
        <v>120</v>
      </c>
      <c r="O89" s="12">
        <f t="shared" si="1"/>
        <v>4.6664155135825788E-11</v>
      </c>
      <c r="Q89" s="6"/>
      <c r="R89" s="12">
        <f t="shared" si="2"/>
        <v>0</v>
      </c>
    </row>
    <row r="90" spans="1:18" x14ac:dyDescent="0.25">
      <c r="C90" s="7"/>
      <c r="F90" s="13">
        <f>'practice truth model'!B34</f>
        <v>510</v>
      </c>
      <c r="G90" s="12">
        <f>'practice truth model'!C34</f>
        <v>2.0040803471105418E-2</v>
      </c>
      <c r="H90" s="6"/>
      <c r="I90" s="12">
        <f>'Game Level 0.3'!O102</f>
        <v>7.6922686735467682E-3</v>
      </c>
      <c r="J90" s="6"/>
      <c r="K90" s="7">
        <f t="shared" si="0"/>
        <v>1.5248631164651682E-4</v>
      </c>
      <c r="N90" s="13">
        <f t="shared" si="3"/>
        <v>150</v>
      </c>
      <c r="O90" s="12">
        <f t="shared" si="1"/>
        <v>1.4170979934763227E-3</v>
      </c>
      <c r="Q90" s="6"/>
      <c r="R90" s="12">
        <f t="shared" si="2"/>
        <v>0</v>
      </c>
    </row>
    <row r="91" spans="1:18" x14ac:dyDescent="0.25">
      <c r="C91" s="7"/>
      <c r="F91" s="13">
        <f>'practice truth model'!B35</f>
        <v>540</v>
      </c>
      <c r="G91" s="12">
        <f>'practice truth model'!C35</f>
        <v>1.3234095222405172E-2</v>
      </c>
      <c r="H91" s="6"/>
      <c r="I91" s="12">
        <f>'Game Level 0.3'!O103</f>
        <v>4.5313953387910296E-3</v>
      </c>
      <c r="J91" s="6"/>
      <c r="K91" s="7">
        <f t="shared" si="0"/>
        <v>7.5736985264257585E-5</v>
      </c>
      <c r="N91" s="13">
        <f t="shared" si="3"/>
        <v>180</v>
      </c>
      <c r="O91" s="12">
        <f t="shared" si="1"/>
        <v>4.9276761897522052E-2</v>
      </c>
      <c r="Q91" s="6"/>
      <c r="R91" s="12">
        <f t="shared" si="2"/>
        <v>7.3659774454624948E-200</v>
      </c>
    </row>
    <row r="92" spans="1:18" x14ac:dyDescent="0.25">
      <c r="A92" s="8"/>
      <c r="B92" s="9"/>
      <c r="C92" s="10"/>
      <c r="F92" s="13">
        <f>'practice truth model'!B36</f>
        <v>570</v>
      </c>
      <c r="G92" s="12">
        <f>'practice truth model'!C36</f>
        <v>8.6631760962580535E-3</v>
      </c>
      <c r="H92" s="6"/>
      <c r="I92" s="12">
        <f>'Game Level 0.3'!O104</f>
        <v>2.6519475652760191E-3</v>
      </c>
      <c r="J92" s="6"/>
      <c r="K92" s="7">
        <f t="shared" si="0"/>
        <v>3.6134868451692433E-5</v>
      </c>
      <c r="N92" s="13">
        <f t="shared" si="3"/>
        <v>210</v>
      </c>
      <c r="O92" s="12">
        <f t="shared" si="1"/>
        <v>0.15832039657769198</v>
      </c>
      <c r="Q92" s="6"/>
      <c r="R92" s="12">
        <f t="shared" si="2"/>
        <v>7.2524327998855579E-140</v>
      </c>
    </row>
    <row r="93" spans="1:18" x14ac:dyDescent="0.25">
      <c r="F93" s="13">
        <f>'practice truth model'!B37</f>
        <v>600</v>
      </c>
      <c r="G93" s="12">
        <f>'practice truth model'!C37</f>
        <v>5.6327125821043931E-3</v>
      </c>
      <c r="H93" s="6"/>
      <c r="I93" s="12">
        <f>'Game Level 0.3'!O105</f>
        <v>1.544314948817229E-3</v>
      </c>
      <c r="J93" s="6"/>
      <c r="K93" s="7">
        <f t="shared" si="0"/>
        <v>1.671499520786809E-5</v>
      </c>
      <c r="N93" s="13">
        <f t="shared" si="3"/>
        <v>240</v>
      </c>
      <c r="O93" s="12">
        <f t="shared" si="1"/>
        <v>0.22496424160134415</v>
      </c>
      <c r="Q93" s="6"/>
      <c r="R93" s="12">
        <f t="shared" si="2"/>
        <v>1.012197505054097E-105</v>
      </c>
    </row>
    <row r="94" spans="1:18" x14ac:dyDescent="0.25">
      <c r="F94" s="13">
        <f>'practice truth model'!B38</f>
        <v>630</v>
      </c>
      <c r="G94" s="12">
        <f>'practice truth model'!C38</f>
        <v>3.6429797097962619E-3</v>
      </c>
      <c r="H94" s="6"/>
      <c r="I94" s="12">
        <f>'Game Level 0.3'!O106</f>
        <v>8.95887363110256E-4</v>
      </c>
      <c r="J94" s="6"/>
      <c r="K94" s="7">
        <f t="shared" si="0"/>
        <v>7.5465163612208266E-6</v>
      </c>
      <c r="N94" s="13">
        <f t="shared" si="3"/>
        <v>270</v>
      </c>
      <c r="O94" s="12">
        <f t="shared" si="1"/>
        <v>0.22124796828024945</v>
      </c>
      <c r="Q94" s="6"/>
      <c r="R94" s="12">
        <f t="shared" si="2"/>
        <v>9.8398208329060107E-84</v>
      </c>
    </row>
    <row r="95" spans="1:18" x14ac:dyDescent="0.25">
      <c r="F95" s="13">
        <f>'practice truth model'!B39</f>
        <v>660</v>
      </c>
      <c r="G95" s="12">
        <f>'practice truth model'!C39</f>
        <v>2.346298166751561E-3</v>
      </c>
      <c r="H95" s="6"/>
      <c r="I95" s="12">
        <f>'Game Level 0.3'!O107</f>
        <v>5.1820546735398829E-4</v>
      </c>
      <c r="J95" s="6"/>
      <c r="K95" s="7">
        <f t="shared" si="0"/>
        <v>3.3419229175907044E-6</v>
      </c>
      <c r="N95" s="13">
        <f t="shared" si="3"/>
        <v>300</v>
      </c>
      <c r="O95" s="12">
        <f t="shared" si="1"/>
        <v>0.17927384017012898</v>
      </c>
      <c r="Q95" s="6"/>
      <c r="R95" s="12">
        <f t="shared" si="2"/>
        <v>1.9865253483204344E-68</v>
      </c>
    </row>
    <row r="96" spans="1:18" x14ac:dyDescent="0.25">
      <c r="F96" s="13">
        <f>'practice truth model'!B40</f>
        <v>690</v>
      </c>
      <c r="G96" s="12">
        <f>'practice truth model'!C40</f>
        <v>1.5061701975842541E-3</v>
      </c>
      <c r="H96" s="6"/>
      <c r="I96" s="12">
        <f>'Game Level 0.3'!O108</f>
        <v>2.9907201823039983E-4</v>
      </c>
      <c r="J96" s="6"/>
      <c r="K96" s="7">
        <f t="shared" si="0"/>
        <v>1.4570860145993896E-6</v>
      </c>
      <c r="N96" s="13">
        <f t="shared" si="3"/>
        <v>330</v>
      </c>
      <c r="O96" s="12">
        <f t="shared" si="1"/>
        <v>0.12978541990318743</v>
      </c>
      <c r="Q96" s="6"/>
      <c r="R96" s="12">
        <f t="shared" si="2"/>
        <v>3.4498652868297156E-57</v>
      </c>
    </row>
    <row r="97" spans="6:18" x14ac:dyDescent="0.25">
      <c r="F97" s="13">
        <f>'practice truth model'!B41</f>
        <v>720</v>
      </c>
      <c r="G97" s="12">
        <f>'practice truth model'!C41</f>
        <v>9.643255479878022E-4</v>
      </c>
      <c r="H97" s="6"/>
      <c r="I97" s="12">
        <f>'Game Level 0.3'!O109</f>
        <v>1.7230673978785042E-4</v>
      </c>
      <c r="J97" s="6"/>
      <c r="K97" s="7">
        <f t="shared" si="0"/>
        <v>6.2729379254247192E-7</v>
      </c>
      <c r="N97" s="13">
        <f t="shared" si="3"/>
        <v>360</v>
      </c>
      <c r="O97" s="12">
        <f t="shared" si="1"/>
        <v>8.7584732131319218E-2</v>
      </c>
      <c r="Q97" s="6"/>
      <c r="R97" s="12">
        <f t="shared" si="2"/>
        <v>1.3208395119159341E-48</v>
      </c>
    </row>
    <row r="98" spans="6:18" x14ac:dyDescent="0.25">
      <c r="F98" s="13">
        <f>'practice truth model'!B42</f>
        <v>750</v>
      </c>
      <c r="G98" s="12">
        <f>'practice truth model'!C42</f>
        <v>6.1611836051193121E-4</v>
      </c>
      <c r="H98" s="6"/>
      <c r="I98" s="12">
        <f>'Game Level 0.3'!O110</f>
        <v>9.9142297979329762E-5</v>
      </c>
      <c r="J98" s="6"/>
      <c r="K98" s="7">
        <f t="shared" si="0"/>
        <v>2.6726424923171225E-7</v>
      </c>
      <c r="N98" s="13">
        <f t="shared" si="3"/>
        <v>390</v>
      </c>
      <c r="O98" s="12">
        <f t="shared" si="1"/>
        <v>5.6443500228964209E-2</v>
      </c>
      <c r="Q98" s="6"/>
      <c r="R98" s="12">
        <f t="shared" si="2"/>
        <v>7.4600299102419575E-42</v>
      </c>
    </row>
    <row r="99" spans="6:18" x14ac:dyDescent="0.25">
      <c r="F99" s="13">
        <f>'practice truth model'!B43</f>
        <v>780</v>
      </c>
      <c r="G99" s="12">
        <f>'practice truth model'!C43</f>
        <v>3.9298870525877438E-4</v>
      </c>
      <c r="H99" s="6"/>
      <c r="I99" s="12">
        <f>'Game Level 0.3'!O111</f>
        <v>5.6988285968708576E-5</v>
      </c>
      <c r="J99" s="6"/>
      <c r="K99" s="7">
        <f t="shared" si="0"/>
        <v>1.1289628176310002E-7</v>
      </c>
      <c r="N99" s="13">
        <f t="shared" si="3"/>
        <v>420</v>
      </c>
      <c r="O99" s="12">
        <f t="shared" si="1"/>
        <v>3.5248907523115561E-2</v>
      </c>
      <c r="Q99" s="6"/>
      <c r="R99" s="12">
        <f t="shared" si="2"/>
        <v>2.038074675278135E-36</v>
      </c>
    </row>
    <row r="100" spans="6:18" x14ac:dyDescent="0.25">
      <c r="F100" s="13">
        <f>'practice truth model'!B44</f>
        <v>810</v>
      </c>
      <c r="G100" s="12">
        <f>'practice truth model'!C44</f>
        <v>2.5033373329473352E-4</v>
      </c>
      <c r="H100" s="6"/>
      <c r="I100" s="12">
        <f>'Game Level 0.3'!O112</f>
        <v>3.2733521676247766E-5</v>
      </c>
      <c r="J100" s="6"/>
      <c r="K100" s="7">
        <f t="shared" si="0"/>
        <v>4.7349852096409783E-8</v>
      </c>
      <c r="N100" s="13">
        <f t="shared" si="3"/>
        <v>450</v>
      </c>
      <c r="O100" s="12">
        <f t="shared" si="1"/>
        <v>2.1531720747647084E-2</v>
      </c>
      <c r="Q100" s="6"/>
      <c r="R100" s="12">
        <f t="shared" si="2"/>
        <v>5.8759940484480935E-32</v>
      </c>
    </row>
    <row r="101" spans="6:18" x14ac:dyDescent="0.25">
      <c r="F101" s="13">
        <f>'practice truth model'!B45</f>
        <v>840</v>
      </c>
      <c r="G101" s="12">
        <f>'practice truth model'!C45</f>
        <v>1.5929475600018252E-4</v>
      </c>
      <c r="H101" s="6"/>
      <c r="I101" s="12">
        <f>'Game Level 0.3'!O113</f>
        <v>1.8791806180682311E-5</v>
      </c>
      <c r="J101" s="6"/>
      <c r="K101" s="7">
        <f t="shared" si="0"/>
        <v>1.9741078907980994E-8</v>
      </c>
      <c r="N101" s="13">
        <f t="shared" si="3"/>
        <v>480</v>
      </c>
      <c r="O101" s="12">
        <f t="shared" si="1"/>
        <v>1.2944982895024121E-2</v>
      </c>
      <c r="Q101" s="6"/>
      <c r="R101" s="12">
        <f t="shared" si="2"/>
        <v>3.0482010424738536E-28</v>
      </c>
    </row>
    <row r="102" spans="6:18" x14ac:dyDescent="0.25">
      <c r="F102" s="13">
        <f>'practice truth model'!B46</f>
        <v>870</v>
      </c>
      <c r="G102" s="12">
        <f>'practice truth model'!C46</f>
        <v>1.0127991563839982E-4</v>
      </c>
      <c r="H102" s="6"/>
      <c r="I102" s="12">
        <f>'Game Level 0.3'!O114</f>
        <v>1.0784090579529382E-5</v>
      </c>
      <c r="J102" s="6"/>
      <c r="K102" s="7">
        <f t="shared" si="0"/>
        <v>8.1894943530856825E-9</v>
      </c>
      <c r="N102" s="13">
        <f t="shared" si="3"/>
        <v>510</v>
      </c>
      <c r="O102" s="12">
        <f t="shared" si="1"/>
        <v>7.6922686735467682E-3</v>
      </c>
      <c r="Q102" s="6"/>
      <c r="R102" s="12">
        <f t="shared" si="2"/>
        <v>4.1490143791624061E-25</v>
      </c>
    </row>
    <row r="103" spans="6:18" x14ac:dyDescent="0.25">
      <c r="F103" s="13">
        <f>'practice truth model'!B47</f>
        <v>900</v>
      </c>
      <c r="G103" s="12">
        <f>'practice truth model'!C47</f>
        <v>6.4352300423082973E-5</v>
      </c>
      <c r="H103" s="6"/>
      <c r="I103" s="12">
        <f>'Game Level 0.3'!O115</f>
        <v>6.1872041309641016E-6</v>
      </c>
      <c r="J103" s="6"/>
      <c r="K103" s="7">
        <f t="shared" si="0"/>
        <v>3.3831784266714609E-9</v>
      </c>
      <c r="N103" s="13">
        <f t="shared" si="3"/>
        <v>540</v>
      </c>
      <c r="O103" s="12">
        <f t="shared" si="1"/>
        <v>4.5313953387910296E-3</v>
      </c>
      <c r="Q103" s="6"/>
      <c r="R103" s="12">
        <f t="shared" si="2"/>
        <v>1.9493779084365114E-22</v>
      </c>
    </row>
    <row r="104" spans="6:18" x14ac:dyDescent="0.25">
      <c r="F104" s="13">
        <f>'practice truth model'!B48</f>
        <v>930</v>
      </c>
      <c r="G104" s="12">
        <f>'practice truth model'!C48</f>
        <v>4.0868493006618862E-5</v>
      </c>
      <c r="H104" s="6"/>
      <c r="I104" s="12">
        <f>'Game Level 0.3'!O116</f>
        <v>3.5493349924064364E-6</v>
      </c>
      <c r="J104" s="6"/>
      <c r="K104" s="7">
        <f t="shared" si="0"/>
        <v>1.3927195548897555E-9</v>
      </c>
      <c r="N104" s="13">
        <f t="shared" si="3"/>
        <v>570</v>
      </c>
      <c r="O104" s="12">
        <f t="shared" si="1"/>
        <v>2.6519475652760191E-3</v>
      </c>
      <c r="Q104" s="6"/>
      <c r="R104" s="12">
        <f t="shared" si="2"/>
        <v>3.8776037682489581E-20</v>
      </c>
    </row>
    <row r="105" spans="6:18" x14ac:dyDescent="0.25">
      <c r="F105" s="13">
        <f>'practice truth model'!B49</f>
        <v>960</v>
      </c>
      <c r="G105" s="12">
        <f>'practice truth model'!C49</f>
        <v>2.5944805593510663E-5</v>
      </c>
      <c r="H105" s="6"/>
      <c r="I105" s="12">
        <f>'Game Level 0.3'!O117</f>
        <v>2.036001512582068E-6</v>
      </c>
      <c r="J105" s="6"/>
      <c r="K105" s="7">
        <f t="shared" si="0"/>
        <v>5.7163091258022784E-10</v>
      </c>
      <c r="N105" s="13">
        <f t="shared" si="3"/>
        <v>600</v>
      </c>
      <c r="O105" s="12">
        <f t="shared" si="1"/>
        <v>1.544314948817229E-3</v>
      </c>
      <c r="Q105" s="6"/>
      <c r="R105" s="12">
        <f t="shared" si="2"/>
        <v>3.8133674178858973E-18</v>
      </c>
    </row>
    <row r="106" spans="6:18" x14ac:dyDescent="0.25">
      <c r="F106" s="13">
        <f>'practice truth model'!B50</f>
        <v>990</v>
      </c>
      <c r="G106" s="12">
        <f>'practice truth model'!C50</f>
        <v>1.6466209242285256E-5</v>
      </c>
      <c r="H106" s="6"/>
      <c r="I106" s="12">
        <f>'Game Level 0.3'!O118</f>
        <v>1.1679322044281262E-6</v>
      </c>
      <c r="J106" s="6"/>
      <c r="K106" s="7">
        <f t="shared" si="0"/>
        <v>2.3403728032702677E-10</v>
      </c>
      <c r="N106" s="13">
        <f t="shared" si="3"/>
        <v>630</v>
      </c>
      <c r="O106" s="12">
        <f t="shared" si="1"/>
        <v>8.95887363110256E-4</v>
      </c>
      <c r="Q106" s="6"/>
      <c r="R106" s="12">
        <f t="shared" si="2"/>
        <v>2.0903655851588267E-16</v>
      </c>
    </row>
    <row r="107" spans="6:18" x14ac:dyDescent="0.25">
      <c r="F107" s="13">
        <f>'practice truth model'!B51</f>
        <v>1020</v>
      </c>
      <c r="G107" s="12">
        <f>'practice truth model'!C51</f>
        <v>1.0448521598583236E-5</v>
      </c>
      <c r="H107" s="6"/>
      <c r="I107" s="12">
        <f>'Game Level 0.3'!O119</f>
        <v>6.7002309299376548E-7</v>
      </c>
      <c r="J107" s="6"/>
      <c r="K107" s="7">
        <f t="shared" si="0"/>
        <v>9.5619033023815518E-11</v>
      </c>
      <c r="N107" s="13">
        <f t="shared" si="3"/>
        <v>660</v>
      </c>
      <c r="O107" s="12">
        <f t="shared" si="1"/>
        <v>5.1820546735398829E-4</v>
      </c>
      <c r="Q107" s="6"/>
      <c r="R107" s="12">
        <f t="shared" si="2"/>
        <v>7.0180637480587873E-15</v>
      </c>
    </row>
    <row r="108" spans="6:18" x14ac:dyDescent="0.25">
      <c r="F108" s="13">
        <f>'practice truth model'!B52</f>
        <v>1050</v>
      </c>
      <c r="G108" s="12">
        <f>'practice truth model'!C52</f>
        <v>6.6292509255873775E-6</v>
      </c>
      <c r="H108" s="6"/>
      <c r="I108" s="12">
        <f>'Game Level 0.3'!O120</f>
        <v>3.8442714378235697E-7</v>
      </c>
      <c r="J108" s="6"/>
      <c r="K108" s="7">
        <f t="shared" si="0"/>
        <v>3.8997824065797557E-11</v>
      </c>
      <c r="N108" s="13">
        <f t="shared" si="3"/>
        <v>690</v>
      </c>
      <c r="O108" s="12">
        <f t="shared" si="1"/>
        <v>2.9907201823039983E-4</v>
      </c>
      <c r="Q108" s="6"/>
      <c r="R108" s="12">
        <f t="shared" si="2"/>
        <v>1.5555125971527721E-13</v>
      </c>
    </row>
    <row r="109" spans="6:18" x14ac:dyDescent="0.25">
      <c r="F109" s="13">
        <f>'practice truth model'!B53</f>
        <v>1080</v>
      </c>
      <c r="G109" s="12">
        <f>'practice truth model'!C53</f>
        <v>4.2057916466449343E-6</v>
      </c>
      <c r="H109" s="6"/>
      <c r="I109" s="12">
        <f>'Game Level 0.3'!O121</f>
        <v>2.2060035776542246E-7</v>
      </c>
      <c r="J109" s="6"/>
      <c r="K109" s="7">
        <f t="shared" si="0"/>
        <v>1.5881749608961144E-11</v>
      </c>
      <c r="N109" s="13">
        <f t="shared" si="3"/>
        <v>720</v>
      </c>
      <c r="O109" s="12">
        <f t="shared" si="1"/>
        <v>1.7230673978785042E-4</v>
      </c>
      <c r="Q109" s="6"/>
      <c r="R109" s="12">
        <f t="shared" si="2"/>
        <v>2.4179934332678494E-12</v>
      </c>
    </row>
    <row r="110" spans="6:18" x14ac:dyDescent="0.25">
      <c r="F110" s="13">
        <f>'practice truth model'!B54</f>
        <v>1110</v>
      </c>
      <c r="G110" s="12">
        <f>'practice truth model'!C54</f>
        <v>2.6682455443960982E-6</v>
      </c>
      <c r="H110" s="6"/>
      <c r="I110" s="12">
        <f>'Game Level 0.3'!O122</f>
        <v>1.2661318636804287E-7</v>
      </c>
      <c r="J110" s="6"/>
      <c r="K110" s="7">
        <f t="shared" si="0"/>
        <v>6.4598950433752522E-12</v>
      </c>
      <c r="N110" s="13">
        <f t="shared" si="3"/>
        <v>750</v>
      </c>
      <c r="O110" s="12">
        <f t="shared" si="1"/>
        <v>9.9142297979329762E-5</v>
      </c>
      <c r="Q110" s="6"/>
      <c r="R110" s="12">
        <f t="shared" si="2"/>
        <v>2.7692970288084385E-11</v>
      </c>
    </row>
    <row r="111" spans="6:18" x14ac:dyDescent="0.25">
      <c r="F111" s="13">
        <f>'practice truth model'!B55</f>
        <v>1140</v>
      </c>
      <c r="G111" s="12">
        <f>'practice truth model'!C55</f>
        <v>1.6928408238764515E-6</v>
      </c>
      <c r="H111" s="6"/>
      <c r="I111" s="12">
        <f>'Game Level 0.3'!O123</f>
        <v>7.2684590173158125E-8</v>
      </c>
      <c r="J111" s="6"/>
      <c r="K111" s="7">
        <f t="shared" si="0"/>
        <v>2.6249062216076408E-12</v>
      </c>
      <c r="N111" s="13">
        <f t="shared" si="3"/>
        <v>780</v>
      </c>
      <c r="O111" s="12">
        <f t="shared" si="1"/>
        <v>5.6988285968708576E-5</v>
      </c>
      <c r="Q111" s="6"/>
      <c r="R111" s="12">
        <f t="shared" si="2"/>
        <v>2.4335481590375462E-10</v>
      </c>
    </row>
    <row r="112" spans="6:18" x14ac:dyDescent="0.25">
      <c r="F112" s="13">
        <f>'practice truth model'!B56</f>
        <v>1170</v>
      </c>
      <c r="G112" s="12">
        <f>'practice truth model'!C56</f>
        <v>1.0740719354717617E-6</v>
      </c>
      <c r="H112" s="6"/>
      <c r="I112" s="12">
        <f>'Game Level 0.3'!O124</f>
        <v>4.1735388832653684E-8</v>
      </c>
      <c r="J112" s="6"/>
      <c r="K112" s="7">
        <f t="shared" si="0"/>
        <v>1.0657187455267592E-12</v>
      </c>
      <c r="N112" s="13">
        <f t="shared" si="3"/>
        <v>810</v>
      </c>
      <c r="O112" s="12">
        <f t="shared" si="1"/>
        <v>3.2733521676247766E-5</v>
      </c>
      <c r="Q112" s="6"/>
      <c r="R112" s="12">
        <f t="shared" si="2"/>
        <v>1.6970923777921869E-9</v>
      </c>
    </row>
    <row r="113" spans="6:18" x14ac:dyDescent="0.25">
      <c r="F113" s="13">
        <f>'practice truth model'!B57</f>
        <v>1200</v>
      </c>
      <c r="G113" s="12">
        <f>'practice truth model'!C57</f>
        <v>6.8153741309101733E-7</v>
      </c>
      <c r="H113" s="6"/>
      <c r="I113" s="12">
        <f>'Game Level 0.3'!O125</f>
        <v>2.3970196318577057E-8</v>
      </c>
      <c r="J113" s="6"/>
      <c r="K113" s="7">
        <f t="shared" si="0"/>
        <v>4.3239464457385351E-13</v>
      </c>
      <c r="N113" s="13">
        <f t="shared" si="3"/>
        <v>840</v>
      </c>
      <c r="O113" s="12">
        <f t="shared" si="1"/>
        <v>1.8791806180682311E-5</v>
      </c>
      <c r="Q113" s="6"/>
      <c r="R113" s="12">
        <f t="shared" si="2"/>
        <v>9.6611056821922062E-9</v>
      </c>
    </row>
    <row r="114" spans="6:18" x14ac:dyDescent="0.25">
      <c r="F114" s="13">
        <f>'practice truth model'!B58</f>
        <v>1230</v>
      </c>
      <c r="G114" s="12">
        <f>'practice truth model'!C58</f>
        <v>4.3250908833080514E-7</v>
      </c>
      <c r="H114" s="6"/>
      <c r="I114" s="12">
        <f>'Game Level 0.3'!O126</f>
        <v>1.3770464599072063E-8</v>
      </c>
      <c r="J114" s="6"/>
      <c r="K114" s="7">
        <f t="shared" si="0"/>
        <v>1.7534203500474592E-13</v>
      </c>
      <c r="N114" s="13">
        <f t="shared" si="3"/>
        <v>870</v>
      </c>
      <c r="O114" s="12">
        <f t="shared" si="1"/>
        <v>1.0784090579529382E-5</v>
      </c>
      <c r="Q114" s="6"/>
      <c r="R114" s="12">
        <f t="shared" si="2"/>
        <v>4.5978000074757179E-8</v>
      </c>
    </row>
    <row r="115" spans="6:18" x14ac:dyDescent="0.25">
      <c r="F115" s="13">
        <f>'practice truth model'!B59</f>
        <v>1260</v>
      </c>
      <c r="G115" s="12">
        <f>'practice truth model'!C59</f>
        <v>2.7451012230719816E-7</v>
      </c>
      <c r="H115" s="6"/>
      <c r="I115" s="12">
        <f>'Game Level 0.3'!O127</f>
        <v>7.9129632470012851E-9</v>
      </c>
      <c r="J115" s="6"/>
      <c r="K115" s="7">
        <f t="shared" si="0"/>
        <v>7.1074045218967912E-14</v>
      </c>
      <c r="N115" s="13">
        <f t="shared" si="3"/>
        <v>900</v>
      </c>
      <c r="O115" s="12">
        <f t="shared" si="1"/>
        <v>6.1872041309641016E-6</v>
      </c>
      <c r="Q115" s="6"/>
      <c r="R115" s="12">
        <f t="shared" si="2"/>
        <v>1.866663852253176E-7</v>
      </c>
    </row>
    <row r="116" spans="6:18" x14ac:dyDescent="0.25">
      <c r="F116" s="13">
        <f>'practice truth model'!B60</f>
        <v>1290</v>
      </c>
      <c r="G116" s="12">
        <f>'practice truth model'!C60</f>
        <v>1.7425530257634862E-7</v>
      </c>
      <c r="H116" s="6"/>
      <c r="I116" s="12">
        <f>'Game Level 0.3'!O128</f>
        <v>4.5482669774682117E-9</v>
      </c>
      <c r="J116" s="6"/>
      <c r="K116" s="7">
        <f t="shared" si="0"/>
        <v>2.880047793175966E-14</v>
      </c>
      <c r="N116" s="13">
        <f t="shared" si="3"/>
        <v>930</v>
      </c>
      <c r="O116" s="12">
        <f t="shared" si="1"/>
        <v>3.5493349924064364E-6</v>
      </c>
      <c r="Q116" s="6"/>
      <c r="R116" s="12">
        <f t="shared" si="2"/>
        <v>6.5779730684079894E-7</v>
      </c>
    </row>
    <row r="117" spans="6:18" x14ac:dyDescent="0.25">
      <c r="F117" s="13">
        <f>'practice truth model'!B61</f>
        <v>1320</v>
      </c>
      <c r="G117" s="12">
        <f>'practice truth model'!C61</f>
        <v>1.1063278465364001E-7</v>
      </c>
      <c r="H117" s="6"/>
      <c r="I117" s="12">
        <f>'Game Level 0.3'!O129</f>
        <v>2.6149950273004098E-9</v>
      </c>
      <c r="J117" s="6"/>
      <c r="K117" s="7">
        <f t="shared" si="0"/>
        <v>1.1667842875760158E-14</v>
      </c>
      <c r="N117" s="13">
        <f t="shared" si="3"/>
        <v>960</v>
      </c>
      <c r="O117" s="12">
        <f t="shared" si="1"/>
        <v>2.036001512582068E-6</v>
      </c>
      <c r="Q117" s="6"/>
      <c r="R117" s="12">
        <f t="shared" ref="R117:R148" si="4">IF($N117&lt;=O$73,0,+O$71*O$72*O$75*O$77^0.5/(2*(PI()*O$78*($N117-O$73)^3)^0.5)*EXP(-((O$77*O$75-O$79*($N117-O$73))^2)/(4*O$77*O$78*($N117-O$73)))*EXP(-O$80*($N117-O$73)))</f>
        <v>2.0421790982188575E-6</v>
      </c>
    </row>
    <row r="118" spans="6:18" x14ac:dyDescent="0.25">
      <c r="F118" s="13">
        <f>'practice truth model'!B62</f>
        <v>1350</v>
      </c>
      <c r="G118" s="12">
        <f>'practice truth model'!C62</f>
        <v>7.025164982095636E-8</v>
      </c>
      <c r="H118" s="6"/>
      <c r="I118" s="12">
        <f>'Game Level 0.3'!O130</f>
        <v>1.5038866132093316E-9</v>
      </c>
      <c r="J118" s="6"/>
      <c r="K118" s="7">
        <f t="shared" si="0"/>
        <v>4.726254946068455E-15</v>
      </c>
      <c r="N118" s="13">
        <f t="shared" si="3"/>
        <v>990</v>
      </c>
      <c r="O118" s="12">
        <f t="shared" si="1"/>
        <v>1.1679322044281262E-6</v>
      </c>
      <c r="Q118" s="6"/>
      <c r="R118" s="12">
        <f t="shared" si="4"/>
        <v>5.6580043619308095E-6</v>
      </c>
    </row>
    <row r="119" spans="6:18" x14ac:dyDescent="0.25">
      <c r="F119" s="13">
        <f>'practice truth model'!B63</f>
        <v>1380</v>
      </c>
      <c r="G119" s="12">
        <f>'practice truth model'!C63</f>
        <v>4.4617764371846769E-8</v>
      </c>
      <c r="H119" s="6"/>
      <c r="I119" s="12">
        <f>'Game Level 0.3'!O131</f>
        <v>8.6512577693371561E-10</v>
      </c>
      <c r="J119" s="6"/>
      <c r="K119" s="7">
        <f t="shared" si="0"/>
        <v>1.9142933840170753E-15</v>
      </c>
      <c r="N119" s="13">
        <f t="shared" si="3"/>
        <v>1020</v>
      </c>
      <c r="O119" s="12">
        <f t="shared" si="1"/>
        <v>6.7002309299376548E-7</v>
      </c>
      <c r="Q119" s="6"/>
      <c r="R119" s="12">
        <f t="shared" si="4"/>
        <v>1.4146897414487164E-5</v>
      </c>
    </row>
    <row r="120" spans="6:18" x14ac:dyDescent="0.25">
      <c r="F120" s="13">
        <f>'practice truth model'!B64</f>
        <v>1410</v>
      </c>
      <c r="G120" s="12">
        <f>'practice truth model'!C64</f>
        <v>2.834266421567136E-8</v>
      </c>
      <c r="H120" s="6"/>
      <c r="I120" s="12">
        <f>'Game Level 0.3'!O132</f>
        <v>4.9780986427740167E-10</v>
      </c>
      <c r="J120" s="6"/>
      <c r="K120" s="7">
        <f t="shared" si="0"/>
        <v>7.7533591385034315E-16</v>
      </c>
      <c r="N120" s="13">
        <f t="shared" si="3"/>
        <v>1050</v>
      </c>
      <c r="O120" s="12">
        <f t="shared" si="1"/>
        <v>3.8442714378235697E-7</v>
      </c>
      <c r="Q120" s="6"/>
      <c r="R120" s="12">
        <f t="shared" si="4"/>
        <v>3.2235380119496432E-5</v>
      </c>
    </row>
    <row r="121" spans="6:18" x14ac:dyDescent="0.25">
      <c r="F121" s="13">
        <f>'practice truth model'!B65</f>
        <v>1440</v>
      </c>
      <c r="G121" s="12">
        <f>'practice truth model'!C65</f>
        <v>1.8007668038423117E-8</v>
      </c>
      <c r="H121" s="6"/>
      <c r="I121" s="12">
        <f>'Game Level 0.3'!O133</f>
        <v>2.8652834774485893E-10</v>
      </c>
      <c r="J121" s="6"/>
      <c r="K121" s="7">
        <f t="shared" si="0"/>
        <v>3.1403879193653228E-16</v>
      </c>
      <c r="N121" s="13">
        <f t="shared" si="3"/>
        <v>1080</v>
      </c>
      <c r="O121" s="12">
        <f t="shared" si="1"/>
        <v>2.2060035776542246E-7</v>
      </c>
      <c r="Q121" s="6"/>
      <c r="R121" s="12">
        <f t="shared" si="4"/>
        <v>6.7515274428161503E-5</v>
      </c>
    </row>
    <row r="122" spans="6:18" x14ac:dyDescent="0.25">
      <c r="F122" s="13">
        <f>'practice truth model'!B66</f>
        <v>1470</v>
      </c>
      <c r="G122" s="12">
        <f>'practice truth model'!C66</f>
        <v>1.1443530212915205E-8</v>
      </c>
      <c r="H122" s="6"/>
      <c r="I122" s="12">
        <f>'Game Level 0.3'!O134</f>
        <v>1.649646867360245E-10</v>
      </c>
      <c r="J122" s="6"/>
      <c r="K122" s="7">
        <f t="shared" si="0"/>
        <v>1.2720604032831747E-16</v>
      </c>
      <c r="N122" s="13">
        <f t="shared" si="3"/>
        <v>1110</v>
      </c>
      <c r="O122" s="12">
        <f t="shared" si="1"/>
        <v>1.2661318636804287E-7</v>
      </c>
      <c r="Q122" s="6"/>
      <c r="R122" s="12">
        <f t="shared" si="4"/>
        <v>1.3096318810791824E-4</v>
      </c>
    </row>
    <row r="123" spans="6:18" x14ac:dyDescent="0.25">
      <c r="F123" s="13">
        <f>'practice truth model'!B67</f>
        <v>1500</v>
      </c>
      <c r="G123" s="12">
        <f>'practice truth model'!C67</f>
        <v>7.2736037588798738E-9</v>
      </c>
      <c r="H123" s="9"/>
      <c r="I123" s="12">
        <f>'Game Level 0.3'!O135</f>
        <v>9.5002021843092393E-11</v>
      </c>
      <c r="J123" s="9"/>
      <c r="K123" s="10">
        <f t="shared" si="0"/>
        <v>5.1532322898987502E-17</v>
      </c>
      <c r="N123" s="13">
        <f t="shared" si="3"/>
        <v>1140</v>
      </c>
      <c r="O123" s="12">
        <f t="shared" si="1"/>
        <v>7.2684590173158125E-8</v>
      </c>
      <c r="Q123" s="6"/>
      <c r="R123" s="12">
        <f t="shared" si="4"/>
        <v>2.3685095105160708E-4</v>
      </c>
    </row>
    <row r="124" spans="6:18" x14ac:dyDescent="0.25">
      <c r="F124" s="13">
        <f>'practice truth model'!B68</f>
        <v>1530</v>
      </c>
      <c r="G124" s="12">
        <f>'practice truth model'!C68</f>
        <v>4.6241004961666196E-9</v>
      </c>
      <c r="H124" s="9"/>
      <c r="I124" s="12">
        <f>'Game Level 0.3'!O136</f>
        <v>5.4725802399064906E-11</v>
      </c>
      <c r="J124" s="9"/>
      <c r="K124" s="10">
        <f t="shared" si="0"/>
        <v>2.0879185092043334E-17</v>
      </c>
      <c r="N124" s="13">
        <f t="shared" si="3"/>
        <v>1170</v>
      </c>
      <c r="O124" s="12">
        <f t="shared" si="1"/>
        <v>4.1735388832653684E-8</v>
      </c>
      <c r="Q124" s="6"/>
      <c r="R124" s="12">
        <f t="shared" si="4"/>
        <v>4.0174842001138597E-4</v>
      </c>
    </row>
    <row r="125" spans="6:18" x14ac:dyDescent="0.25">
      <c r="F125" s="13">
        <f>'practice truth model'!B69</f>
        <v>1560</v>
      </c>
      <c r="G125" s="12">
        <f>'practice truth model'!C69</f>
        <v>2.9403125067399195E-9</v>
      </c>
      <c r="H125" s="9"/>
      <c r="I125" s="12">
        <f>'Game Level 0.3'!O137</f>
        <v>3.1533170318794097E-11</v>
      </c>
      <c r="J125" s="9"/>
      <c r="K125" s="10">
        <f t="shared" si="0"/>
        <v>8.460997227990522E-18</v>
      </c>
      <c r="N125" s="13">
        <f t="shared" si="3"/>
        <v>1200</v>
      </c>
      <c r="O125" s="12">
        <f t="shared" si="1"/>
        <v>2.3970196318577057E-8</v>
      </c>
      <c r="Q125" s="6"/>
      <c r="R125" s="12">
        <f t="shared" si="4"/>
        <v>6.4250886746238054E-4</v>
      </c>
    </row>
    <row r="126" spans="6:18" x14ac:dyDescent="0.25">
      <c r="F126" s="13">
        <f>'practice truth model'!B70</f>
        <v>1590</v>
      </c>
      <c r="G126" s="12">
        <f>'practice truth model'!C70</f>
        <v>1.8700302136406691E-9</v>
      </c>
      <c r="H126" s="9"/>
      <c r="I126" s="12">
        <f>'Game Level 0.3'!O138</f>
        <v>1.8174312018411074E-11</v>
      </c>
      <c r="J126" s="9"/>
      <c r="K126" s="10">
        <f t="shared" si="0"/>
        <v>3.4293702803731866E-18</v>
      </c>
      <c r="N126" s="13">
        <f t="shared" si="3"/>
        <v>1230</v>
      </c>
      <c r="O126" s="12">
        <f t="shared" si="1"/>
        <v>1.3770464599072063E-8</v>
      </c>
      <c r="Q126" s="6"/>
      <c r="R126" s="12">
        <f t="shared" si="4"/>
        <v>9.7341602120891197E-4</v>
      </c>
    </row>
    <row r="127" spans="6:18" x14ac:dyDescent="0.25">
      <c r="F127" s="13">
        <f>'practice truth model'!B71</f>
        <v>1620</v>
      </c>
      <c r="G127" s="12">
        <f>'practice truth model'!C71</f>
        <v>1.1895774334871505E-9</v>
      </c>
      <c r="H127" s="9"/>
      <c r="I127" s="12">
        <f>'Game Level 0.3'!O139</f>
        <v>1.0477596950973843E-11</v>
      </c>
      <c r="J127" s="9"/>
      <c r="K127" s="10">
        <f t="shared" si="0"/>
        <v>1.3902764245196386E-18</v>
      </c>
      <c r="N127" s="13">
        <f t="shared" si="3"/>
        <v>1260</v>
      </c>
      <c r="O127" s="12">
        <f t="shared" si="1"/>
        <v>7.9129632470012851E-9</v>
      </c>
      <c r="Q127" s="6"/>
      <c r="R127" s="12">
        <f t="shared" si="4"/>
        <v>1.4029693448469785E-3</v>
      </c>
    </row>
    <row r="128" spans="6:18" x14ac:dyDescent="0.25">
      <c r="F128" s="13">
        <f>'practice truth model'!B72</f>
        <v>1650</v>
      </c>
      <c r="G128" s="12">
        <f>'practice truth model'!C72</f>
        <v>7.5687753981769258E-10</v>
      </c>
      <c r="H128" s="9"/>
      <c r="I128" s="12">
        <f>'Game Level 0.3'!O140</f>
        <v>6.0419508842294278E-12</v>
      </c>
      <c r="J128" s="9"/>
      <c r="K128" s="10">
        <f t="shared" si="0"/>
        <v>5.6375408160906047E-19</v>
      </c>
      <c r="N128" s="13">
        <f t="shared" si="3"/>
        <v>1290</v>
      </c>
      <c r="O128" s="12">
        <f t="shared" si="1"/>
        <v>4.5482669774682117E-9</v>
      </c>
      <c r="Q128" s="6"/>
      <c r="R128" s="12">
        <f t="shared" si="4"/>
        <v>1.9309826158657869E-3</v>
      </c>
    </row>
    <row r="129" spans="6:18" x14ac:dyDescent="0.25">
      <c r="F129" s="13">
        <f>'practice truth model'!B73</f>
        <v>1680</v>
      </c>
      <c r="G129" s="12">
        <f>'practice truth model'!C73</f>
        <v>4.8166711140037439E-10</v>
      </c>
      <c r="H129" s="9"/>
      <c r="I129" s="12">
        <f>'Game Level 0.3'!O141</f>
        <v>3.4850005013687966E-12</v>
      </c>
      <c r="J129" s="9"/>
      <c r="K129" s="10">
        <f t="shared" si="0"/>
        <v>2.2865813118382889E-19</v>
      </c>
      <c r="N129" s="13">
        <f t="shared" si="3"/>
        <v>1320</v>
      </c>
      <c r="O129" s="12">
        <f t="shared" si="1"/>
        <v>2.6149950273004098E-9</v>
      </c>
      <c r="Q129" s="6"/>
      <c r="R129" s="12">
        <f t="shared" si="4"/>
        <v>2.5466914678844424E-3</v>
      </c>
    </row>
    <row r="130" spans="6:18" x14ac:dyDescent="0.25">
      <c r="F130" s="13">
        <f>'practice truth model'!B74</f>
        <v>1710</v>
      </c>
      <c r="G130" s="12">
        <f>'practice truth model'!C74</f>
        <v>3.065888521796809E-10</v>
      </c>
      <c r="H130" s="9"/>
      <c r="I130" s="12">
        <f>'Game Level 0.3'!O142</f>
        <v>2.0106522096777496E-12</v>
      </c>
      <c r="J130" s="9"/>
      <c r="K130" s="10">
        <f t="shared" si="0"/>
        <v>9.276787989696724E-20</v>
      </c>
      <c r="N130" s="13">
        <f t="shared" si="3"/>
        <v>1350</v>
      </c>
      <c r="O130" s="12">
        <f t="shared" si="1"/>
        <v>1.5038866132093316E-9</v>
      </c>
      <c r="Q130" s="6"/>
      <c r="R130" s="12">
        <f t="shared" si="4"/>
        <v>3.2283908241892787E-3</v>
      </c>
    </row>
    <row r="131" spans="6:18" x14ac:dyDescent="0.25">
      <c r="F131" s="13">
        <f>'practice truth model'!B75</f>
        <v>1740</v>
      </c>
      <c r="G131" s="12">
        <f>'practice truth model'!C75</f>
        <v>1.9518799562911753E-10</v>
      </c>
      <c r="H131" s="9"/>
      <c r="I131" s="12">
        <f>'Game Level 0.3'!O143</f>
        <v>1.1603200244850458E-12</v>
      </c>
      <c r="J131" s="9"/>
      <c r="K131" s="10">
        <f t="shared" si="0"/>
        <v>3.7646738900536495E-20</v>
      </c>
      <c r="N131" s="13">
        <f t="shared" si="3"/>
        <v>1380</v>
      </c>
      <c r="O131" s="12">
        <f t="shared" si="1"/>
        <v>8.6512577693371561E-10</v>
      </c>
      <c r="Q131" s="6"/>
      <c r="R131" s="12">
        <f t="shared" si="4"/>
        <v>3.9448022339900789E-3</v>
      </c>
    </row>
    <row r="132" spans="6:18" x14ac:dyDescent="0.25">
      <c r="F132" s="13">
        <f>'practice truth model'!B76</f>
        <v>1770</v>
      </c>
      <c r="G132" s="12">
        <f>'practice truth model'!C76</f>
        <v>1.2429009170719752E-10</v>
      </c>
      <c r="H132" s="9"/>
      <c r="I132" s="12">
        <f>'Game Level 0.3'!O144</f>
        <v>6.697667419132174E-13</v>
      </c>
      <c r="J132" s="9"/>
      <c r="K132" s="10">
        <f t="shared" si="0"/>
        <v>1.5281984744522492E-20</v>
      </c>
      <c r="N132" s="13">
        <f t="shared" si="3"/>
        <v>1410</v>
      </c>
      <c r="O132" s="12">
        <f t="shared" si="1"/>
        <v>4.9780986427740167E-10</v>
      </c>
      <c r="Q132" s="6"/>
      <c r="R132" s="12">
        <f t="shared" si="4"/>
        <v>4.657998458014595E-3</v>
      </c>
    </row>
    <row r="133" spans="6:18" x14ac:dyDescent="0.25">
      <c r="F133" s="13">
        <f>'practice truth model'!B77</f>
        <v>1800</v>
      </c>
      <c r="G133" s="12">
        <f>'practice truth model'!C77</f>
        <v>7.9159995770263586E-11</v>
      </c>
      <c r="H133" s="9"/>
      <c r="I133" s="12">
        <f>'Game Level 0.3'!O145</f>
        <v>3.8669855603041731E-13</v>
      </c>
      <c r="J133" s="9"/>
      <c r="K133" s="10">
        <f t="shared" si="0"/>
        <v>6.2052323540019157E-21</v>
      </c>
      <c r="N133" s="13">
        <f t="shared" si="3"/>
        <v>1440</v>
      </c>
      <c r="O133" s="12">
        <f t="shared" si="1"/>
        <v>2.8652834774485893E-10</v>
      </c>
      <c r="Q133" s="6"/>
      <c r="R133" s="12">
        <f t="shared" si="4"/>
        <v>5.3273919065668675E-3</v>
      </c>
    </row>
    <row r="134" spans="6:18" x14ac:dyDescent="0.25">
      <c r="F134" s="13">
        <f>'practice truth model'!B78</f>
        <v>1830</v>
      </c>
      <c r="G134" s="12">
        <f>'practice truth model'!C78</f>
        <v>5.0426634205064183E-11</v>
      </c>
      <c r="H134" s="9"/>
      <c r="I134" s="12">
        <f>'Game Level 0.3'!O146</f>
        <v>2.2331758229502736E-13</v>
      </c>
      <c r="J134" s="9"/>
      <c r="K134" s="10">
        <f t="shared" si="0"/>
        <v>2.5203729999260099E-21</v>
      </c>
      <c r="N134" s="13">
        <f t="shared" si="3"/>
        <v>1470</v>
      </c>
      <c r="O134" s="12">
        <f t="shared" si="1"/>
        <v>1.649646867360245E-10</v>
      </c>
      <c r="Q134" s="6"/>
      <c r="R134" s="12">
        <f t="shared" si="4"/>
        <v>5.9141032413424144E-3</v>
      </c>
    </row>
    <row r="135" spans="6:18" x14ac:dyDescent="0.25">
      <c r="F135" s="13">
        <f>'practice truth model'!B79</f>
        <v>1860</v>
      </c>
      <c r="G135" s="12">
        <f>'practice truth model'!C79</f>
        <v>3.2129074817683065E-11</v>
      </c>
      <c r="H135" s="9"/>
      <c r="I135" s="12">
        <f>'Game Level 0.3'!O147</f>
        <v>1.2899500479244609E-13</v>
      </c>
      <c r="J135" s="9"/>
      <c r="K135" s="10">
        <f t="shared" si="0"/>
        <v>1.0240051080313698E-21</v>
      </c>
      <c r="N135" s="13">
        <f t="shared" si="3"/>
        <v>1500</v>
      </c>
      <c r="O135" s="12">
        <f t="shared" si="1"/>
        <v>9.5002021843092393E-11</v>
      </c>
      <c r="Q135" s="6"/>
      <c r="R135" s="12">
        <f t="shared" si="4"/>
        <v>6.3849996181914986E-3</v>
      </c>
    </row>
    <row r="136" spans="6:18" x14ac:dyDescent="0.25">
      <c r="F136" s="13">
        <f>'practice truth model'!B80</f>
        <v>1890</v>
      </c>
      <c r="G136" s="12">
        <f>'practice truth model'!C80</f>
        <v>2.0474791154043129E-11</v>
      </c>
      <c r="H136" s="9"/>
      <c r="I136" s="12">
        <f>'Game Level 0.3'!O148</f>
        <v>7.4528211031200748E-14</v>
      </c>
      <c r="J136" s="9"/>
      <c r="K136" s="10">
        <f t="shared" si="0"/>
        <v>4.1617072814402576E-22</v>
      </c>
      <c r="N136" s="13">
        <f t="shared" si="3"/>
        <v>1530</v>
      </c>
      <c r="O136" s="12">
        <f t="shared" si="1"/>
        <v>5.4725802399064906E-11</v>
      </c>
      <c r="Q136" s="6"/>
      <c r="R136" s="12">
        <f t="shared" si="4"/>
        <v>6.7158140846162069E-3</v>
      </c>
    </row>
    <row r="137" spans="6:18" x14ac:dyDescent="0.25">
      <c r="F137" s="13">
        <f>'practice truth model'!B81</f>
        <v>1920</v>
      </c>
      <c r="G137" s="12">
        <f>'practice truth model'!C81</f>
        <v>1.3050367037294329E-11</v>
      </c>
      <c r="H137" s="9"/>
      <c r="I137" s="12">
        <f>'Game Level 0.3'!O149</f>
        <v>4.3068977232670442E-14</v>
      </c>
      <c r="J137" s="9"/>
      <c r="K137" s="10">
        <f t="shared" ref="K137:K193" si="5">(I137-G137)^2</f>
        <v>1.6918980282328378E-22</v>
      </c>
      <c r="N137" s="13">
        <f t="shared" si="3"/>
        <v>1560</v>
      </c>
      <c r="O137" s="12">
        <f t="shared" si="1"/>
        <v>3.1533170318794097E-11</v>
      </c>
      <c r="Q137" s="6"/>
      <c r="R137" s="12">
        <f t="shared" si="4"/>
        <v>6.8929792510319925E-3</v>
      </c>
    </row>
    <row r="138" spans="6:18" x14ac:dyDescent="0.25">
      <c r="F138" s="13">
        <f>'practice truth model'!B82</f>
        <v>1950</v>
      </c>
      <c r="G138" s="12">
        <f>'practice truth model'!C82</f>
        <v>8.3196850732199478E-12</v>
      </c>
      <c r="H138" s="9"/>
      <c r="I138" s="12">
        <f>'Game Level 0.3'!O150</f>
        <v>2.4894460834140064E-14</v>
      </c>
      <c r="J138" s="9"/>
      <c r="K138" s="10">
        <f t="shared" si="5"/>
        <v>6.880355130332372E-23</v>
      </c>
      <c r="N138" s="13">
        <f t="shared" si="3"/>
        <v>1590</v>
      </c>
      <c r="O138" s="12">
        <f t="shared" si="1"/>
        <v>1.8174312018411074E-11</v>
      </c>
      <c r="Q138" s="6"/>
      <c r="R138" s="12">
        <f t="shared" si="4"/>
        <v>6.9140656512490638E-3</v>
      </c>
    </row>
    <row r="139" spans="6:18" x14ac:dyDescent="0.25">
      <c r="F139" s="13">
        <f>'practice truth model'!B83</f>
        <v>1980</v>
      </c>
      <c r="G139" s="12">
        <f>'practice truth model'!C83</f>
        <v>5.3048226450601225E-12</v>
      </c>
      <c r="H139" s="9"/>
      <c r="I139" s="12">
        <f>'Game Level 0.3'!O151</f>
        <v>1.4392407915227468E-14</v>
      </c>
      <c r="J139" s="9"/>
      <c r="K139" s="10">
        <f t="shared" si="5"/>
        <v>2.7988652094096988E-23</v>
      </c>
      <c r="N139" s="13">
        <f t="shared" si="3"/>
        <v>1620</v>
      </c>
      <c r="O139" s="12">
        <f t="shared" si="1"/>
        <v>1.0477596950973843E-11</v>
      </c>
      <c r="Q139" s="6"/>
      <c r="R139" s="12">
        <f t="shared" si="4"/>
        <v>6.7869491465974933E-3</v>
      </c>
    </row>
    <row r="140" spans="6:18" x14ac:dyDescent="0.25">
      <c r="F140" s="13">
        <f>'practice truth model'!B84</f>
        <v>2010</v>
      </c>
      <c r="G140" s="12">
        <f>'practice truth model'!C84</f>
        <v>3.3830900518122185E-12</v>
      </c>
      <c r="H140" s="9"/>
      <c r="I140" s="12">
        <f>'Game Level 0.3'!O152</f>
        <v>8.3225238613612105E-15</v>
      </c>
      <c r="J140" s="9"/>
      <c r="K140" s="10">
        <f t="shared" si="5"/>
        <v>1.138905586771154E-23</v>
      </c>
      <c r="N140" s="13">
        <f t="shared" si="3"/>
        <v>1650</v>
      </c>
      <c r="O140" s="12">
        <f t="shared" si="1"/>
        <v>6.0419508842294278E-12</v>
      </c>
      <c r="Q140" s="6"/>
      <c r="R140" s="12">
        <f t="shared" si="4"/>
        <v>6.5280012901074314E-3</v>
      </c>
    </row>
    <row r="141" spans="6:18" x14ac:dyDescent="0.25">
      <c r="F141" s="13">
        <f>'practice truth model'!B85</f>
        <v>2040</v>
      </c>
      <c r="G141" s="12">
        <f>'practice truth model'!C85</f>
        <v>2.1579124905222109E-12</v>
      </c>
      <c r="H141" s="9"/>
      <c r="I141" s="12">
        <f>'Game Level 0.3'!O153</f>
        <v>4.8135535058527078E-15</v>
      </c>
      <c r="J141" s="9"/>
      <c r="K141" s="10">
        <f t="shared" si="5"/>
        <v>4.6358350325809719E-24</v>
      </c>
      <c r="N141" s="13">
        <f t="shared" si="3"/>
        <v>1680</v>
      </c>
      <c r="O141" s="12">
        <f t="shared" si="1"/>
        <v>3.4850005013687966E-12</v>
      </c>
      <c r="Q141" s="6"/>
      <c r="R141" s="12">
        <f t="shared" si="4"/>
        <v>6.1596838178956826E-3</v>
      </c>
    </row>
    <row r="142" spans="6:18" x14ac:dyDescent="0.25">
      <c r="F142" s="13">
        <f>'practice truth model'!B86</f>
        <v>2070</v>
      </c>
      <c r="G142" s="12">
        <f>'practice truth model'!C86</f>
        <v>1.3766722128205881E-12</v>
      </c>
      <c r="H142" s="9"/>
      <c r="I142" s="12">
        <f>'Game Level 0.3'!O154</f>
        <v>2.7846079567622483E-15</v>
      </c>
      <c r="J142" s="9"/>
      <c r="K142" s="10">
        <f t="shared" si="5"/>
        <v>1.8875671507984598E-24</v>
      </c>
      <c r="N142" s="13">
        <f t="shared" si="3"/>
        <v>1710</v>
      </c>
      <c r="O142" s="12">
        <f t="shared" si="1"/>
        <v>2.0106522096777496E-12</v>
      </c>
      <c r="Q142" s="6"/>
      <c r="R142" s="12">
        <f t="shared" si="4"/>
        <v>5.7079364826229792E-3</v>
      </c>
    </row>
    <row r="143" spans="6:18" x14ac:dyDescent="0.25">
      <c r="F143" s="13">
        <f>'practice truth model'!B87</f>
        <v>2100</v>
      </c>
      <c r="G143" s="12">
        <f>'practice truth model'!C87</f>
        <v>8.7842072266033046E-13</v>
      </c>
      <c r="H143" s="9"/>
      <c r="I143" s="12">
        <f>'Game Level 0.3'!O155</f>
        <v>1.6111952807904245E-15</v>
      </c>
      <c r="J143" s="9"/>
      <c r="K143" s="10">
        <f t="shared" si="5"/>
        <v>7.6879494730353238E-25</v>
      </c>
      <c r="N143" s="13">
        <f t="shared" si="3"/>
        <v>1740</v>
      </c>
      <c r="O143" s="12">
        <f t="shared" si="1"/>
        <v>1.1603200244850458E-12</v>
      </c>
      <c r="Q143" s="6"/>
      <c r="R143" s="12">
        <f t="shared" si="4"/>
        <v>5.1996940014256551E-3</v>
      </c>
    </row>
    <row r="144" spans="6:18" x14ac:dyDescent="0.25">
      <c r="F144" s="13">
        <f>'practice truth model'!B88</f>
        <v>2130</v>
      </c>
      <c r="G144" s="12">
        <f>'practice truth model'!C88</f>
        <v>5.605944159452578E-13</v>
      </c>
      <c r="H144" s="9"/>
      <c r="I144" s="12">
        <f>'Game Level 0.3'!O156</f>
        <v>9.3243069198741231E-16</v>
      </c>
      <c r="J144" s="9"/>
      <c r="K144" s="10">
        <f t="shared" si="5"/>
        <v>3.1322153773763187E-25</v>
      </c>
      <c r="N144" s="13">
        <f t="shared" si="3"/>
        <v>1770</v>
      </c>
      <c r="O144" s="12">
        <f t="shared" si="1"/>
        <v>6.697667419132174E-13</v>
      </c>
      <c r="Q144" s="6"/>
      <c r="R144" s="12">
        <f t="shared" si="4"/>
        <v>4.660777438181659E-3</v>
      </c>
    </row>
    <row r="145" spans="6:18" x14ac:dyDescent="0.25">
      <c r="F145" s="13">
        <f>'practice truth model'!B89</f>
        <v>2160</v>
      </c>
      <c r="G145" s="12">
        <f>'practice truth model'!C89</f>
        <v>3.5782278704241123E-13</v>
      </c>
      <c r="H145" s="9"/>
      <c r="I145" s="12">
        <f>'Game Level 0.3'!O157</f>
        <v>5.3971889121748318E-16</v>
      </c>
      <c r="J145" s="9"/>
      <c r="K145" s="10">
        <f t="shared" si="5"/>
        <v>1.2765119078753056E-25</v>
      </c>
      <c r="N145" s="13">
        <f t="shared" si="3"/>
        <v>1800</v>
      </c>
      <c r="O145" s="12">
        <f t="shared" si="1"/>
        <v>3.8669855603041731E-13</v>
      </c>
      <c r="Q145" s="6"/>
      <c r="R145" s="12">
        <f t="shared" si="4"/>
        <v>4.114302227141692E-3</v>
      </c>
    </row>
    <row r="146" spans="6:18" x14ac:dyDescent="0.25">
      <c r="F146" s="13">
        <f>'practice truth model'!B90</f>
        <v>2190</v>
      </c>
      <c r="G146" s="12">
        <f>'practice truth model'!C90</f>
        <v>2.284331455977143E-13</v>
      </c>
      <c r="H146" s="9"/>
      <c r="I146" s="12">
        <f>'Game Level 0.3'!O158</f>
        <v>3.1246387247794271E-16</v>
      </c>
      <c r="J146" s="9"/>
      <c r="K146" s="10">
        <f t="shared" si="5"/>
        <v>5.2039045430786578E-26</v>
      </c>
      <c r="N146" s="13">
        <f t="shared" si="3"/>
        <v>1830</v>
      </c>
      <c r="O146" s="12">
        <f t="shared" si="1"/>
        <v>2.2331758229502736E-13</v>
      </c>
      <c r="Q146" s="6"/>
      <c r="R146" s="12">
        <f t="shared" si="4"/>
        <v>3.5796488199715771E-3</v>
      </c>
    </row>
    <row r="147" spans="6:18" x14ac:dyDescent="0.25">
      <c r="F147" s="13">
        <f>'practice truth model'!B91</f>
        <v>2220</v>
      </c>
      <c r="G147" s="12">
        <f>'practice truth model'!C91</f>
        <v>1.4585489894737643E-13</v>
      </c>
      <c r="H147" s="9"/>
      <c r="I147" s="12">
        <f>'Game Level 0.3'!O159</f>
        <v>1.8093043083408577E-16</v>
      </c>
      <c r="J147" s="9"/>
      <c r="K147" s="10">
        <f t="shared" si="5"/>
        <v>2.1220905103358573E-26</v>
      </c>
      <c r="N147" s="13">
        <f t="shared" si="3"/>
        <v>1860</v>
      </c>
      <c r="O147" s="12">
        <f t="shared" si="1"/>
        <v>1.2899500479244609E-13</v>
      </c>
      <c r="Q147" s="6"/>
      <c r="R147" s="12">
        <f t="shared" si="4"/>
        <v>3.0719651887908934E-3</v>
      </c>
    </row>
    <row r="148" spans="6:18" x14ac:dyDescent="0.25">
      <c r="F148" s="13">
        <f>'practice truth model'!B92</f>
        <v>2250</v>
      </c>
      <c r="G148" s="12">
        <f>'practice truth model'!C92</f>
        <v>9.3143505665454776E-14</v>
      </c>
      <c r="H148" s="9"/>
      <c r="I148" s="12">
        <f>'Game Level 0.3'!O160</f>
        <v>1.0478558753785478E-16</v>
      </c>
      <c r="J148" s="9"/>
      <c r="K148" s="10">
        <f t="shared" si="5"/>
        <v>8.656203433736981E-27</v>
      </c>
      <c r="N148" s="13">
        <f t="shared" si="3"/>
        <v>1890</v>
      </c>
      <c r="O148" s="12">
        <f t="shared" si="1"/>
        <v>7.4528211031200748E-14</v>
      </c>
      <c r="Q148" s="6"/>
      <c r="R148" s="12">
        <f t="shared" si="4"/>
        <v>2.602118716566083E-3</v>
      </c>
    </row>
    <row r="149" spans="6:18" x14ac:dyDescent="0.25">
      <c r="F149" s="13">
        <f>'practice truth model'!B93</f>
        <v>2280</v>
      </c>
      <c r="G149" s="12">
        <f>'practice truth model'!C93</f>
        <v>5.9491194801639285E-14</v>
      </c>
      <c r="H149" s="9"/>
      <c r="I149" s="12">
        <f>'Game Level 0.3'!O161</f>
        <v>6.069713080439347E-17</v>
      </c>
      <c r="J149" s="9"/>
      <c r="K149" s="10">
        <f t="shared" si="5"/>
        <v>3.5319840534031112E-27</v>
      </c>
      <c r="N149" s="13">
        <f t="shared" si="3"/>
        <v>1920</v>
      </c>
      <c r="O149" s="12">
        <f t="shared" ref="O149:O205" si="6">IF($N149&lt;=O$73,0,+O$71*O$72*O$74*O$77^0.5/(2*(PI()*O$78*($N149-O$73)^3)^0.5)*EXP(-((O$77*O$74-O$79*($N149-O$73))^2)/(4*O$77*O$78*($N149-O$73)))*EXP(-O$80*($N149-O$73)))</f>
        <v>4.3068977232670442E-14</v>
      </c>
      <c r="Q149" s="6"/>
      <c r="R149" s="12">
        <f t="shared" ref="R149:R180" si="7">IF($N149&lt;=O$73,0,+O$71*O$72*O$75*O$77^0.5/(2*(PI()*O$78*($N149-O$73)^3)^0.5)*EXP(-((O$77*O$75-O$79*($N149-O$73))^2)/(4*O$77*O$78*($N149-O$73)))*EXP(-O$80*($N149-O$73)))</f>
        <v>2.1769882245167922E-3</v>
      </c>
    </row>
    <row r="150" spans="6:18" x14ac:dyDescent="0.25">
      <c r="F150" s="13">
        <f>'practice truth model'!B94</f>
        <v>2310</v>
      </c>
      <c r="G150" s="12">
        <f>'practice truth model'!C94</f>
        <v>3.8003208312534554E-14</v>
      </c>
      <c r="H150" s="9"/>
      <c r="I150" s="12">
        <f>'Game Level 0.3'!O162</f>
        <v>3.5164951359783581E-17</v>
      </c>
      <c r="J150" s="9"/>
      <c r="K150" s="10">
        <f t="shared" si="5"/>
        <v>1.4415723166760476E-27</v>
      </c>
      <c r="N150" s="13">
        <f t="shared" ref="N150:N205" si="8">N149+$O$76</f>
        <v>1950</v>
      </c>
      <c r="O150" s="12">
        <f t="shared" si="6"/>
        <v>2.4894460834140064E-14</v>
      </c>
      <c r="Q150" s="6"/>
      <c r="R150" s="12">
        <f t="shared" si="7"/>
        <v>1.7999811141803099E-3</v>
      </c>
    </row>
    <row r="151" spans="6:18" x14ac:dyDescent="0.25">
      <c r="F151" s="13">
        <f>'practice truth model'!B95</f>
        <v>2340</v>
      </c>
      <c r="G151" s="12">
        <f>'practice truth model'!C95</f>
        <v>2.42803091501149E-14</v>
      </c>
      <c r="H151" s="9"/>
      <c r="I151" s="12">
        <f>'Game Level 0.3'!O163</f>
        <v>2.0376319232671868E-17</v>
      </c>
      <c r="J151" s="9"/>
      <c r="K151" s="10">
        <f t="shared" si="5"/>
        <v>5.8854434095891735E-28</v>
      </c>
      <c r="N151" s="13">
        <f t="shared" si="8"/>
        <v>1980</v>
      </c>
      <c r="O151" s="12">
        <f t="shared" si="6"/>
        <v>1.4392407915227468E-14</v>
      </c>
      <c r="Q151" s="6"/>
      <c r="R151" s="12">
        <f t="shared" si="7"/>
        <v>1.4716700743843843E-3</v>
      </c>
    </row>
    <row r="152" spans="6:18" x14ac:dyDescent="0.25">
      <c r="F152" s="13">
        <f>'practice truth model'!B96</f>
        <v>2370</v>
      </c>
      <c r="G152" s="12">
        <f>'practice truth model'!C96</f>
        <v>1.5515060536716173E-14</v>
      </c>
      <c r="H152" s="9"/>
      <c r="I152" s="12">
        <f>'Game Level 0.3'!O164</f>
        <v>1.1809022342930165E-17</v>
      </c>
      <c r="J152" s="9"/>
      <c r="K152" s="10">
        <f t="shared" si="5"/>
        <v>2.4035080751791626E-28</v>
      </c>
      <c r="N152" s="13">
        <f t="shared" si="8"/>
        <v>2010</v>
      </c>
      <c r="O152" s="12">
        <f t="shared" si="6"/>
        <v>8.3225238613612105E-15</v>
      </c>
      <c r="Q152" s="6"/>
      <c r="R152" s="12">
        <f t="shared" si="7"/>
        <v>1.1904624614050958E-3</v>
      </c>
    </row>
    <row r="153" spans="6:18" x14ac:dyDescent="0.25">
      <c r="F153" s="13">
        <f>'practice truth model'!B97</f>
        <v>2400</v>
      </c>
      <c r="G153" s="12">
        <f>'practice truth model'!C97</f>
        <v>9.9155543109493901E-15</v>
      </c>
      <c r="H153" s="9"/>
      <c r="I153" s="12">
        <f>'Game Level 0.3'!O165</f>
        <v>6.8449978054516817E-18</v>
      </c>
      <c r="J153" s="9"/>
      <c r="K153" s="10">
        <f t="shared" si="5"/>
        <v>9.8182520252385417E-29</v>
      </c>
      <c r="N153" s="13">
        <f t="shared" si="8"/>
        <v>2040</v>
      </c>
      <c r="O153" s="12">
        <f t="shared" si="6"/>
        <v>4.8135535058527078E-15</v>
      </c>
      <c r="Q153" s="6"/>
      <c r="R153" s="12">
        <f t="shared" si="7"/>
        <v>9.5323799451714334E-4</v>
      </c>
    </row>
    <row r="154" spans="6:18" x14ac:dyDescent="0.25">
      <c r="F154" s="13">
        <f>'practice truth model'!B98</f>
        <v>2430</v>
      </c>
      <c r="G154" s="12">
        <f>'practice truth model'!C98</f>
        <v>6.3378761100247011E-15</v>
      </c>
      <c r="H154" s="9"/>
      <c r="I154" s="12">
        <f>'Game Level 0.3'!O166</f>
        <v>3.9682821194430669E-18</v>
      </c>
      <c r="J154" s="9"/>
      <c r="K154" s="10">
        <f t="shared" si="5"/>
        <v>4.0118388372399503E-29</v>
      </c>
      <c r="N154" s="13">
        <f t="shared" si="8"/>
        <v>2070</v>
      </c>
      <c r="O154" s="12">
        <f t="shared" si="6"/>
        <v>2.7846079567622483E-15</v>
      </c>
      <c r="Q154" s="6"/>
      <c r="R154" s="12">
        <f t="shared" si="7"/>
        <v>7.5591279452103433E-4</v>
      </c>
    </row>
    <row r="155" spans="6:18" x14ac:dyDescent="0.25">
      <c r="F155" s="13">
        <f>'practice truth model'!B99</f>
        <v>2460</v>
      </c>
      <c r="G155" s="12">
        <f>'practice truth model'!C99</f>
        <v>4.0516572383176079E-15</v>
      </c>
      <c r="H155" s="9"/>
      <c r="I155" s="12">
        <f>'Game Level 0.3'!O167</f>
        <v>2.3009138156143028E-18</v>
      </c>
      <c r="J155" s="9"/>
      <c r="K155" s="10">
        <f t="shared" si="5"/>
        <v>1.6397286642784295E-29</v>
      </c>
      <c r="N155" s="13">
        <f t="shared" si="8"/>
        <v>2100</v>
      </c>
      <c r="O155" s="12">
        <f t="shared" si="6"/>
        <v>1.6111952807904245E-15</v>
      </c>
      <c r="Q155" s="6"/>
      <c r="R155" s="12">
        <f t="shared" si="7"/>
        <v>5.939074191983353E-4</v>
      </c>
    </row>
    <row r="156" spans="6:18" x14ac:dyDescent="0.25">
      <c r="F156" s="13">
        <f>'practice truth model'!B100</f>
        <v>2490</v>
      </c>
      <c r="G156" s="12">
        <f>'practice truth model'!C100</f>
        <v>2.5904955501185944E-15</v>
      </c>
      <c r="H156" s="9"/>
      <c r="I156" s="12">
        <f>'Game Level 0.3'!O168</f>
        <v>1.3343369236725542E-18</v>
      </c>
      <c r="J156" s="9"/>
      <c r="K156" s="10">
        <f t="shared" si="5"/>
        <v>6.7037557879130004E-30</v>
      </c>
      <c r="N156" s="13">
        <f t="shared" si="8"/>
        <v>2130</v>
      </c>
      <c r="O156" s="12">
        <f t="shared" si="6"/>
        <v>9.3243069198741231E-16</v>
      </c>
      <c r="Q156" s="6"/>
      <c r="R156" s="12">
        <f t="shared" si="7"/>
        <v>4.6251207925040322E-4</v>
      </c>
    </row>
    <row r="157" spans="6:18" x14ac:dyDescent="0.25">
      <c r="F157" s="13">
        <f>'practice truth model'!B101</f>
        <v>2520</v>
      </c>
      <c r="G157" s="12">
        <f>'practice truth model'!C101</f>
        <v>1.6565067750526144E-15</v>
      </c>
      <c r="H157" s="9"/>
      <c r="I157" s="12">
        <f>'Game Level 0.3'!O169</f>
        <v>7.7392126683904684E-19</v>
      </c>
      <c r="J157" s="9"/>
      <c r="K157" s="10">
        <f t="shared" si="5"/>
        <v>2.7414512831055875E-30</v>
      </c>
      <c r="N157" s="13">
        <f t="shared" si="8"/>
        <v>2160</v>
      </c>
      <c r="O157" s="12">
        <f t="shared" si="6"/>
        <v>5.3971889121748318E-16</v>
      </c>
      <c r="Q157" s="6"/>
      <c r="R157" s="12">
        <f t="shared" si="7"/>
        <v>3.5715330420483399E-4</v>
      </c>
    </row>
    <row r="158" spans="6:18" x14ac:dyDescent="0.25">
      <c r="F158" s="13">
        <f>'practice truth model'!B102</f>
        <v>2550</v>
      </c>
      <c r="G158" s="12">
        <f>'practice truth model'!C102</f>
        <v>1.05940696750946E-15</v>
      </c>
      <c r="H158" s="9"/>
      <c r="I158" s="12">
        <f>'Game Level 0.3'!O170</f>
        <v>4.4894485107761762E-19</v>
      </c>
      <c r="J158" s="9"/>
      <c r="K158" s="10">
        <f t="shared" si="5"/>
        <v>1.1213920937525509E-30</v>
      </c>
      <c r="N158" s="13">
        <f t="shared" si="8"/>
        <v>2190</v>
      </c>
      <c r="O158" s="12">
        <f t="shared" si="6"/>
        <v>3.1246387247794271E-16</v>
      </c>
      <c r="Q158" s="6"/>
      <c r="R158" s="12">
        <f t="shared" si="7"/>
        <v>2.735732928838838E-4</v>
      </c>
    </row>
    <row r="159" spans="6:18" x14ac:dyDescent="0.25">
      <c r="F159" s="13">
        <f>'practice truth model'!B103</f>
        <v>2580</v>
      </c>
      <c r="G159" s="12">
        <f>'practice truth model'!C103</f>
        <v>6.7762703135076236E-16</v>
      </c>
      <c r="H159" s="9"/>
      <c r="I159" s="12">
        <f>'Game Level 0.3'!O171</f>
        <v>2.6046716669867534E-19</v>
      </c>
      <c r="J159" s="9"/>
      <c r="K159" s="10">
        <f t="shared" si="5"/>
        <v>4.5882546227452316E-31</v>
      </c>
      <c r="N159" s="13">
        <f t="shared" si="8"/>
        <v>2220</v>
      </c>
      <c r="O159" s="12">
        <f t="shared" si="6"/>
        <v>1.8093043083408577E-16</v>
      </c>
      <c r="Q159" s="6"/>
      <c r="R159" s="12">
        <f t="shared" si="7"/>
        <v>2.0793672604680122E-4</v>
      </c>
    </row>
    <row r="160" spans="6:18" x14ac:dyDescent="0.25">
      <c r="F160" s="13">
        <f>'practice truth model'!B104</f>
        <v>2610</v>
      </c>
      <c r="G160" s="12">
        <f>'practice truth model'!C104</f>
        <v>4.3348689418229177E-16</v>
      </c>
      <c r="H160" s="9"/>
      <c r="I160" s="12">
        <f>'Game Level 0.3'!O172</f>
        <v>1.5113867835400143E-19</v>
      </c>
      <c r="J160" s="9"/>
      <c r="K160" s="10">
        <f t="shared" si="5"/>
        <v>1.8777987699816854E-31</v>
      </c>
      <c r="N160" s="13">
        <f t="shared" si="8"/>
        <v>2250</v>
      </c>
      <c r="O160" s="12">
        <f t="shared" si="6"/>
        <v>1.0478558753785478E-16</v>
      </c>
      <c r="Q160" s="6"/>
      <c r="R160" s="12">
        <f t="shared" si="7"/>
        <v>1.5688078196407978E-4</v>
      </c>
    </row>
    <row r="161" spans="6:18" x14ac:dyDescent="0.25">
      <c r="F161" s="13">
        <f>'practice truth model'!B105</f>
        <v>2640</v>
      </c>
      <c r="G161" s="12">
        <f>'practice truth model'!C105</f>
        <v>2.7734328418968586E-16</v>
      </c>
      <c r="H161" s="9"/>
      <c r="I161" s="12">
        <f>'Game Level 0.3'!O173</f>
        <v>8.7712156894068298E-20</v>
      </c>
      <c r="J161" s="9"/>
      <c r="K161" s="10">
        <f t="shared" si="5"/>
        <v>7.6870652223230601E-32</v>
      </c>
      <c r="N161" s="13">
        <f t="shared" si="8"/>
        <v>2280</v>
      </c>
      <c r="O161" s="12">
        <f t="shared" si="6"/>
        <v>6.069713080439347E-17</v>
      </c>
      <c r="Q161" s="6"/>
      <c r="R161" s="12">
        <f t="shared" si="7"/>
        <v>1.1752330384788581E-4</v>
      </c>
    </row>
    <row r="162" spans="6:18" x14ac:dyDescent="0.25">
      <c r="F162" s="13">
        <f>'practice truth model'!B106</f>
        <v>2670</v>
      </c>
      <c r="G162" s="12">
        <f>'practice truth model'!C106</f>
        <v>1.774658796759479E-16</v>
      </c>
      <c r="H162" s="9"/>
      <c r="I162" s="12">
        <f>'Game Level 0.3'!O174</f>
        <v>5.0910154626137759E-20</v>
      </c>
      <c r="J162" s="9"/>
      <c r="K162" s="10">
        <f t="shared" si="5"/>
        <v>3.1476071410251529E-32</v>
      </c>
      <c r="N162" s="13">
        <f t="shared" si="8"/>
        <v>2310</v>
      </c>
      <c r="O162" s="12">
        <f t="shared" si="6"/>
        <v>3.5164951359783581E-17</v>
      </c>
      <c r="Q162" s="6"/>
      <c r="R162" s="12">
        <f t="shared" si="7"/>
        <v>8.7442233997902849E-5</v>
      </c>
    </row>
    <row r="163" spans="6:18" x14ac:dyDescent="0.25">
      <c r="F163" s="13">
        <f>'practice truth model'!B107</f>
        <v>2700</v>
      </c>
      <c r="G163" s="12">
        <f>'practice truth model'!C107</f>
        <v>1.1357080981031235E-16</v>
      </c>
      <c r="H163" s="9"/>
      <c r="I163" s="12">
        <f>'Game Level 0.3'!O175</f>
        <v>2.9553467243793353E-20</v>
      </c>
      <c r="J163" s="9"/>
      <c r="K163" s="10">
        <f t="shared" si="5"/>
        <v>1.2891616891962407E-32</v>
      </c>
      <c r="N163" s="13">
        <f t="shared" si="8"/>
        <v>2340</v>
      </c>
      <c r="O163" s="12">
        <f t="shared" si="6"/>
        <v>2.0376319232671868E-17</v>
      </c>
      <c r="Q163" s="6"/>
      <c r="R163" s="12">
        <f t="shared" si="7"/>
        <v>6.46371115708251E-5</v>
      </c>
    </row>
    <row r="164" spans="6:18" x14ac:dyDescent="0.25">
      <c r="F164" s="13">
        <f>'practice truth model'!B108</f>
        <v>2730</v>
      </c>
      <c r="G164" s="12">
        <f>'practice truth model'!C108</f>
        <v>7.268961255317328E-17</v>
      </c>
      <c r="H164" s="9"/>
      <c r="I164" s="12">
        <f>'Game Level 0.3'!O176</f>
        <v>1.7158164648706046E-20</v>
      </c>
      <c r="J164" s="9"/>
      <c r="K164" s="10">
        <f t="shared" si="5"/>
        <v>5.2812856268521841E-33</v>
      </c>
      <c r="N164" s="13">
        <f t="shared" si="8"/>
        <v>2370</v>
      </c>
      <c r="O164" s="12">
        <f t="shared" si="6"/>
        <v>1.1809022342930165E-17</v>
      </c>
      <c r="Q164" s="6"/>
      <c r="R164" s="12">
        <f t="shared" si="7"/>
        <v>4.7481027549351799E-5</v>
      </c>
    </row>
    <row r="165" spans="6:18" x14ac:dyDescent="0.25">
      <c r="F165" s="13">
        <f>'practice truth model'!B109</f>
        <v>2760</v>
      </c>
      <c r="G165" s="12">
        <f>'practice truth model'!C109</f>
        <v>4.6529770265656638E-17</v>
      </c>
      <c r="H165" s="9"/>
      <c r="I165" s="12">
        <f>'Game Level 0.3'!O177</f>
        <v>9.9630103387570084E-21</v>
      </c>
      <c r="J165" s="9"/>
      <c r="K165" s="10">
        <f t="shared" si="5"/>
        <v>2.164092467071926E-33</v>
      </c>
      <c r="N165" s="13">
        <f t="shared" si="8"/>
        <v>2400</v>
      </c>
      <c r="O165" s="12">
        <f t="shared" si="6"/>
        <v>6.8449978054516817E-18</v>
      </c>
      <c r="Q165" s="6"/>
      <c r="R165" s="12">
        <f t="shared" si="7"/>
        <v>3.4669197317904843E-5</v>
      </c>
    </row>
    <row r="166" spans="6:18" x14ac:dyDescent="0.25">
      <c r="F166" s="13">
        <f>'practice truth model'!B110</f>
        <v>2790</v>
      </c>
      <c r="G166" s="12">
        <f>'practice truth model'!C110</f>
        <v>2.9788014004934656E-17</v>
      </c>
      <c r="H166" s="9"/>
      <c r="I166" s="12">
        <f>'Game Level 0.3'!O178</f>
        <v>5.7858438123060035E-21</v>
      </c>
      <c r="J166" s="9"/>
      <c r="K166" s="10">
        <f t="shared" si="5"/>
        <v>8.8698111424114906E-34</v>
      </c>
      <c r="N166" s="13">
        <f t="shared" si="8"/>
        <v>2430</v>
      </c>
      <c r="O166" s="12">
        <f t="shared" si="6"/>
        <v>3.9682821194430669E-18</v>
      </c>
      <c r="Q166" s="6"/>
      <c r="R166" s="12">
        <f t="shared" si="7"/>
        <v>2.516838848339688E-5</v>
      </c>
    </row>
    <row r="167" spans="6:18" x14ac:dyDescent="0.25">
      <c r="F167" s="13">
        <f>'practice truth model'!B111</f>
        <v>2820</v>
      </c>
      <c r="G167" s="12">
        <f>'practice truth model'!C111</f>
        <v>1.9072317047562568E-17</v>
      </c>
      <c r="H167" s="9"/>
      <c r="I167" s="12">
        <f>'Game Level 0.3'!O179</f>
        <v>3.3604562353511239E-21</v>
      </c>
      <c r="J167" s="9"/>
      <c r="K167" s="10">
        <f t="shared" si="5"/>
        <v>3.6362510548192168E-34</v>
      </c>
      <c r="N167" s="13">
        <f t="shared" si="8"/>
        <v>2460</v>
      </c>
      <c r="O167" s="12">
        <f t="shared" si="6"/>
        <v>2.3009138156143028E-18</v>
      </c>
      <c r="Q167" s="6"/>
      <c r="R167" s="12">
        <f t="shared" si="7"/>
        <v>1.816988442877233E-5</v>
      </c>
    </row>
    <row r="168" spans="6:18" x14ac:dyDescent="0.25">
      <c r="F168" s="13">
        <f>'practice truth model'!B112</f>
        <v>2850</v>
      </c>
      <c r="G168" s="12">
        <f>'practice truth model'!C112</f>
        <v>1.2212816431110627E-17</v>
      </c>
      <c r="H168" s="9"/>
      <c r="I168" s="12">
        <f>'Game Level 0.3'!O180</f>
        <v>1.9520199667761651E-21</v>
      </c>
      <c r="J168" s="9"/>
      <c r="K168" s="10">
        <f t="shared" si="5"/>
        <v>1.4910520966733945E-34</v>
      </c>
      <c r="N168" s="13">
        <f t="shared" si="8"/>
        <v>2490</v>
      </c>
      <c r="O168" s="12">
        <f t="shared" si="6"/>
        <v>1.3343369236725542E-18</v>
      </c>
      <c r="Q168" s="6"/>
      <c r="R168" s="12">
        <f t="shared" si="7"/>
        <v>1.3047470690229688E-5</v>
      </c>
    </row>
    <row r="169" spans="6:18" x14ac:dyDescent="0.25">
      <c r="F169" s="13">
        <f>'practice truth model'!B113</f>
        <v>2880</v>
      </c>
      <c r="G169" s="12">
        <f>'practice truth model'!C113</f>
        <v>7.8212807740629122E-18</v>
      </c>
      <c r="H169" s="9"/>
      <c r="I169" s="12">
        <f>'Game Level 0.3'!O181</f>
        <v>1.1340281202119502E-21</v>
      </c>
      <c r="J169" s="9"/>
      <c r="K169" s="10">
        <f t="shared" si="5"/>
        <v>6.1154695128078213E-35</v>
      </c>
      <c r="N169" s="13">
        <f t="shared" si="8"/>
        <v>2520</v>
      </c>
      <c r="O169" s="12">
        <f t="shared" si="6"/>
        <v>7.7392126683904684E-19</v>
      </c>
      <c r="Q169" s="6"/>
      <c r="R169" s="12">
        <f t="shared" si="7"/>
        <v>9.3210657149679888E-6</v>
      </c>
    </row>
    <row r="170" spans="6:18" x14ac:dyDescent="0.25">
      <c r="F170" s="13">
        <f>'practice truth model'!B114</f>
        <v>2910</v>
      </c>
      <c r="G170" s="12">
        <f>'practice truth model'!C114</f>
        <v>5.0094359450421629E-18</v>
      </c>
      <c r="H170" s="9"/>
      <c r="I170" s="12">
        <f>'Game Level 0.3'!O182</f>
        <v>6.5889475680454262E-22</v>
      </c>
      <c r="J170" s="9"/>
      <c r="K170" s="10">
        <f t="shared" si="5"/>
        <v>2.5087847539465296E-35</v>
      </c>
      <c r="N170" s="13">
        <f t="shared" si="8"/>
        <v>2550</v>
      </c>
      <c r="O170" s="12">
        <f t="shared" si="6"/>
        <v>4.4894485107761762E-19</v>
      </c>
      <c r="Q170" s="6"/>
      <c r="R170" s="12">
        <f t="shared" si="7"/>
        <v>6.6260273668832971E-6</v>
      </c>
    </row>
    <row r="171" spans="6:18" x14ac:dyDescent="0.25">
      <c r="F171" s="13">
        <f>'practice truth model'!B115</f>
        <v>2940</v>
      </c>
      <c r="G171" s="12">
        <f>'practice truth model'!C115</f>
        <v>3.208838983908013E-18</v>
      </c>
      <c r="H171" s="9"/>
      <c r="I171" s="12">
        <f>'Game Level 0.3'!O183</f>
        <v>3.8287769195140887E-22</v>
      </c>
      <c r="J171" s="9"/>
      <c r="K171" s="10">
        <f t="shared" si="5"/>
        <v>1.0294190585515131E-35</v>
      </c>
      <c r="N171" s="13">
        <f t="shared" si="8"/>
        <v>2580</v>
      </c>
      <c r="O171" s="12">
        <f t="shared" si="6"/>
        <v>2.6046716669867534E-19</v>
      </c>
      <c r="Q171" s="6"/>
      <c r="R171" s="12">
        <f t="shared" si="7"/>
        <v>4.6877945983616461E-6</v>
      </c>
    </row>
    <row r="172" spans="6:18" x14ac:dyDescent="0.25">
      <c r="F172" s="13">
        <f>'practice truth model'!B116</f>
        <v>2970</v>
      </c>
      <c r="G172" s="12">
        <f>'practice truth model'!C116</f>
        <v>2.0556748731024539E-18</v>
      </c>
      <c r="H172" s="9"/>
      <c r="I172" s="12">
        <f>'Game Level 0.3'!O184</f>
        <v>2.2251280209751924E-22</v>
      </c>
      <c r="J172" s="9"/>
      <c r="K172" s="10">
        <f t="shared" si="5"/>
        <v>4.2248844054643069E-36</v>
      </c>
      <c r="N172" s="13">
        <f t="shared" si="8"/>
        <v>2610</v>
      </c>
      <c r="O172" s="12">
        <f t="shared" si="6"/>
        <v>1.5113867835400143E-19</v>
      </c>
      <c r="Q172" s="6"/>
      <c r="R172" s="12">
        <f t="shared" si="7"/>
        <v>3.3013158424700827E-6</v>
      </c>
    </row>
    <row r="173" spans="6:18" x14ac:dyDescent="0.25">
      <c r="F173" s="13">
        <f>'practice truth model'!B117</f>
        <v>3000</v>
      </c>
      <c r="G173" s="12">
        <f>'practice truth model'!C117</f>
        <v>1.3170662086664771E-18</v>
      </c>
      <c r="H173" s="9"/>
      <c r="I173" s="12">
        <f>'Game Level 0.3'!O185</f>
        <v>1.2933022523092789E-22</v>
      </c>
      <c r="J173" s="9"/>
      <c r="K173" s="10">
        <f t="shared" si="5"/>
        <v>1.7343227417985738E-36</v>
      </c>
      <c r="N173" s="13">
        <f t="shared" si="8"/>
        <v>2640</v>
      </c>
      <c r="O173" s="12">
        <f t="shared" si="6"/>
        <v>8.7712156894068298E-20</v>
      </c>
      <c r="Q173" s="6"/>
      <c r="R173" s="12">
        <f t="shared" si="7"/>
        <v>2.3146247755078678E-6</v>
      </c>
    </row>
    <row r="174" spans="6:18" x14ac:dyDescent="0.25">
      <c r="F174" s="13">
        <f>'practice truth model'!B118</f>
        <v>3030</v>
      </c>
      <c r="G174" s="12">
        <f>'practice truth model'!C118</f>
        <v>8.439306357326603E-19</v>
      </c>
      <c r="H174" s="9"/>
      <c r="I174" s="12">
        <f>'Game Level 0.3'!O186</f>
        <v>7.5178618226953938E-23</v>
      </c>
      <c r="J174" s="9"/>
      <c r="K174" s="10">
        <f t="shared" si="5"/>
        <v>7.1209203250180921E-37</v>
      </c>
      <c r="N174" s="13">
        <f t="shared" si="8"/>
        <v>2670</v>
      </c>
      <c r="O174" s="12">
        <f t="shared" si="6"/>
        <v>5.0910154626137759E-20</v>
      </c>
      <c r="Q174" s="6"/>
      <c r="R174" s="12">
        <f t="shared" si="7"/>
        <v>1.6159116943391621E-6</v>
      </c>
    </row>
    <row r="175" spans="6:18" x14ac:dyDescent="0.25">
      <c r="F175" s="13">
        <f>'practice truth model'!B119</f>
        <v>3060</v>
      </c>
      <c r="G175" s="12">
        <f>'practice truth model'!C119</f>
        <v>5.4081803366895082E-19</v>
      </c>
      <c r="H175" s="9"/>
      <c r="I175" s="12">
        <f>'Game Level 0.3'!O187</f>
        <v>4.3705603330803868E-23</v>
      </c>
      <c r="J175" s="9"/>
      <c r="K175" s="10">
        <f t="shared" si="5"/>
        <v>2.9243687389482279E-37</v>
      </c>
      <c r="N175" s="13">
        <f t="shared" si="8"/>
        <v>2700</v>
      </c>
      <c r="O175" s="12">
        <f t="shared" si="6"/>
        <v>2.9553467243793353E-20</v>
      </c>
      <c r="Q175" s="6"/>
      <c r="R175" s="12">
        <f t="shared" si="7"/>
        <v>1.1234751096619361E-6</v>
      </c>
    </row>
    <row r="176" spans="6:18" x14ac:dyDescent="0.25">
      <c r="F176" s="13">
        <f>'practice truth model'!B120</f>
        <v>3090</v>
      </c>
      <c r="G176" s="12">
        <f>'practice truth model'!C120</f>
        <v>3.466092589115629E-19</v>
      </c>
      <c r="H176" s="9"/>
      <c r="I176" s="12">
        <f>'Game Level 0.3'!O188</f>
        <v>2.5411341634783826E-23</v>
      </c>
      <c r="J176" s="9"/>
      <c r="K176" s="10">
        <f t="shared" si="5"/>
        <v>1.2012036339637516E-37</v>
      </c>
      <c r="N176" s="13">
        <f t="shared" si="8"/>
        <v>2730</v>
      </c>
      <c r="O176" s="12">
        <f t="shared" si="6"/>
        <v>1.7158164648706046E-20</v>
      </c>
      <c r="Q176" s="6"/>
      <c r="R176" s="12">
        <f t="shared" si="7"/>
        <v>7.7800141650189228E-7</v>
      </c>
    </row>
    <row r="177" spans="6:18" x14ac:dyDescent="0.25">
      <c r="F177" s="13">
        <f>'practice truth model'!B121</f>
        <v>3120</v>
      </c>
      <c r="G177" s="12">
        <f>'practice truth model'!C121</f>
        <v>2.2216368325349272E-19</v>
      </c>
      <c r="H177" s="9"/>
      <c r="I177" s="12">
        <f>'Game Level 0.3'!O189</f>
        <v>1.4776276234841179E-23</v>
      </c>
      <c r="J177" s="9"/>
      <c r="K177" s="10">
        <f t="shared" si="5"/>
        <v>4.9350136871190379E-38</v>
      </c>
      <c r="N177" s="13">
        <f t="shared" si="8"/>
        <v>2760</v>
      </c>
      <c r="O177" s="12">
        <f t="shared" si="6"/>
        <v>9.9630103387570084E-21</v>
      </c>
      <c r="Q177" s="6"/>
      <c r="R177" s="12">
        <f t="shared" si="7"/>
        <v>5.3669541511834371E-7</v>
      </c>
    </row>
    <row r="178" spans="6:18" x14ac:dyDescent="0.25">
      <c r="F178" s="13">
        <f>'practice truth model'!B122</f>
        <v>3150</v>
      </c>
      <c r="G178" s="12">
        <f>'practice truth model'!C122</f>
        <v>1.4241286692211078E-19</v>
      </c>
      <c r="H178" s="9"/>
      <c r="I178" s="12">
        <f>'Game Level 0.3'!O190</f>
        <v>8.5930748152298902E-24</v>
      </c>
      <c r="J178" s="9"/>
      <c r="K178" s="10">
        <f t="shared" si="5"/>
        <v>2.0278977209975543E-38</v>
      </c>
      <c r="N178" s="13">
        <f t="shared" si="8"/>
        <v>2790</v>
      </c>
      <c r="O178" s="12">
        <f t="shared" si="6"/>
        <v>5.7858438123060035E-21</v>
      </c>
      <c r="Q178" s="6"/>
      <c r="R178" s="12">
        <f t="shared" si="7"/>
        <v>3.6886099811451886E-7</v>
      </c>
    </row>
    <row r="179" spans="6:18" x14ac:dyDescent="0.25">
      <c r="F179" s="13">
        <f>'practice truth model'!B123</f>
        <v>3180</v>
      </c>
      <c r="G179" s="12">
        <f>'practice truth model'!C123</f>
        <v>9.1299416704605887E-20</v>
      </c>
      <c r="H179" s="9"/>
      <c r="I179" s="12">
        <f>'Game Level 0.3'!O191</f>
        <v>4.9977858151503913E-24</v>
      </c>
      <c r="J179" s="9"/>
      <c r="K179" s="10">
        <f t="shared" si="5"/>
        <v>8.3346709257196568E-39</v>
      </c>
      <c r="N179" s="13">
        <f t="shared" si="8"/>
        <v>2820</v>
      </c>
      <c r="O179" s="12">
        <f t="shared" si="6"/>
        <v>3.3604562353511239E-21</v>
      </c>
      <c r="Q179" s="6"/>
      <c r="R179" s="12">
        <f t="shared" si="7"/>
        <v>2.5260340869192173E-7</v>
      </c>
    </row>
    <row r="180" spans="6:18" x14ac:dyDescent="0.25">
      <c r="F180" s="13">
        <f>'practice truth model'!B124</f>
        <v>3210</v>
      </c>
      <c r="G180" s="12">
        <f>'practice truth model'!C124</f>
        <v>5.8536770247633811E-20</v>
      </c>
      <c r="H180" s="9"/>
      <c r="I180" s="12">
        <f>'Game Level 0.3'!O192</f>
        <v>2.9070428235541416E-24</v>
      </c>
      <c r="J180" s="9"/>
      <c r="K180" s="10">
        <f t="shared" si="5"/>
        <v>3.4262131416794395E-39</v>
      </c>
      <c r="N180" s="13">
        <f t="shared" si="8"/>
        <v>2850</v>
      </c>
      <c r="O180" s="12">
        <f t="shared" si="6"/>
        <v>1.9520199667761651E-21</v>
      </c>
      <c r="Q180" s="6"/>
      <c r="R180" s="12">
        <f t="shared" si="7"/>
        <v>1.7238884897852568E-7</v>
      </c>
    </row>
    <row r="181" spans="6:18" x14ac:dyDescent="0.25">
      <c r="F181" s="13">
        <f>'practice truth model'!B125</f>
        <v>3240</v>
      </c>
      <c r="G181" s="12">
        <f>'practice truth model'!C125</f>
        <v>3.7534520498221026E-20</v>
      </c>
      <c r="H181" s="9"/>
      <c r="I181" s="12">
        <f>'Game Level 0.3'!O193</f>
        <v>1.6910998978059366E-24</v>
      </c>
      <c r="J181" s="9"/>
      <c r="K181" s="10">
        <f t="shared" si="5"/>
        <v>1.4087132826436359E-39</v>
      </c>
      <c r="N181" s="13">
        <f t="shared" si="8"/>
        <v>2880</v>
      </c>
      <c r="O181" s="12">
        <f t="shared" si="6"/>
        <v>1.1340281202119502E-21</v>
      </c>
      <c r="Q181" s="6"/>
      <c r="R181" s="12">
        <f t="shared" ref="R181:R205" si="9">IF($N181&lt;=O$73,0,+O$71*O$72*O$75*O$77^0.5/(2*(PI()*O$78*($N181-O$73)^3)^0.5)*EXP(-((O$77*O$75-O$79*($N181-O$73))^2)/(4*O$77*O$78*($N181-O$73)))*EXP(-O$80*($N181-O$73)))</f>
        <v>1.1725253593244787E-7</v>
      </c>
    </row>
    <row r="182" spans="6:18" x14ac:dyDescent="0.25">
      <c r="F182" s="13">
        <f>'practice truth model'!B126</f>
        <v>3270</v>
      </c>
      <c r="G182" s="12">
        <f>'practice truth model'!C126</f>
        <v>2.4069869921386509E-20</v>
      </c>
      <c r="H182" s="9"/>
      <c r="I182" s="12">
        <f>'Game Level 0.3'!O194</f>
        <v>9.8385355569146924E-25</v>
      </c>
      <c r="J182" s="9"/>
      <c r="K182" s="10">
        <f t="shared" si="5"/>
        <v>5.7931127654622053E-40</v>
      </c>
      <c r="N182" s="13">
        <f t="shared" si="8"/>
        <v>2910</v>
      </c>
      <c r="O182" s="12">
        <f t="shared" si="6"/>
        <v>6.5889475680454262E-22</v>
      </c>
      <c r="Q182" s="6"/>
      <c r="R182" s="12">
        <f t="shared" si="9"/>
        <v>7.949245520567853E-8</v>
      </c>
    </row>
    <row r="183" spans="6:18" x14ac:dyDescent="0.25">
      <c r="F183" s="13">
        <f>'practice truth model'!B127</f>
        <v>3300</v>
      </c>
      <c r="G183" s="12">
        <f>'practice truth model'!C127</f>
        <v>1.5436782175917383E-20</v>
      </c>
      <c r="H183" s="9"/>
      <c r="I183" s="12">
        <f>'Game Level 0.3'!O195</f>
        <v>5.7244577022447876E-25</v>
      </c>
      <c r="J183" s="9"/>
      <c r="K183" s="10">
        <f t="shared" si="5"/>
        <v>2.3827657083308981E-40</v>
      </c>
      <c r="N183" s="13">
        <f t="shared" si="8"/>
        <v>2940</v>
      </c>
      <c r="O183" s="12">
        <f t="shared" si="6"/>
        <v>3.8287769195140887E-22</v>
      </c>
      <c r="Q183" s="6"/>
      <c r="R183" s="12">
        <f t="shared" si="9"/>
        <v>5.372366426693895E-8</v>
      </c>
    </row>
    <row r="184" spans="6:18" x14ac:dyDescent="0.25">
      <c r="F184" s="13">
        <f>'practice truth model'!B128</f>
        <v>3330</v>
      </c>
      <c r="G184" s="12">
        <f>'practice truth model'!C128</f>
        <v>9.9010074689414302E-21</v>
      </c>
      <c r="H184" s="9"/>
      <c r="I184" s="12">
        <f>'Game Level 0.3'!O196</f>
        <v>3.3310433464003681E-25</v>
      </c>
      <c r="J184" s="9"/>
      <c r="K184" s="10">
        <f t="shared" si="5"/>
        <v>9.8023352873982089E-41</v>
      </c>
      <c r="N184" s="13">
        <f t="shared" si="8"/>
        <v>2970</v>
      </c>
      <c r="O184" s="12">
        <f t="shared" si="6"/>
        <v>2.2251280209751924E-22</v>
      </c>
      <c r="Q184" s="6"/>
      <c r="R184" s="12">
        <f t="shared" si="9"/>
        <v>3.6198029627614459E-8</v>
      </c>
    </row>
    <row r="185" spans="6:18" x14ac:dyDescent="0.25">
      <c r="F185" s="13">
        <f>'practice truth model'!B129</f>
        <v>3360</v>
      </c>
      <c r="G185" s="12">
        <f>'practice truth model'!C129</f>
        <v>6.3509838592489289E-21</v>
      </c>
      <c r="H185" s="9"/>
      <c r="I185" s="12">
        <f>'Game Level 0.3'!O197</f>
        <v>1.9385081046803182E-25</v>
      </c>
      <c r="J185" s="9"/>
      <c r="K185" s="10">
        <f t="shared" si="5"/>
        <v>4.0332533731281783E-41</v>
      </c>
      <c r="N185" s="13">
        <f t="shared" si="8"/>
        <v>3000</v>
      </c>
      <c r="O185" s="12">
        <f t="shared" si="6"/>
        <v>1.2933022523092789E-22</v>
      </c>
      <c r="Q185" s="6"/>
      <c r="R185" s="12">
        <f t="shared" si="9"/>
        <v>2.4317870841199373E-8</v>
      </c>
    </row>
    <row r="186" spans="6:18" x14ac:dyDescent="0.25">
      <c r="F186" s="13">
        <f>'practice truth model'!B130</f>
        <v>3390</v>
      </c>
      <c r="G186" s="12">
        <f>'practice truth model'!C130</f>
        <v>4.0741881309858916E-21</v>
      </c>
      <c r="H186" s="9"/>
      <c r="I186" s="12">
        <f>'Game Level 0.3'!O198</f>
        <v>1.1282250461995342E-25</v>
      </c>
      <c r="J186" s="9"/>
      <c r="K186" s="10">
        <f t="shared" si="5"/>
        <v>1.6598089619176771E-41</v>
      </c>
      <c r="N186" s="13">
        <f t="shared" si="8"/>
        <v>3030</v>
      </c>
      <c r="O186" s="12">
        <f t="shared" si="6"/>
        <v>7.5178618226953938E-23</v>
      </c>
      <c r="Q186" s="6"/>
      <c r="R186" s="12">
        <f t="shared" si="9"/>
        <v>1.6290239664892427E-8</v>
      </c>
    </row>
    <row r="187" spans="6:18" x14ac:dyDescent="0.25">
      <c r="F187" s="13">
        <f>'practice truth model'!B131</f>
        <v>3420</v>
      </c>
      <c r="G187" s="12">
        <f>'practice truth model'!C131</f>
        <v>2.6138403056379867E-21</v>
      </c>
      <c r="H187" s="9"/>
      <c r="I187" s="12">
        <f>'Game Level 0.3'!O199</f>
        <v>6.566954685020131E-26</v>
      </c>
      <c r="J187" s="9"/>
      <c r="K187" s="10">
        <f t="shared" si="5"/>
        <v>6.8318178482733525E-42</v>
      </c>
      <c r="N187" s="13">
        <f t="shared" si="8"/>
        <v>3060</v>
      </c>
      <c r="O187" s="12">
        <f t="shared" si="6"/>
        <v>4.3705603330803868E-23</v>
      </c>
      <c r="Q187" s="6"/>
      <c r="R187" s="12">
        <f t="shared" si="9"/>
        <v>1.0882509934582843E-8</v>
      </c>
    </row>
    <row r="188" spans="6:18" x14ac:dyDescent="0.25">
      <c r="F188" s="13">
        <f>'practice truth model'!B132</f>
        <v>3450</v>
      </c>
      <c r="G188" s="12">
        <f>'practice truth model'!C132</f>
        <v>1.6770823383837345E-21</v>
      </c>
      <c r="H188" s="9"/>
      <c r="I188" s="12">
        <f>'Game Level 0.3'!O200</f>
        <v>3.8227145629085138E-26</v>
      </c>
      <c r="J188" s="9"/>
      <c r="K188" s="10">
        <f t="shared" si="5"/>
        <v>2.8124769510384065E-42</v>
      </c>
      <c r="N188" s="13">
        <f t="shared" si="8"/>
        <v>3090</v>
      </c>
      <c r="O188" s="12">
        <f t="shared" si="6"/>
        <v>2.5411341634783826E-23</v>
      </c>
      <c r="Q188" s="6"/>
      <c r="R188" s="12">
        <f t="shared" si="9"/>
        <v>7.2504865563098694E-9</v>
      </c>
    </row>
    <row r="189" spans="6:18" x14ac:dyDescent="0.25">
      <c r="F189" s="13">
        <f>'practice truth model'!B133</f>
        <v>3480</v>
      </c>
      <c r="G189" s="12">
        <f>'practice truth model'!C133</f>
        <v>1.0761345047855326E-21</v>
      </c>
      <c r="H189" s="9"/>
      <c r="I189" s="12">
        <f>'Game Level 0.3'!O201</f>
        <v>2.2254544293775761E-26</v>
      </c>
      <c r="J189" s="9"/>
      <c r="K189" s="10">
        <f t="shared" si="5"/>
        <v>1.1580175751192626E-42</v>
      </c>
      <c r="N189" s="13">
        <f t="shared" si="8"/>
        <v>3120</v>
      </c>
      <c r="O189" s="12">
        <f t="shared" si="6"/>
        <v>1.4776276234841179E-23</v>
      </c>
      <c r="Q189" s="6"/>
      <c r="R189" s="12">
        <f t="shared" si="9"/>
        <v>4.8181136979293398E-9</v>
      </c>
    </row>
    <row r="190" spans="6:18" x14ac:dyDescent="0.25">
      <c r="F190" s="13">
        <f>'practice truth model'!B134</f>
        <v>3510</v>
      </c>
      <c r="G190" s="12">
        <f>'practice truth model'!C134</f>
        <v>6.905816717836699E-22</v>
      </c>
      <c r="H190" s="9"/>
      <c r="I190" s="12">
        <f>'Game Level 0.3'!O202</f>
        <v>1.2956984822502798E-26</v>
      </c>
      <c r="J190" s="9"/>
      <c r="K190" s="10">
        <f t="shared" si="5"/>
        <v>4.7688514985893186E-43</v>
      </c>
      <c r="N190" s="13">
        <f t="shared" si="8"/>
        <v>3150</v>
      </c>
      <c r="O190" s="12">
        <f t="shared" si="6"/>
        <v>8.5930748152298902E-24</v>
      </c>
      <c r="Q190" s="6"/>
      <c r="R190" s="12">
        <f t="shared" si="9"/>
        <v>3.1936894207366716E-9</v>
      </c>
    </row>
    <row r="191" spans="6:18" x14ac:dyDescent="0.25">
      <c r="F191" s="13">
        <f>'practice truth model'!B135</f>
        <v>3540</v>
      </c>
      <c r="G191" s="12">
        <f>'practice truth model'!C135</f>
        <v>4.4319959243674773E-22</v>
      </c>
      <c r="H191" s="9"/>
      <c r="I191" s="12">
        <f>'Game Level 0.3'!O203</f>
        <v>7.5444405890542827E-27</v>
      </c>
      <c r="J191" s="9"/>
      <c r="K191" s="10">
        <f t="shared" si="5"/>
        <v>1.9641919140702942E-43</v>
      </c>
      <c r="N191" s="13">
        <f t="shared" si="8"/>
        <v>3180</v>
      </c>
      <c r="O191" s="12">
        <f t="shared" si="6"/>
        <v>4.9977858151503913E-24</v>
      </c>
      <c r="Q191" s="6"/>
      <c r="R191" s="12">
        <f t="shared" si="9"/>
        <v>2.1117701796026915E-9</v>
      </c>
    </row>
    <row r="192" spans="6:18" x14ac:dyDescent="0.25">
      <c r="F192" s="13">
        <f>'practice truth model'!B136</f>
        <v>3570</v>
      </c>
      <c r="G192" s="12">
        <f>'practice truth model'!C136</f>
        <v>2.844585378197928E-22</v>
      </c>
      <c r="H192" s="9"/>
      <c r="I192" s="12">
        <f>'Game Level 0.3'!O204</f>
        <v>4.3932653458415552E-27</v>
      </c>
      <c r="J192" s="9"/>
      <c r="K192" s="10">
        <f t="shared" si="5"/>
        <v>8.0914160354202193E-44</v>
      </c>
      <c r="N192" s="13">
        <f t="shared" si="8"/>
        <v>3210</v>
      </c>
      <c r="O192" s="12">
        <f t="shared" si="6"/>
        <v>2.9070428235541416E-24</v>
      </c>
      <c r="Q192" s="6"/>
      <c r="R192" s="12">
        <f t="shared" si="9"/>
        <v>1.393061498543458E-9</v>
      </c>
    </row>
    <row r="193" spans="6:18" x14ac:dyDescent="0.25">
      <c r="F193" s="13">
        <f>'practice truth model'!B137</f>
        <v>3600</v>
      </c>
      <c r="G193" s="12">
        <f>'practice truth model'!C137</f>
        <v>1.825885012229289E-22</v>
      </c>
      <c r="H193" s="9"/>
      <c r="I193" s="12">
        <f>'Game Level 0.3'!O205</f>
        <v>2.5584950871394354E-27</v>
      </c>
      <c r="J193" s="9"/>
      <c r="K193" s="10">
        <f t="shared" si="5"/>
        <v>3.3337626481814707E-44</v>
      </c>
      <c r="N193" s="13">
        <f t="shared" si="8"/>
        <v>3240</v>
      </c>
      <c r="O193" s="12">
        <f t="shared" si="6"/>
        <v>1.6910998978059366E-24</v>
      </c>
      <c r="Q193" s="6"/>
      <c r="R193" s="12">
        <f t="shared" si="9"/>
        <v>9.1684032367196991E-10</v>
      </c>
    </row>
    <row r="194" spans="6:18" x14ac:dyDescent="0.25">
      <c r="N194" s="13">
        <f t="shared" si="8"/>
        <v>3270</v>
      </c>
      <c r="O194" s="12">
        <f t="shared" si="6"/>
        <v>9.8385355569146924E-25</v>
      </c>
      <c r="Q194" s="6"/>
      <c r="R194" s="12">
        <f t="shared" si="9"/>
        <v>6.0206844760160418E-10</v>
      </c>
    </row>
    <row r="195" spans="6:18" x14ac:dyDescent="0.25">
      <c r="N195" s="13">
        <f t="shared" si="8"/>
        <v>3300</v>
      </c>
      <c r="O195" s="12">
        <f t="shared" si="6"/>
        <v>5.7244577022447876E-25</v>
      </c>
      <c r="Q195" s="6"/>
      <c r="R195" s="12">
        <f t="shared" si="9"/>
        <v>3.9450693708896379E-10</v>
      </c>
    </row>
    <row r="196" spans="6:18" x14ac:dyDescent="0.25">
      <c r="N196" s="13">
        <f t="shared" si="8"/>
        <v>3330</v>
      </c>
      <c r="O196" s="12">
        <f t="shared" si="6"/>
        <v>3.3310433464003681E-25</v>
      </c>
      <c r="Q196" s="6"/>
      <c r="R196" s="12">
        <f t="shared" si="9"/>
        <v>2.5795672723895659E-10</v>
      </c>
    </row>
    <row r="197" spans="6:18" x14ac:dyDescent="0.25">
      <c r="N197" s="13">
        <f t="shared" si="8"/>
        <v>3360</v>
      </c>
      <c r="O197" s="12">
        <f t="shared" si="6"/>
        <v>1.9385081046803182E-25</v>
      </c>
      <c r="Q197" s="6"/>
      <c r="R197" s="12">
        <f t="shared" si="9"/>
        <v>1.6832488858026441E-10</v>
      </c>
    </row>
    <row r="198" spans="6:18" x14ac:dyDescent="0.25">
      <c r="N198" s="13">
        <f t="shared" si="8"/>
        <v>3390</v>
      </c>
      <c r="O198" s="12">
        <f t="shared" si="6"/>
        <v>1.1282250461995342E-25</v>
      </c>
      <c r="Q198" s="6"/>
      <c r="R198" s="12">
        <f t="shared" si="9"/>
        <v>1.0961852419675351E-10</v>
      </c>
    </row>
    <row r="199" spans="6:18" x14ac:dyDescent="0.25">
      <c r="N199" s="13">
        <f t="shared" si="8"/>
        <v>3420</v>
      </c>
      <c r="O199" s="12">
        <f t="shared" si="6"/>
        <v>6.566954685020131E-26</v>
      </c>
      <c r="Q199" s="6"/>
      <c r="R199" s="12">
        <f t="shared" si="9"/>
        <v>7.1248818990683784E-11</v>
      </c>
    </row>
    <row r="200" spans="6:18" x14ac:dyDescent="0.25">
      <c r="N200" s="13">
        <f t="shared" si="8"/>
        <v>3450</v>
      </c>
      <c r="O200" s="12">
        <f t="shared" si="6"/>
        <v>3.8227145629085138E-26</v>
      </c>
      <c r="Q200" s="6"/>
      <c r="R200" s="12">
        <f t="shared" si="9"/>
        <v>4.622241067026165E-11</v>
      </c>
    </row>
    <row r="201" spans="6:18" x14ac:dyDescent="0.25">
      <c r="N201" s="13">
        <f t="shared" si="8"/>
        <v>3480</v>
      </c>
      <c r="O201" s="12">
        <f t="shared" si="6"/>
        <v>2.2254544293775761E-26</v>
      </c>
      <c r="Q201" s="6"/>
      <c r="R201" s="12">
        <f t="shared" si="9"/>
        <v>2.9931672631345127E-11</v>
      </c>
    </row>
    <row r="202" spans="6:18" x14ac:dyDescent="0.25">
      <c r="N202" s="13">
        <f t="shared" si="8"/>
        <v>3510</v>
      </c>
      <c r="O202" s="12">
        <f t="shared" si="6"/>
        <v>1.2956984822502798E-26</v>
      </c>
      <c r="Q202" s="6"/>
      <c r="R202" s="12">
        <f t="shared" si="9"/>
        <v>1.9347922211405928E-11</v>
      </c>
    </row>
    <row r="203" spans="6:18" x14ac:dyDescent="0.25">
      <c r="N203" s="13">
        <f t="shared" si="8"/>
        <v>3540</v>
      </c>
      <c r="O203" s="12">
        <f t="shared" si="6"/>
        <v>7.5444405890542827E-27</v>
      </c>
      <c r="Q203" s="6"/>
      <c r="R203" s="12">
        <f t="shared" si="9"/>
        <v>1.2484850634743402E-11</v>
      </c>
    </row>
    <row r="204" spans="6:18" x14ac:dyDescent="0.25">
      <c r="N204" s="13">
        <f t="shared" si="8"/>
        <v>3570</v>
      </c>
      <c r="O204" s="12">
        <f t="shared" si="6"/>
        <v>4.3932653458415552E-27</v>
      </c>
      <c r="Q204" s="6"/>
      <c r="R204" s="12">
        <f t="shared" si="9"/>
        <v>8.042629052801014E-12</v>
      </c>
    </row>
    <row r="205" spans="6:18" x14ac:dyDescent="0.25">
      <c r="N205" s="13">
        <f t="shared" si="8"/>
        <v>3600</v>
      </c>
      <c r="O205" s="12">
        <f t="shared" si="6"/>
        <v>2.5584950871394354E-27</v>
      </c>
      <c r="Q205" s="6"/>
      <c r="R205" s="12">
        <f t="shared" si="9"/>
        <v>5.1724666442271014E-12</v>
      </c>
    </row>
    <row r="206" spans="6:18" x14ac:dyDescent="0.25">
      <c r="Q206" s="6"/>
      <c r="R206" s="7"/>
    </row>
    <row r="207" spans="6:18" x14ac:dyDescent="0.25">
      <c r="Q207" s="6"/>
      <c r="R207" s="7"/>
    </row>
    <row r="208" spans="6:18" x14ac:dyDescent="0.25">
      <c r="Q208" s="6"/>
      <c r="R208" s="7"/>
    </row>
    <row r="209" spans="17:18" x14ac:dyDescent="0.25">
      <c r="Q209" s="6"/>
      <c r="R209" s="7"/>
    </row>
    <row r="210" spans="17:18" x14ac:dyDescent="0.25">
      <c r="Q210" s="6"/>
      <c r="R210" s="7"/>
    </row>
    <row r="211" spans="17:18" x14ac:dyDescent="0.25">
      <c r="Q211" s="6"/>
      <c r="R211" s="7"/>
    </row>
    <row r="212" spans="17:18" x14ac:dyDescent="0.25">
      <c r="Q212" s="6"/>
      <c r="R212" s="7"/>
    </row>
    <row r="213" spans="17:18" x14ac:dyDescent="0.25">
      <c r="Q213" s="6"/>
      <c r="R213" s="7"/>
    </row>
    <row r="214" spans="17:18" x14ac:dyDescent="0.25">
      <c r="Q214" s="6"/>
      <c r="R214" s="7"/>
    </row>
    <row r="215" spans="17:18" x14ac:dyDescent="0.25">
      <c r="Q215" s="6"/>
      <c r="R215" s="7"/>
    </row>
    <row r="216" spans="17:18" x14ac:dyDescent="0.25">
      <c r="Q216" s="6"/>
      <c r="R216" s="7"/>
    </row>
    <row r="217" spans="17:18" x14ac:dyDescent="0.25">
      <c r="Q217" s="6"/>
      <c r="R217" s="7"/>
    </row>
    <row r="218" spans="17:18" x14ac:dyDescent="0.25">
      <c r="Q218" s="6"/>
      <c r="R218" s="7"/>
    </row>
    <row r="219" spans="17:18" x14ac:dyDescent="0.25">
      <c r="Q219" s="6"/>
      <c r="R219" s="7"/>
    </row>
    <row r="220" spans="17:18" x14ac:dyDescent="0.25">
      <c r="Q220" s="6"/>
      <c r="R220" s="7"/>
    </row>
    <row r="221" spans="17:18" x14ac:dyDescent="0.25">
      <c r="Q221" s="6"/>
      <c r="R221" s="7"/>
    </row>
    <row r="222" spans="17:18" x14ac:dyDescent="0.25">
      <c r="Q222" s="6"/>
      <c r="R222" s="7"/>
    </row>
    <row r="223" spans="17:18" x14ac:dyDescent="0.25">
      <c r="Q223" s="6"/>
      <c r="R223" s="7"/>
    </row>
    <row r="224" spans="17:18" x14ac:dyDescent="0.25">
      <c r="Q224" s="6"/>
      <c r="R224" s="7"/>
    </row>
    <row r="225" spans="17:18" x14ac:dyDescent="0.25">
      <c r="Q225" s="6"/>
      <c r="R225" s="7"/>
    </row>
    <row r="226" spans="17:18" x14ac:dyDescent="0.25">
      <c r="Q226" s="6"/>
      <c r="R226" s="7"/>
    </row>
    <row r="227" spans="17:18" x14ac:dyDescent="0.25">
      <c r="Q227" s="6"/>
      <c r="R227" s="7"/>
    </row>
    <row r="228" spans="17:18" x14ac:dyDescent="0.25">
      <c r="Q228" s="6"/>
      <c r="R228" s="7"/>
    </row>
    <row r="229" spans="17:18" x14ac:dyDescent="0.25">
      <c r="Q229" s="6"/>
      <c r="R229" s="7"/>
    </row>
    <row r="230" spans="17:18" x14ac:dyDescent="0.25">
      <c r="Q230" s="6"/>
      <c r="R230" s="7"/>
    </row>
    <row r="231" spans="17:18" x14ac:dyDescent="0.25">
      <c r="Q231" s="6"/>
      <c r="R231" s="7"/>
    </row>
    <row r="232" spans="17:18" x14ac:dyDescent="0.25">
      <c r="Q232" s="6"/>
      <c r="R232" s="7"/>
    </row>
    <row r="233" spans="17:18" x14ac:dyDescent="0.25">
      <c r="Q233" s="6"/>
      <c r="R233" s="7"/>
    </row>
    <row r="234" spans="17:18" x14ac:dyDescent="0.25">
      <c r="Q234" s="6"/>
      <c r="R234" s="7"/>
    </row>
    <row r="235" spans="17:18" x14ac:dyDescent="0.25">
      <c r="Q235" s="6"/>
      <c r="R235" s="7"/>
    </row>
    <row r="236" spans="17:18" x14ac:dyDescent="0.25">
      <c r="Q236" s="6"/>
      <c r="R236" s="7"/>
    </row>
    <row r="237" spans="17:18" x14ac:dyDescent="0.25">
      <c r="Q237" s="6"/>
      <c r="R237" s="7"/>
    </row>
    <row r="238" spans="17:18" x14ac:dyDescent="0.25">
      <c r="Q238" s="6"/>
      <c r="R238" s="7"/>
    </row>
    <row r="239" spans="17:18" x14ac:dyDescent="0.25">
      <c r="Q239" s="6"/>
      <c r="R239" s="7"/>
    </row>
    <row r="240" spans="17:18" x14ac:dyDescent="0.25">
      <c r="Q240" s="6"/>
      <c r="R240" s="7"/>
    </row>
    <row r="241" spans="17:18" x14ac:dyDescent="0.25">
      <c r="Q241" s="6"/>
      <c r="R241" s="7"/>
    </row>
    <row r="242" spans="17:18" x14ac:dyDescent="0.25">
      <c r="Q242" s="6"/>
      <c r="R242" s="7"/>
    </row>
    <row r="243" spans="17:18" x14ac:dyDescent="0.25">
      <c r="Q243" s="6"/>
      <c r="R243" s="7"/>
    </row>
    <row r="244" spans="17:18" x14ac:dyDescent="0.25">
      <c r="Q244" s="6"/>
      <c r="R244" s="7"/>
    </row>
    <row r="245" spans="17:18" x14ac:dyDescent="0.25">
      <c r="Q245" s="6"/>
      <c r="R245" s="7"/>
    </row>
    <row r="246" spans="17:18" x14ac:dyDescent="0.25">
      <c r="Q246" s="6"/>
      <c r="R246" s="7"/>
    </row>
    <row r="247" spans="17:18" x14ac:dyDescent="0.25">
      <c r="Q247" s="6"/>
      <c r="R247" s="7"/>
    </row>
    <row r="248" spans="17:18" x14ac:dyDescent="0.25">
      <c r="Q248" s="6"/>
      <c r="R248" s="7"/>
    </row>
    <row r="249" spans="17:18" x14ac:dyDescent="0.25">
      <c r="Q249" s="6"/>
      <c r="R249" s="7"/>
    </row>
    <row r="250" spans="17:18" x14ac:dyDescent="0.25">
      <c r="Q250" s="6"/>
      <c r="R250" s="7"/>
    </row>
    <row r="251" spans="17:18" x14ac:dyDescent="0.25">
      <c r="Q251" s="6"/>
      <c r="R251" s="7"/>
    </row>
    <row r="252" spans="17:18" x14ac:dyDescent="0.25">
      <c r="Q252" s="6"/>
      <c r="R252" s="7"/>
    </row>
    <row r="253" spans="17:18" x14ac:dyDescent="0.25">
      <c r="Q253" s="6"/>
      <c r="R253" s="7"/>
    </row>
    <row r="254" spans="17:18" x14ac:dyDescent="0.25">
      <c r="Q254" s="6"/>
      <c r="R254" s="7"/>
    </row>
    <row r="255" spans="17:18" x14ac:dyDescent="0.25">
      <c r="Q255" s="6"/>
      <c r="R255" s="7"/>
    </row>
    <row r="256" spans="17:18" x14ac:dyDescent="0.25">
      <c r="Q256" s="6"/>
      <c r="R256" s="7"/>
    </row>
    <row r="257" spans="17:18" x14ac:dyDescent="0.25">
      <c r="Q257" s="6"/>
      <c r="R257" s="7"/>
    </row>
    <row r="258" spans="17:18" x14ac:dyDescent="0.25">
      <c r="Q258" s="6"/>
      <c r="R258" s="7"/>
    </row>
    <row r="259" spans="17:18" x14ac:dyDescent="0.25">
      <c r="Q259" s="6"/>
      <c r="R259" s="7"/>
    </row>
    <row r="260" spans="17:18" x14ac:dyDescent="0.25">
      <c r="Q260" s="6"/>
      <c r="R260" s="7"/>
    </row>
    <row r="261" spans="17:18" x14ac:dyDescent="0.25">
      <c r="Q261" s="6"/>
      <c r="R261" s="7"/>
    </row>
    <row r="262" spans="17:18" x14ac:dyDescent="0.25">
      <c r="Q262" s="6"/>
      <c r="R262" s="7"/>
    </row>
    <row r="263" spans="17:18" x14ac:dyDescent="0.25">
      <c r="Q263" s="6"/>
      <c r="R263" s="7"/>
    </row>
    <row r="264" spans="17:18" x14ac:dyDescent="0.25">
      <c r="Q264" s="6"/>
      <c r="R264" s="7"/>
    </row>
    <row r="265" spans="17:18" x14ac:dyDescent="0.25">
      <c r="Q265" s="6"/>
      <c r="R265" s="7"/>
    </row>
    <row r="266" spans="17:18" x14ac:dyDescent="0.25">
      <c r="Q266" s="6"/>
      <c r="R266" s="7"/>
    </row>
    <row r="267" spans="17:18" x14ac:dyDescent="0.25">
      <c r="Q267" s="6"/>
      <c r="R267" s="7"/>
    </row>
    <row r="268" spans="17:18" x14ac:dyDescent="0.25">
      <c r="Q268" s="6"/>
      <c r="R268" s="7"/>
    </row>
    <row r="269" spans="17:18" x14ac:dyDescent="0.25">
      <c r="Q269" s="6"/>
      <c r="R269" s="7"/>
    </row>
    <row r="270" spans="17:18" x14ac:dyDescent="0.25">
      <c r="Q270" s="6"/>
      <c r="R270" s="7"/>
    </row>
    <row r="271" spans="17:18" x14ac:dyDescent="0.25">
      <c r="Q271" s="6"/>
      <c r="R271" s="7"/>
    </row>
    <row r="272" spans="17:18" x14ac:dyDescent="0.25">
      <c r="Q272" s="6"/>
      <c r="R272" s="7"/>
    </row>
    <row r="273" spans="17:18" x14ac:dyDescent="0.25">
      <c r="Q273" s="6"/>
      <c r="R273" s="7"/>
    </row>
    <row r="274" spans="17:18" x14ac:dyDescent="0.25">
      <c r="Q274" s="6"/>
      <c r="R274" s="7"/>
    </row>
    <row r="275" spans="17:18" x14ac:dyDescent="0.25">
      <c r="Q275" s="6"/>
      <c r="R275" s="7"/>
    </row>
    <row r="276" spans="17:18" x14ac:dyDescent="0.25">
      <c r="Q276" s="6"/>
      <c r="R276" s="7"/>
    </row>
    <row r="277" spans="17:18" x14ac:dyDescent="0.25">
      <c r="Q277" s="6"/>
      <c r="R277" s="7"/>
    </row>
    <row r="278" spans="17:18" x14ac:dyDescent="0.25">
      <c r="Q278" s="6"/>
      <c r="R278" s="7"/>
    </row>
    <row r="279" spans="17:18" x14ac:dyDescent="0.25">
      <c r="Q279" s="6"/>
      <c r="R279" s="7"/>
    </row>
    <row r="280" spans="17:18" x14ac:dyDescent="0.25">
      <c r="Q280" s="6"/>
      <c r="R280" s="7"/>
    </row>
    <row r="281" spans="17:18" x14ac:dyDescent="0.25">
      <c r="Q281" s="6"/>
      <c r="R281" s="7"/>
    </row>
    <row r="282" spans="17:18" x14ac:dyDescent="0.25">
      <c r="Q282" s="6"/>
      <c r="R282" s="7"/>
    </row>
    <row r="283" spans="17:18" x14ac:dyDescent="0.25">
      <c r="Q283" s="6"/>
      <c r="R283" s="7"/>
    </row>
    <row r="284" spans="17:18" x14ac:dyDescent="0.25">
      <c r="Q284" s="6"/>
      <c r="R284" s="7"/>
    </row>
    <row r="285" spans="17:18" x14ac:dyDescent="0.25">
      <c r="Q285" s="6"/>
      <c r="R285" s="7"/>
    </row>
    <row r="286" spans="17:18" x14ac:dyDescent="0.25">
      <c r="Q286" s="6"/>
      <c r="R286" s="7"/>
    </row>
    <row r="287" spans="17:18" x14ac:dyDescent="0.25">
      <c r="Q287" s="6"/>
      <c r="R287" s="7"/>
    </row>
    <row r="288" spans="17:18" x14ac:dyDescent="0.25">
      <c r="Q288" s="6"/>
      <c r="R288" s="7"/>
    </row>
    <row r="289" spans="17:18" x14ac:dyDescent="0.25">
      <c r="Q289" s="6"/>
      <c r="R289" s="7"/>
    </row>
    <row r="290" spans="17:18" x14ac:dyDescent="0.25">
      <c r="Q290" s="6"/>
      <c r="R290" s="7"/>
    </row>
    <row r="291" spans="17:18" x14ac:dyDescent="0.25">
      <c r="Q291" s="6"/>
      <c r="R291" s="7"/>
    </row>
    <row r="292" spans="17:18" x14ac:dyDescent="0.25">
      <c r="Q292" s="6"/>
      <c r="R292" s="7"/>
    </row>
    <row r="293" spans="17:18" x14ac:dyDescent="0.25">
      <c r="Q293" s="6"/>
      <c r="R293" s="7"/>
    </row>
    <row r="294" spans="17:18" x14ac:dyDescent="0.25">
      <c r="Q294" s="6"/>
      <c r="R294" s="7"/>
    </row>
    <row r="295" spans="17:18" x14ac:dyDescent="0.25">
      <c r="Q295" s="6"/>
      <c r="R295" s="7"/>
    </row>
    <row r="296" spans="17:18" x14ac:dyDescent="0.25">
      <c r="Q296" s="6"/>
      <c r="R296" s="7"/>
    </row>
    <row r="297" spans="17:18" x14ac:dyDescent="0.25">
      <c r="Q297" s="6"/>
      <c r="R297" s="7"/>
    </row>
    <row r="298" spans="17:18" x14ac:dyDescent="0.25">
      <c r="Q298" s="6"/>
      <c r="R298" s="7"/>
    </row>
    <row r="299" spans="17:18" x14ac:dyDescent="0.25">
      <c r="Q299" s="6"/>
      <c r="R299" s="7"/>
    </row>
    <row r="300" spans="17:18" x14ac:dyDescent="0.25">
      <c r="Q300" s="6"/>
      <c r="R300" s="7"/>
    </row>
    <row r="301" spans="17:18" x14ac:dyDescent="0.25">
      <c r="Q301" s="6"/>
      <c r="R301" s="7"/>
    </row>
    <row r="302" spans="17:18" x14ac:dyDescent="0.25">
      <c r="Q302" s="6"/>
      <c r="R302" s="7"/>
    </row>
    <row r="303" spans="17:18" x14ac:dyDescent="0.25">
      <c r="Q303" s="6"/>
      <c r="R303" s="7"/>
    </row>
    <row r="304" spans="17:18" x14ac:dyDescent="0.25">
      <c r="Q304" s="6"/>
      <c r="R304" s="7"/>
    </row>
    <row r="305" spans="17:18" x14ac:dyDescent="0.25">
      <c r="Q305" s="6"/>
      <c r="R305" s="7"/>
    </row>
    <row r="306" spans="17:18" x14ac:dyDescent="0.25">
      <c r="Q306" s="6"/>
      <c r="R306" s="7"/>
    </row>
    <row r="307" spans="17:18" x14ac:dyDescent="0.25">
      <c r="Q307" s="6"/>
      <c r="R307" s="7"/>
    </row>
    <row r="308" spans="17:18" x14ac:dyDescent="0.25">
      <c r="Q308" s="6"/>
      <c r="R308" s="7"/>
    </row>
    <row r="309" spans="17:18" x14ac:dyDescent="0.25">
      <c r="Q309" s="6"/>
      <c r="R309" s="7"/>
    </row>
    <row r="310" spans="17:18" x14ac:dyDescent="0.25">
      <c r="Q310" s="6"/>
      <c r="R310" s="7"/>
    </row>
    <row r="311" spans="17:18" x14ac:dyDescent="0.25">
      <c r="Q311" s="6"/>
      <c r="R311" s="7"/>
    </row>
    <row r="312" spans="17:18" x14ac:dyDescent="0.25">
      <c r="Q312" s="6"/>
      <c r="R312" s="7"/>
    </row>
    <row r="313" spans="17:18" x14ac:dyDescent="0.25">
      <c r="Q313" s="6"/>
      <c r="R313" s="7"/>
    </row>
    <row r="314" spans="17:18" x14ac:dyDescent="0.25">
      <c r="Q314" s="6"/>
      <c r="R314" s="7"/>
    </row>
    <row r="315" spans="17:18" x14ac:dyDescent="0.25">
      <c r="Q315" s="6"/>
      <c r="R315" s="7"/>
    </row>
    <row r="316" spans="17:18" x14ac:dyDescent="0.25">
      <c r="Q316" s="6"/>
      <c r="R316" s="7"/>
    </row>
    <row r="317" spans="17:18" x14ac:dyDescent="0.25">
      <c r="Q317" s="6"/>
      <c r="R317" s="7"/>
    </row>
    <row r="318" spans="17:18" x14ac:dyDescent="0.25">
      <c r="Q318" s="6"/>
      <c r="R318" s="7"/>
    </row>
    <row r="319" spans="17:18" x14ac:dyDescent="0.25">
      <c r="Q319" s="6"/>
      <c r="R319" s="7"/>
    </row>
    <row r="320" spans="17:18" x14ac:dyDescent="0.25">
      <c r="Q320" s="6"/>
      <c r="R320" s="7"/>
    </row>
    <row r="321" spans="17:18" x14ac:dyDescent="0.25">
      <c r="Q321" s="6"/>
      <c r="R321" s="7"/>
    </row>
    <row r="322" spans="17:18" x14ac:dyDescent="0.25">
      <c r="Q322" s="6"/>
      <c r="R322" s="7"/>
    </row>
    <row r="323" spans="17:18" x14ac:dyDescent="0.25">
      <c r="Q323" s="6"/>
      <c r="R323" s="7"/>
    </row>
    <row r="324" spans="17:18" x14ac:dyDescent="0.25">
      <c r="Q324" s="6"/>
      <c r="R324" s="7"/>
    </row>
    <row r="325" spans="17:18" x14ac:dyDescent="0.25">
      <c r="Q325" s="6"/>
      <c r="R325" s="7"/>
    </row>
    <row r="326" spans="17:18" x14ac:dyDescent="0.25">
      <c r="Q326" s="6"/>
      <c r="R326" s="7"/>
    </row>
    <row r="327" spans="17:18" x14ac:dyDescent="0.25">
      <c r="Q327" s="6"/>
      <c r="R327" s="7"/>
    </row>
    <row r="328" spans="17:18" x14ac:dyDescent="0.25">
      <c r="Q328" s="6"/>
      <c r="R328" s="7"/>
    </row>
    <row r="329" spans="17:18" x14ac:dyDescent="0.25">
      <c r="Q329" s="6"/>
      <c r="R329" s="7"/>
    </row>
    <row r="330" spans="17:18" x14ac:dyDescent="0.25">
      <c r="Q330" s="6"/>
      <c r="R330" s="7"/>
    </row>
    <row r="331" spans="17:18" x14ac:dyDescent="0.25">
      <c r="Q331" s="6"/>
      <c r="R331" s="7"/>
    </row>
    <row r="332" spans="17:18" x14ac:dyDescent="0.25">
      <c r="Q332" s="6"/>
      <c r="R332" s="7"/>
    </row>
    <row r="333" spans="17:18" x14ac:dyDescent="0.25">
      <c r="Q333" s="6"/>
      <c r="R333" s="7"/>
    </row>
    <row r="334" spans="17:18" x14ac:dyDescent="0.25">
      <c r="Q334" s="6"/>
      <c r="R334" s="7"/>
    </row>
    <row r="335" spans="17:18" x14ac:dyDescent="0.25">
      <c r="Q335" s="9"/>
      <c r="R335" s="10"/>
    </row>
  </sheetData>
  <mergeCells count="1">
    <mergeCell ref="I2:J2"/>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83" r:id="rId4" name="Scroll Bar 3">
              <controlPr defaultSize="0" autoPict="0">
                <anchor moveWithCells="1">
                  <from>
                    <xdr:col>22</xdr:col>
                    <xdr:colOff>9525</xdr:colOff>
                    <xdr:row>71</xdr:row>
                    <xdr:rowOff>0</xdr:rowOff>
                  </from>
                  <to>
                    <xdr:col>25</xdr:col>
                    <xdr:colOff>19050</xdr:colOff>
                    <xdr:row>72</xdr:row>
                    <xdr:rowOff>0</xdr:rowOff>
                  </to>
                </anchor>
              </controlPr>
            </control>
          </mc:Choice>
        </mc:AlternateContent>
        <mc:AlternateContent xmlns:mc="http://schemas.openxmlformats.org/markup-compatibility/2006">
          <mc:Choice Requires="x14">
            <control shapeId="20484" r:id="rId5" name="Scroll Bar 4">
              <controlPr defaultSize="0" autoPict="0">
                <anchor moveWithCells="1">
                  <from>
                    <xdr:col>22</xdr:col>
                    <xdr:colOff>0</xdr:colOff>
                    <xdr:row>73</xdr:row>
                    <xdr:rowOff>0</xdr:rowOff>
                  </from>
                  <to>
                    <xdr:col>25</xdr:col>
                    <xdr:colOff>0</xdr:colOff>
                    <xdr:row>74</xdr:row>
                    <xdr:rowOff>0</xdr:rowOff>
                  </to>
                </anchor>
              </controlPr>
            </control>
          </mc:Choice>
        </mc:AlternateContent>
        <mc:AlternateContent xmlns:mc="http://schemas.openxmlformats.org/markup-compatibility/2006">
          <mc:Choice Requires="x14">
            <control shapeId="20485" r:id="rId6" name="Scroll Bar 5">
              <controlPr defaultSize="0" autoPict="0">
                <anchor moveWithCells="1">
                  <from>
                    <xdr:col>22</xdr:col>
                    <xdr:colOff>0</xdr:colOff>
                    <xdr:row>75</xdr:row>
                    <xdr:rowOff>0</xdr:rowOff>
                  </from>
                  <to>
                    <xdr:col>25</xdr:col>
                    <xdr:colOff>0</xdr:colOff>
                    <xdr:row>76</xdr:row>
                    <xdr:rowOff>0</xdr:rowOff>
                  </to>
                </anchor>
              </controlPr>
            </control>
          </mc:Choice>
        </mc:AlternateContent>
        <mc:AlternateContent xmlns:mc="http://schemas.openxmlformats.org/markup-compatibility/2006">
          <mc:Choice Requires="x14">
            <control shapeId="20486" r:id="rId7" name="Scroll Bar 6">
              <controlPr defaultSize="0" autoPict="0">
                <anchor moveWithCells="1">
                  <from>
                    <xdr:col>22</xdr:col>
                    <xdr:colOff>0</xdr:colOff>
                    <xdr:row>77</xdr:row>
                    <xdr:rowOff>0</xdr:rowOff>
                  </from>
                  <to>
                    <xdr:col>25</xdr:col>
                    <xdr:colOff>0</xdr:colOff>
                    <xdr:row>78</xdr:row>
                    <xdr:rowOff>0</xdr:rowOff>
                  </to>
                </anchor>
              </controlPr>
            </control>
          </mc:Choice>
        </mc:AlternateContent>
        <mc:AlternateContent xmlns:mc="http://schemas.openxmlformats.org/markup-compatibility/2006">
          <mc:Choice Requires="x14">
            <control shapeId="20487" r:id="rId8" name="Scroll Bar 7">
              <controlPr defaultSize="0" autoPict="0">
                <anchor moveWithCells="1">
                  <from>
                    <xdr:col>22</xdr:col>
                    <xdr:colOff>0</xdr:colOff>
                    <xdr:row>79</xdr:row>
                    <xdr:rowOff>0</xdr:rowOff>
                  </from>
                  <to>
                    <xdr:col>25</xdr:col>
                    <xdr:colOff>0</xdr:colOff>
                    <xdr:row>80</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D6C2B-C1EB-4B8D-AEB6-8164F1D561F7}">
  <dimension ref="A1:Z335"/>
  <sheetViews>
    <sheetView zoomScale="67" zoomScaleNormal="67" workbookViewId="0">
      <selection activeCell="B38" sqref="B38"/>
    </sheetView>
  </sheetViews>
  <sheetFormatPr defaultRowHeight="15" x14ac:dyDescent="0.25"/>
  <cols>
    <col min="3" max="3" width="15.7109375" bestFit="1" customWidth="1"/>
    <col min="4" max="4" width="7.85546875" bestFit="1" customWidth="1"/>
    <col min="6" max="6" width="15.28515625" bestFit="1" customWidth="1"/>
    <col min="9" max="9" width="6.5703125" customWidth="1"/>
    <col min="10" max="10" width="19.85546875" bestFit="1" customWidth="1"/>
    <col min="12" max="12" width="15.5703125" bestFit="1" customWidth="1"/>
    <col min="14" max="14" width="15.5703125" bestFit="1" customWidth="1"/>
    <col min="17" max="17" width="12.85546875" customWidth="1"/>
    <col min="18" max="18" width="13.140625" customWidth="1"/>
    <col min="27" max="27" width="20.5703125" bestFit="1" customWidth="1"/>
  </cols>
  <sheetData>
    <row r="1" spans="1:18" ht="15.75" thickTop="1" x14ac:dyDescent="0.25">
      <c r="A1" s="21"/>
      <c r="B1" s="22"/>
      <c r="C1" s="22"/>
      <c r="D1" s="22"/>
      <c r="E1" s="22"/>
      <c r="F1" s="22"/>
      <c r="G1" s="22"/>
      <c r="H1" s="22"/>
      <c r="I1" s="22"/>
      <c r="J1" s="22"/>
      <c r="K1" s="22"/>
      <c r="L1" s="22"/>
      <c r="M1" s="22"/>
      <c r="N1" s="22"/>
      <c r="O1" s="22"/>
      <c r="P1" s="22"/>
      <c r="Q1" s="22"/>
      <c r="R1" s="23"/>
    </row>
    <row r="2" spans="1:18" x14ac:dyDescent="0.25">
      <c r="A2" s="24"/>
      <c r="B2" s="29" t="s">
        <v>67</v>
      </c>
      <c r="C2" s="29"/>
      <c r="D2" s="6"/>
      <c r="E2" s="6"/>
      <c r="F2" s="6"/>
      <c r="G2" s="6"/>
      <c r="H2" s="6"/>
      <c r="I2" s="74" t="s">
        <v>25</v>
      </c>
      <c r="J2" s="74"/>
      <c r="K2" s="6"/>
      <c r="L2" s="6"/>
      <c r="M2" s="6"/>
      <c r="N2" s="6"/>
      <c r="O2" s="6"/>
      <c r="P2" s="6"/>
      <c r="Q2" s="6"/>
      <c r="R2" s="25"/>
    </row>
    <row r="3" spans="1:18" x14ac:dyDescent="0.25">
      <c r="A3" s="24"/>
      <c r="B3" s="6"/>
      <c r="C3" s="6"/>
      <c r="D3" s="6"/>
      <c r="E3" s="6"/>
      <c r="F3" s="12" t="s">
        <v>68</v>
      </c>
      <c r="G3" s="12" t="s">
        <v>23</v>
      </c>
      <c r="H3" s="12" t="s">
        <v>24</v>
      </c>
      <c r="I3" s="6"/>
      <c r="J3" s="6"/>
      <c r="K3" s="6"/>
      <c r="L3" s="6"/>
      <c r="M3" s="6"/>
      <c r="N3" s="6"/>
      <c r="O3" s="6"/>
      <c r="P3" s="6"/>
      <c r="Q3" s="6"/>
      <c r="R3" s="25"/>
    </row>
    <row r="4" spans="1:18" x14ac:dyDescent="0.25">
      <c r="A4" s="24"/>
      <c r="B4" s="6"/>
      <c r="C4" s="6"/>
      <c r="D4" s="6"/>
      <c r="E4" s="6"/>
      <c r="F4" s="12" t="str">
        <f>IF($G$18=1,+'practice truth model'!E6,"")</f>
        <v/>
      </c>
      <c r="G4" s="12">
        <v>1.05</v>
      </c>
      <c r="H4" s="12">
        <v>2.5</v>
      </c>
      <c r="I4" s="34">
        <f>'Game Level 0.2'!I9</f>
        <v>2</v>
      </c>
      <c r="J4" s="12" t="s">
        <v>9</v>
      </c>
      <c r="K4" s="6"/>
      <c r="L4" s="6"/>
      <c r="M4" s="6"/>
      <c r="N4" s="6"/>
      <c r="O4" s="6"/>
      <c r="P4" s="6"/>
      <c r="Q4" s="6"/>
      <c r="R4" s="25"/>
    </row>
    <row r="5" spans="1:18" x14ac:dyDescent="0.25">
      <c r="A5" s="24"/>
      <c r="B5" s="6"/>
      <c r="C5" s="6"/>
      <c r="D5" s="6"/>
      <c r="E5" s="6"/>
      <c r="F5" s="12" t="str">
        <f>IF($G$18=1,+'practice truth model'!E7,"")</f>
        <v/>
      </c>
      <c r="G5" s="12">
        <v>10</v>
      </c>
      <c r="H5" s="12">
        <v>100</v>
      </c>
      <c r="I5" s="34">
        <f>'Game Level 0.2'!I10</f>
        <v>49</v>
      </c>
      <c r="J5" s="12" t="s">
        <v>10</v>
      </c>
      <c r="K5" s="6"/>
      <c r="L5" s="6"/>
      <c r="M5" s="6"/>
      <c r="N5" s="6"/>
      <c r="O5" s="6"/>
      <c r="P5" s="6"/>
      <c r="Q5" s="6"/>
      <c r="R5" s="25"/>
    </row>
    <row r="6" spans="1:18" x14ac:dyDescent="0.25">
      <c r="A6" s="24"/>
      <c r="B6" s="6"/>
      <c r="C6" s="6"/>
      <c r="D6" s="6"/>
      <c r="E6" s="6"/>
      <c r="F6" s="12" t="str">
        <f>IF($G$18=1,+'practice truth model'!E8,"")</f>
        <v/>
      </c>
      <c r="G6" s="12">
        <v>1.05</v>
      </c>
      <c r="H6" s="12">
        <v>4</v>
      </c>
      <c r="I6" s="34">
        <f>'Game Level 0.2'!I11</f>
        <v>2.5</v>
      </c>
      <c r="J6" s="12" t="s">
        <v>26</v>
      </c>
      <c r="K6" s="6"/>
      <c r="L6" s="6"/>
      <c r="M6" s="6"/>
      <c r="N6" s="6"/>
      <c r="O6" s="6"/>
      <c r="P6" s="6"/>
      <c r="Q6" s="6"/>
      <c r="R6" s="25"/>
    </row>
    <row r="7" spans="1:18" x14ac:dyDescent="0.25">
      <c r="A7" s="24"/>
      <c r="B7" s="6"/>
      <c r="C7" s="6"/>
      <c r="D7" s="6"/>
      <c r="E7" s="6"/>
      <c r="F7" s="12" t="str">
        <f>IF($G$18=1,+'practice truth model'!E9,"")</f>
        <v/>
      </c>
      <c r="G7" s="12">
        <v>5.0000000000000001E-4</v>
      </c>
      <c r="H7" s="12">
        <v>0.01</v>
      </c>
      <c r="I7" s="34">
        <f>'Game Level 0.2'!I12</f>
        <v>1.6999999999999999E-3</v>
      </c>
      <c r="J7" s="12" t="s">
        <v>27</v>
      </c>
      <c r="K7" s="6"/>
      <c r="L7" s="6"/>
      <c r="M7" s="6"/>
      <c r="N7" s="6"/>
      <c r="O7" s="6"/>
      <c r="P7" s="6"/>
      <c r="Q7" s="6"/>
      <c r="R7" s="25"/>
    </row>
    <row r="8" spans="1:18" x14ac:dyDescent="0.25">
      <c r="A8" s="24"/>
      <c r="B8" s="6"/>
      <c r="C8" s="6"/>
      <c r="D8" s="6"/>
      <c r="E8" s="6"/>
      <c r="F8" s="6"/>
      <c r="G8" s="6"/>
      <c r="H8" s="6"/>
      <c r="I8" s="6"/>
      <c r="J8" s="6"/>
      <c r="K8" s="6"/>
      <c r="L8" s="6"/>
      <c r="M8" s="6"/>
      <c r="N8" s="6"/>
      <c r="O8" s="6"/>
      <c r="P8" s="6"/>
      <c r="Q8" s="6"/>
      <c r="R8" s="25"/>
    </row>
    <row r="9" spans="1:18" x14ac:dyDescent="0.25">
      <c r="A9" s="24"/>
      <c r="B9" s="6"/>
      <c r="C9" s="6"/>
      <c r="D9" s="6"/>
      <c r="E9" s="6"/>
      <c r="F9" s="6"/>
      <c r="G9" s="6"/>
      <c r="H9" s="6"/>
      <c r="I9" s="6"/>
      <c r="J9" s="6"/>
      <c r="K9" s="6"/>
      <c r="L9" s="6"/>
      <c r="M9" s="6"/>
      <c r="N9" s="6"/>
      <c r="O9" s="6"/>
      <c r="P9" s="6"/>
      <c r="Q9" s="6"/>
      <c r="R9" s="25"/>
    </row>
    <row r="10" spans="1:18" x14ac:dyDescent="0.25">
      <c r="A10" s="24"/>
      <c r="B10" s="6"/>
      <c r="C10" s="6"/>
      <c r="D10" s="6"/>
      <c r="E10" s="6"/>
      <c r="F10" s="6"/>
      <c r="G10" s="6"/>
      <c r="H10" s="6"/>
      <c r="I10" s="6"/>
      <c r="J10" s="6"/>
      <c r="K10" s="6"/>
      <c r="L10" s="6"/>
      <c r="M10" s="6"/>
      <c r="N10" s="6"/>
      <c r="O10" s="6"/>
      <c r="P10" s="6"/>
      <c r="Q10" s="6"/>
      <c r="R10" s="25"/>
    </row>
    <row r="11" spans="1:18" x14ac:dyDescent="0.25">
      <c r="A11" s="24"/>
      <c r="B11" s="6"/>
      <c r="C11" s="6"/>
      <c r="D11" s="6"/>
      <c r="E11" s="6"/>
      <c r="F11" s="6"/>
      <c r="G11" s="6"/>
      <c r="H11" s="6"/>
      <c r="I11" s="6"/>
      <c r="J11" s="6"/>
      <c r="K11" s="6"/>
      <c r="L11" s="6" t="s">
        <v>28</v>
      </c>
      <c r="M11" s="33">
        <f>'Game Level 0.4'!I70</f>
        <v>3.5148193764833378E-2</v>
      </c>
      <c r="N11" s="6"/>
      <c r="O11" s="6"/>
      <c r="P11" s="6"/>
      <c r="Q11" s="6"/>
      <c r="R11" s="25"/>
    </row>
    <row r="12" spans="1:18" x14ac:dyDescent="0.25">
      <c r="A12" s="24"/>
      <c r="B12" s="6"/>
      <c r="C12" s="6"/>
      <c r="D12" s="6"/>
      <c r="E12" s="6"/>
      <c r="F12" s="6"/>
      <c r="G12" s="6"/>
      <c r="H12" s="6"/>
      <c r="I12" s="6"/>
      <c r="J12" s="6"/>
      <c r="K12" s="6"/>
      <c r="L12" s="6"/>
      <c r="M12" s="6"/>
      <c r="N12" s="6"/>
      <c r="O12" s="6"/>
      <c r="P12" s="6"/>
      <c r="Q12" s="6"/>
      <c r="R12" s="25"/>
    </row>
    <row r="13" spans="1:18" x14ac:dyDescent="0.25">
      <c r="A13" s="24"/>
      <c r="B13" s="6"/>
      <c r="C13" s="6"/>
      <c r="D13" s="6"/>
      <c r="E13" s="6"/>
      <c r="F13" s="6"/>
      <c r="G13" s="6"/>
      <c r="H13" s="6"/>
      <c r="I13" s="6"/>
      <c r="J13" s="6"/>
      <c r="K13" s="6"/>
      <c r="L13" s="6"/>
      <c r="M13" s="6"/>
      <c r="N13" s="6"/>
      <c r="O13" s="6"/>
      <c r="P13" s="6"/>
      <c r="Q13" s="6"/>
      <c r="R13" s="25"/>
    </row>
    <row r="14" spans="1:18" x14ac:dyDescent="0.25">
      <c r="A14" s="24"/>
      <c r="B14" s="6"/>
      <c r="C14" s="6" t="s">
        <v>33</v>
      </c>
      <c r="D14" s="32">
        <f>'Game Level 0.1'!D20</f>
        <v>0.01</v>
      </c>
      <c r="E14" s="6"/>
      <c r="F14" s="6"/>
      <c r="G14" s="6"/>
      <c r="H14" s="6"/>
      <c r="I14" s="6"/>
      <c r="J14" s="6"/>
      <c r="K14" s="6"/>
      <c r="L14" s="6"/>
      <c r="M14" s="6"/>
      <c r="N14" s="6"/>
      <c r="O14" s="6"/>
      <c r="P14" s="6"/>
      <c r="Q14" s="6"/>
      <c r="R14" s="25"/>
    </row>
    <row r="15" spans="1:18" x14ac:dyDescent="0.25">
      <c r="A15" s="24"/>
      <c r="B15" s="6"/>
      <c r="C15" s="6" t="s">
        <v>32</v>
      </c>
      <c r="D15" s="32">
        <f>'Game Level 0.1'!D21</f>
        <v>1E-3</v>
      </c>
      <c r="E15" s="6"/>
      <c r="F15" s="6"/>
      <c r="G15" s="6"/>
      <c r="H15" s="6"/>
      <c r="I15" s="6"/>
      <c r="J15" s="6"/>
      <c r="K15" s="6"/>
      <c r="L15" s="6"/>
      <c r="M15" s="6"/>
      <c r="N15" s="6"/>
      <c r="O15" s="6"/>
      <c r="P15" s="6"/>
      <c r="Q15" s="6"/>
      <c r="R15" s="25"/>
    </row>
    <row r="16" spans="1:18" x14ac:dyDescent="0.25">
      <c r="A16" s="24"/>
      <c r="B16" s="6"/>
      <c r="C16" s="6" t="s">
        <v>36</v>
      </c>
      <c r="D16" s="32">
        <f>'Game Level 0.1'!D22</f>
        <v>0.9</v>
      </c>
      <c r="E16" s="6"/>
      <c r="F16" s="6"/>
      <c r="G16" s="6"/>
      <c r="H16" s="6"/>
      <c r="I16" s="6"/>
      <c r="J16" s="6"/>
      <c r="K16" s="6"/>
      <c r="L16" s="6"/>
      <c r="M16" s="6"/>
      <c r="N16" s="6"/>
      <c r="O16" s="6"/>
      <c r="P16" s="6"/>
      <c r="Q16" s="6"/>
      <c r="R16" s="25"/>
    </row>
    <row r="17" spans="1:18" ht="15.75" thickBot="1" x14ac:dyDescent="0.3">
      <c r="A17" s="24"/>
      <c r="B17" s="6"/>
      <c r="C17" s="6"/>
      <c r="D17" s="6"/>
      <c r="E17" s="6"/>
      <c r="F17" s="6"/>
      <c r="G17" s="6"/>
      <c r="H17" s="6"/>
      <c r="I17" s="6"/>
      <c r="J17" s="6"/>
      <c r="K17" s="6"/>
      <c r="L17" s="6"/>
      <c r="M17" s="6"/>
      <c r="N17" s="6"/>
      <c r="O17" s="6"/>
      <c r="P17" s="6"/>
      <c r="Q17" s="6"/>
      <c r="R17" s="25"/>
    </row>
    <row r="18" spans="1:18" ht="15.75" thickTop="1" x14ac:dyDescent="0.25">
      <c r="A18" s="24"/>
      <c r="B18" s="6"/>
      <c r="C18" s="6"/>
      <c r="D18" s="6"/>
      <c r="E18" s="45" t="s">
        <v>46</v>
      </c>
      <c r="F18" s="46"/>
      <c r="G18" s="47">
        <v>0</v>
      </c>
      <c r="H18" s="6"/>
      <c r="I18" s="6"/>
      <c r="J18" s="6"/>
      <c r="K18" s="6"/>
      <c r="L18" s="6"/>
      <c r="M18" s="6"/>
      <c r="N18" s="6"/>
      <c r="O18" s="6"/>
      <c r="P18" s="6"/>
      <c r="Q18" s="6"/>
      <c r="R18" s="25"/>
    </row>
    <row r="19" spans="1:18" x14ac:dyDescent="0.25">
      <c r="A19" s="24"/>
      <c r="B19" s="6"/>
      <c r="C19" s="6"/>
      <c r="D19" s="6"/>
      <c r="E19" s="48" t="s">
        <v>47</v>
      </c>
      <c r="F19" s="6"/>
      <c r="G19" s="49" t="str">
        <f>IF(G18=0,"",B89)</f>
        <v/>
      </c>
      <c r="H19" s="6"/>
      <c r="I19" s="35">
        <f>'Game Level 0.4'!B84</f>
        <v>0.65711840569434032</v>
      </c>
      <c r="J19" s="6" t="s">
        <v>37</v>
      </c>
      <c r="K19" s="6"/>
      <c r="L19" s="6"/>
      <c r="M19" s="6"/>
      <c r="N19" s="6"/>
      <c r="O19" s="6"/>
      <c r="P19" s="6"/>
      <c r="Q19" s="6"/>
      <c r="R19" s="25"/>
    </row>
    <row r="20" spans="1:18" ht="15.75" thickBot="1" x14ac:dyDescent="0.3">
      <c r="A20" s="24"/>
      <c r="B20" s="6"/>
      <c r="C20" s="6"/>
      <c r="D20" s="6"/>
      <c r="E20" s="50" t="s">
        <v>40</v>
      </c>
      <c r="F20" s="51"/>
      <c r="G20" s="52" t="str">
        <f>IF(G18=0,"",IF(G19&gt;D16,"NO","YES"))</f>
        <v/>
      </c>
      <c r="H20" s="6"/>
      <c r="I20" s="35" t="str">
        <f>IF(I19&gt;D16,"NO","YES")</f>
        <v>YES</v>
      </c>
      <c r="J20" s="6" t="s">
        <v>40</v>
      </c>
      <c r="K20" s="6"/>
      <c r="L20" s="6"/>
      <c r="M20" s="6"/>
      <c r="N20" s="6"/>
      <c r="O20" s="6"/>
      <c r="P20" s="6"/>
      <c r="Q20" s="6"/>
      <c r="R20" s="25"/>
    </row>
    <row r="21" spans="1:18" ht="15.75" thickTop="1" x14ac:dyDescent="0.25">
      <c r="A21" s="24"/>
      <c r="B21" s="6"/>
      <c r="C21" s="6"/>
      <c r="D21" s="6"/>
      <c r="E21" s="6"/>
      <c r="F21" s="6"/>
      <c r="G21" s="6"/>
      <c r="H21" s="6"/>
      <c r="I21" s="6"/>
      <c r="J21" s="6"/>
      <c r="K21" s="6"/>
      <c r="L21" s="6"/>
      <c r="M21" s="6"/>
      <c r="N21" s="6"/>
      <c r="O21" s="6"/>
      <c r="P21" s="6"/>
      <c r="Q21" s="6"/>
      <c r="R21" s="25"/>
    </row>
    <row r="22" spans="1:18" x14ac:dyDescent="0.25">
      <c r="A22" s="24"/>
      <c r="B22" s="6"/>
      <c r="C22" s="6"/>
      <c r="D22" s="6"/>
      <c r="E22" s="6"/>
      <c r="F22" s="6"/>
      <c r="G22" s="6"/>
      <c r="H22" s="6"/>
      <c r="I22" s="6"/>
      <c r="J22" s="6"/>
      <c r="K22" s="6"/>
      <c r="L22" s="6"/>
      <c r="M22" s="6"/>
      <c r="N22" s="6"/>
      <c r="O22" s="6"/>
      <c r="P22" s="6"/>
      <c r="Q22" s="6"/>
      <c r="R22" s="25"/>
    </row>
    <row r="23" spans="1:18" x14ac:dyDescent="0.25">
      <c r="A23" s="24"/>
      <c r="B23" s="6"/>
      <c r="C23" s="6"/>
      <c r="D23" s="6"/>
      <c r="E23" s="6"/>
      <c r="F23" s="6"/>
      <c r="G23" s="6"/>
      <c r="H23" s="6"/>
      <c r="I23" s="6"/>
      <c r="J23" s="6"/>
      <c r="K23" s="6"/>
      <c r="L23" s="6"/>
      <c r="M23" s="6"/>
      <c r="N23" s="6"/>
      <c r="O23" s="6"/>
      <c r="P23" s="6"/>
      <c r="Q23" s="6"/>
      <c r="R23" s="25"/>
    </row>
    <row r="24" spans="1:18" x14ac:dyDescent="0.25">
      <c r="A24" s="24"/>
      <c r="B24" s="6"/>
      <c r="C24" s="6"/>
      <c r="D24" s="6"/>
      <c r="E24" s="6"/>
      <c r="F24" s="6"/>
      <c r="G24" s="6"/>
      <c r="H24" s="6"/>
      <c r="I24" s="6"/>
      <c r="J24" s="6"/>
      <c r="K24" s="6"/>
      <c r="L24" s="6"/>
      <c r="M24" s="6"/>
      <c r="N24" s="6"/>
      <c r="O24" s="6"/>
      <c r="P24" s="6"/>
      <c r="Q24" s="6"/>
      <c r="R24" s="25"/>
    </row>
    <row r="25" spans="1:18" x14ac:dyDescent="0.25">
      <c r="A25" s="24"/>
      <c r="B25" s="6"/>
      <c r="C25" s="6"/>
      <c r="D25" s="6"/>
      <c r="E25" s="6"/>
      <c r="F25" s="6"/>
      <c r="G25" s="6"/>
      <c r="H25" s="6"/>
      <c r="I25" s="6"/>
      <c r="J25" s="6"/>
      <c r="K25" s="6"/>
      <c r="L25" s="6"/>
      <c r="M25" s="6"/>
      <c r="N25" s="6"/>
      <c r="O25" s="6"/>
      <c r="P25" s="6"/>
      <c r="Q25" s="6"/>
      <c r="R25" s="25"/>
    </row>
    <row r="26" spans="1:18" x14ac:dyDescent="0.25">
      <c r="A26" s="24"/>
      <c r="B26" s="6"/>
      <c r="C26" s="6"/>
      <c r="D26" s="6"/>
      <c r="E26" s="6"/>
      <c r="F26" s="6"/>
      <c r="G26" s="6"/>
      <c r="H26" s="6"/>
      <c r="I26" s="6"/>
      <c r="J26" s="6"/>
      <c r="K26" s="6"/>
      <c r="L26" s="6"/>
      <c r="M26" s="6"/>
      <c r="N26" s="6"/>
      <c r="O26" s="6"/>
      <c r="P26" s="6"/>
      <c r="Q26" s="6"/>
      <c r="R26" s="25"/>
    </row>
    <row r="27" spans="1:18" x14ac:dyDescent="0.25">
      <c r="A27" s="24"/>
      <c r="B27" s="6"/>
      <c r="C27" s="6"/>
      <c r="D27" s="6"/>
      <c r="E27" s="6"/>
      <c r="F27" s="6"/>
      <c r="G27" s="6"/>
      <c r="H27" s="6"/>
      <c r="I27" s="6"/>
      <c r="J27" s="6"/>
      <c r="K27" s="6"/>
      <c r="L27" s="6"/>
      <c r="M27" s="6"/>
      <c r="N27" s="6"/>
      <c r="O27" s="6"/>
      <c r="P27" s="6"/>
      <c r="Q27" s="6"/>
      <c r="R27" s="25"/>
    </row>
    <row r="28" spans="1:18" x14ac:dyDescent="0.25">
      <c r="A28" s="24"/>
      <c r="B28" s="6"/>
      <c r="C28" s="6"/>
      <c r="D28" s="6"/>
      <c r="E28" s="6"/>
      <c r="F28" s="6"/>
      <c r="G28" s="6"/>
      <c r="H28" s="6"/>
      <c r="I28" s="6"/>
      <c r="J28" s="6"/>
      <c r="K28" s="6"/>
      <c r="L28" s="6"/>
      <c r="M28" s="6"/>
      <c r="N28" s="6"/>
      <c r="O28" s="6"/>
      <c r="P28" s="6"/>
      <c r="Q28" s="6"/>
      <c r="R28" s="25"/>
    </row>
    <row r="29" spans="1:18" x14ac:dyDescent="0.25">
      <c r="A29" s="24"/>
      <c r="B29" s="6"/>
      <c r="C29" s="6"/>
      <c r="D29" s="6"/>
      <c r="E29" s="6"/>
      <c r="F29" s="6"/>
      <c r="G29" s="6"/>
      <c r="H29" s="6"/>
      <c r="I29" s="6"/>
      <c r="J29" s="6"/>
      <c r="K29" s="6"/>
      <c r="L29" s="6"/>
      <c r="M29" s="6"/>
      <c r="N29" s="6"/>
      <c r="O29" s="6"/>
      <c r="P29" s="6"/>
      <c r="Q29" s="6"/>
      <c r="R29" s="25"/>
    </row>
    <row r="30" spans="1:18" x14ac:dyDescent="0.25">
      <c r="A30" s="24"/>
      <c r="B30" s="6"/>
      <c r="C30" s="6"/>
      <c r="D30" s="6"/>
      <c r="E30" s="6"/>
      <c r="F30" s="6"/>
      <c r="G30" s="6"/>
      <c r="H30" s="6"/>
      <c r="I30" s="6"/>
      <c r="J30" s="6"/>
      <c r="K30" s="6"/>
      <c r="L30" s="6"/>
      <c r="M30" s="6"/>
      <c r="N30" s="6"/>
      <c r="O30" s="6"/>
      <c r="P30" s="6"/>
      <c r="Q30" s="6"/>
      <c r="R30" s="25"/>
    </row>
    <row r="31" spans="1:18" x14ac:dyDescent="0.25">
      <c r="A31" s="24"/>
      <c r="B31" s="6"/>
      <c r="C31" s="6"/>
      <c r="D31" s="6"/>
      <c r="E31" s="6"/>
      <c r="F31" s="6"/>
      <c r="G31" s="6"/>
      <c r="H31" s="6"/>
      <c r="I31" s="6"/>
      <c r="J31" s="6"/>
      <c r="K31" s="6"/>
      <c r="L31" s="6"/>
      <c r="M31" s="6"/>
      <c r="N31" s="6"/>
      <c r="O31" s="6"/>
      <c r="P31" s="6"/>
      <c r="Q31" s="6"/>
      <c r="R31" s="25"/>
    </row>
    <row r="32" spans="1:18" x14ac:dyDescent="0.25">
      <c r="A32" s="24"/>
      <c r="B32" s="6"/>
      <c r="C32" s="6"/>
      <c r="D32" s="6"/>
      <c r="E32" s="6"/>
      <c r="F32" s="6"/>
      <c r="G32" s="6"/>
      <c r="H32" s="6"/>
      <c r="I32" s="6"/>
      <c r="J32" s="6"/>
      <c r="K32" s="6"/>
      <c r="L32" s="6"/>
      <c r="M32" s="6"/>
      <c r="N32" s="6"/>
      <c r="O32" s="6"/>
      <c r="P32" s="6"/>
      <c r="Q32" s="6"/>
      <c r="R32" s="25"/>
    </row>
    <row r="33" spans="1:18" x14ac:dyDescent="0.25">
      <c r="A33" s="24"/>
      <c r="B33" s="6"/>
      <c r="C33" s="6"/>
      <c r="D33" s="6"/>
      <c r="E33" s="6"/>
      <c r="F33" s="6"/>
      <c r="G33" s="6"/>
      <c r="H33" s="6"/>
      <c r="I33" s="6"/>
      <c r="J33" s="6"/>
      <c r="K33" s="6"/>
      <c r="L33" s="6"/>
      <c r="M33" s="6"/>
      <c r="N33" s="6"/>
      <c r="O33" s="6"/>
      <c r="P33" s="6"/>
      <c r="Q33" s="6"/>
      <c r="R33" s="25"/>
    </row>
    <row r="34" spans="1:18" x14ac:dyDescent="0.25">
      <c r="A34" s="24"/>
      <c r="B34" s="6"/>
      <c r="C34" s="6"/>
      <c r="D34" s="6"/>
      <c r="E34" s="6"/>
      <c r="F34" s="6"/>
      <c r="G34" s="6"/>
      <c r="H34" s="6"/>
      <c r="I34" s="6"/>
      <c r="J34" s="6"/>
      <c r="K34" s="6"/>
      <c r="L34" s="6"/>
      <c r="M34" s="6"/>
      <c r="N34" s="6"/>
      <c r="O34" s="6"/>
      <c r="P34" s="6"/>
      <c r="Q34" s="6"/>
      <c r="R34" s="25"/>
    </row>
    <row r="35" spans="1:18" x14ac:dyDescent="0.25">
      <c r="A35" s="24"/>
      <c r="B35" s="6"/>
      <c r="C35" s="6"/>
      <c r="D35" s="6"/>
      <c r="E35" s="6"/>
      <c r="F35" s="6"/>
      <c r="G35" s="6"/>
      <c r="H35" s="6"/>
      <c r="I35" s="6"/>
      <c r="J35" s="6"/>
      <c r="K35" s="6"/>
      <c r="L35" s="6"/>
      <c r="M35" s="6"/>
      <c r="N35" s="6"/>
      <c r="O35" s="6"/>
      <c r="P35" s="6"/>
      <c r="Q35" s="6"/>
      <c r="R35" s="25"/>
    </row>
    <row r="36" spans="1:18" x14ac:dyDescent="0.25">
      <c r="A36" s="24"/>
      <c r="B36" s="6"/>
      <c r="C36" s="6"/>
      <c r="D36" s="6"/>
      <c r="E36" s="6"/>
      <c r="F36" s="6"/>
      <c r="G36" s="6"/>
      <c r="H36" s="6"/>
      <c r="I36" s="6"/>
      <c r="J36" s="6"/>
      <c r="K36" s="6"/>
      <c r="L36" s="6"/>
      <c r="M36" s="6"/>
      <c r="N36" s="6"/>
      <c r="O36" s="6"/>
      <c r="P36" s="6"/>
      <c r="Q36" s="6"/>
      <c r="R36" s="25"/>
    </row>
    <row r="37" spans="1:18" x14ac:dyDescent="0.25">
      <c r="A37" s="24"/>
      <c r="B37" s="6"/>
      <c r="C37" s="6"/>
      <c r="D37" s="6"/>
      <c r="E37" s="6"/>
      <c r="F37" s="6"/>
      <c r="G37" s="6"/>
      <c r="H37" s="6"/>
      <c r="I37" s="6"/>
      <c r="J37" s="6"/>
      <c r="K37" s="6"/>
      <c r="L37" s="6"/>
      <c r="M37" s="6"/>
      <c r="N37" s="6"/>
      <c r="O37" s="6"/>
      <c r="P37" s="6"/>
      <c r="Q37" s="6"/>
      <c r="R37" s="25"/>
    </row>
    <row r="38" spans="1:18" x14ac:dyDescent="0.25">
      <c r="A38" s="24"/>
      <c r="B38" s="20" t="s">
        <v>70</v>
      </c>
      <c r="C38" s="6"/>
      <c r="D38" s="6"/>
      <c r="E38" s="6"/>
      <c r="F38" s="6"/>
      <c r="G38" s="6"/>
      <c r="H38" s="6"/>
      <c r="I38" s="6"/>
      <c r="J38" s="6"/>
      <c r="K38" s="6"/>
      <c r="L38" s="6"/>
      <c r="M38" s="6"/>
      <c r="N38" s="6"/>
      <c r="O38" s="6"/>
      <c r="P38" s="6"/>
      <c r="Q38" s="6"/>
      <c r="R38" s="25"/>
    </row>
    <row r="39" spans="1:18" x14ac:dyDescent="0.25">
      <c r="A39" s="24"/>
      <c r="B39" s="6"/>
      <c r="C39" s="6"/>
      <c r="D39" s="6"/>
      <c r="E39" s="6"/>
      <c r="F39" s="6"/>
      <c r="G39" s="6"/>
      <c r="H39" s="6"/>
      <c r="I39" s="6"/>
      <c r="J39" s="6"/>
      <c r="K39" s="6"/>
      <c r="L39" s="6"/>
      <c r="M39" s="6"/>
      <c r="N39" s="6"/>
      <c r="O39" s="6"/>
      <c r="P39" s="6"/>
      <c r="Q39" s="6"/>
      <c r="R39" s="25"/>
    </row>
    <row r="40" spans="1:18" ht="15.75" thickBot="1" x14ac:dyDescent="0.3">
      <c r="A40" s="26"/>
      <c r="B40" s="27"/>
      <c r="C40" s="27"/>
      <c r="D40" s="27"/>
      <c r="E40" s="27"/>
      <c r="F40" s="27"/>
      <c r="G40" s="27"/>
      <c r="H40" s="27"/>
      <c r="I40" s="27"/>
      <c r="J40" s="27"/>
      <c r="K40" s="27"/>
      <c r="L40" s="27"/>
      <c r="M40" s="27"/>
      <c r="N40" s="27"/>
      <c r="O40" s="27"/>
      <c r="P40" s="27"/>
      <c r="Q40" s="27"/>
      <c r="R40" s="28"/>
    </row>
    <row r="41" spans="1:18" ht="15.75" thickTop="1" x14ac:dyDescent="0.25"/>
    <row r="68" spans="1:26" x14ac:dyDescent="0.25">
      <c r="A68" s="2"/>
      <c r="B68" s="3"/>
      <c r="C68" s="4"/>
      <c r="F68" s="2"/>
      <c r="G68" s="3"/>
      <c r="H68" s="11"/>
      <c r="I68" s="3"/>
      <c r="J68" s="3"/>
      <c r="K68" s="4"/>
      <c r="N68" s="2"/>
      <c r="O68" s="3"/>
      <c r="P68" s="3"/>
      <c r="Q68" s="3"/>
      <c r="R68" s="4"/>
    </row>
    <row r="69" spans="1:26" x14ac:dyDescent="0.25">
      <c r="A69" s="5" t="s">
        <v>41</v>
      </c>
      <c r="B69" s="6"/>
      <c r="C69" s="7"/>
      <c r="F69" s="5" t="s">
        <v>60</v>
      </c>
      <c r="G69" s="6"/>
      <c r="I69" s="6"/>
      <c r="J69" s="6"/>
      <c r="K69" s="7"/>
      <c r="N69" s="5"/>
      <c r="O69" s="6"/>
      <c r="P69" s="6"/>
      <c r="Q69" s="6"/>
      <c r="R69" s="7"/>
    </row>
    <row r="70" spans="1:26" x14ac:dyDescent="0.25">
      <c r="A70" s="5"/>
      <c r="B70" s="6"/>
      <c r="C70" s="7"/>
      <c r="F70" s="5"/>
      <c r="G70" s="6"/>
      <c r="H70" s="6" t="s">
        <v>31</v>
      </c>
      <c r="I70" s="12">
        <f>(SUM(K73:K85)/COUNT(K73:K85))^0.5</f>
        <v>3.5148193764833378E-2</v>
      </c>
      <c r="J70" s="6"/>
      <c r="K70" s="7"/>
      <c r="N70" s="13" t="s">
        <v>21</v>
      </c>
      <c r="O70" s="12">
        <v>25</v>
      </c>
      <c r="P70" s="6" t="s">
        <v>51</v>
      </c>
      <c r="Q70" s="6"/>
      <c r="R70" s="7"/>
      <c r="V70" t="s">
        <v>0</v>
      </c>
    </row>
    <row r="71" spans="1:26" x14ac:dyDescent="0.25">
      <c r="A71" s="5" t="s">
        <v>34</v>
      </c>
      <c r="B71" s="6" t="s">
        <v>35</v>
      </c>
      <c r="C71" s="7"/>
      <c r="F71" s="5"/>
      <c r="G71" s="6"/>
      <c r="H71" s="6"/>
      <c r="I71" s="6"/>
      <c r="J71" s="6"/>
      <c r="K71" s="7"/>
      <c r="N71" s="13" t="s">
        <v>21</v>
      </c>
      <c r="O71" s="12">
        <f>'practice truth model'!E3</f>
        <v>1</v>
      </c>
      <c r="P71" s="12" t="s">
        <v>6</v>
      </c>
      <c r="Q71" s="6"/>
      <c r="R71" s="7"/>
    </row>
    <row r="72" spans="1:26" x14ac:dyDescent="0.25">
      <c r="A72" s="5">
        <v>0</v>
      </c>
      <c r="B72" s="6">
        <v>1</v>
      </c>
      <c r="C72" s="7"/>
      <c r="F72" s="13" t="s">
        <v>20</v>
      </c>
      <c r="G72" s="12" t="s">
        <v>19</v>
      </c>
      <c r="H72" s="6"/>
      <c r="I72" s="6" t="s">
        <v>29</v>
      </c>
      <c r="J72" s="6"/>
      <c r="K72" s="7" t="s">
        <v>30</v>
      </c>
      <c r="N72" s="13" t="s">
        <v>21</v>
      </c>
      <c r="O72" s="12">
        <f>'practice truth model'!E4</f>
        <v>50</v>
      </c>
      <c r="P72" s="12" t="s">
        <v>7</v>
      </c>
      <c r="Q72" s="6"/>
      <c r="R72" s="7"/>
      <c r="V72" t="s">
        <v>1</v>
      </c>
      <c r="X72">
        <v>1</v>
      </c>
      <c r="Z72" s="15">
        <f>X72</f>
        <v>1</v>
      </c>
    </row>
    <row r="73" spans="1:26" x14ac:dyDescent="0.25">
      <c r="A73" s="5">
        <f>'Game Level 0.4'!D15</f>
        <v>1E-3</v>
      </c>
      <c r="B73" s="6">
        <v>1</v>
      </c>
      <c r="C73" s="7"/>
      <c r="F73" s="13">
        <f>'practice truth model'!B17</f>
        <v>0</v>
      </c>
      <c r="G73" s="12">
        <f>'practice truth model'!C17</f>
        <v>0</v>
      </c>
      <c r="H73" s="6"/>
      <c r="I73" s="12">
        <f>'Game Level 0.4'!O85</f>
        <v>0</v>
      </c>
      <c r="J73" s="6"/>
      <c r="K73" s="7">
        <f t="shared" ref="K73:K136" si="0">(I73-G73)^2</f>
        <v>0</v>
      </c>
      <c r="N73" s="13" t="s">
        <v>21</v>
      </c>
      <c r="O73" s="12">
        <f>'practice truth model'!E5</f>
        <v>100</v>
      </c>
      <c r="P73" s="12" t="s">
        <v>8</v>
      </c>
      <c r="Q73" s="6"/>
      <c r="R73" s="7"/>
      <c r="Z73" s="15"/>
    </row>
    <row r="74" spans="1:26" x14ac:dyDescent="0.25">
      <c r="A74" s="5">
        <f>'Game Level 0.4'!D14</f>
        <v>0.01</v>
      </c>
      <c r="B74" s="6">
        <v>0</v>
      </c>
      <c r="C74" s="7"/>
      <c r="F74" s="13">
        <f>'practice truth model'!B18</f>
        <v>30</v>
      </c>
      <c r="G74" s="12">
        <f>'practice truth model'!C18</f>
        <v>0</v>
      </c>
      <c r="H74" s="6"/>
      <c r="I74" s="12">
        <f>'Game Level 0.4'!O86</f>
        <v>0</v>
      </c>
      <c r="J74" s="6"/>
      <c r="K74" s="7">
        <f t="shared" si="0"/>
        <v>0</v>
      </c>
      <c r="N74" s="13" t="s">
        <v>21</v>
      </c>
      <c r="O74" s="12">
        <f>'practice truth model'!E10</f>
        <v>250</v>
      </c>
      <c r="P74" s="12" t="s">
        <v>13</v>
      </c>
      <c r="Q74" s="6"/>
      <c r="R74" s="7"/>
      <c r="V74" t="s">
        <v>2</v>
      </c>
      <c r="X74">
        <v>8</v>
      </c>
      <c r="Z74" s="15">
        <f>X74</f>
        <v>8</v>
      </c>
    </row>
    <row r="75" spans="1:26" x14ac:dyDescent="0.25">
      <c r="A75" s="5">
        <f>2*A74</f>
        <v>0.02</v>
      </c>
      <c r="B75" s="6">
        <v>0</v>
      </c>
      <c r="C75" s="7"/>
      <c r="F75" s="13">
        <f>'practice truth model'!B19</f>
        <v>60</v>
      </c>
      <c r="G75" s="12">
        <f>'practice truth model'!C19</f>
        <v>0</v>
      </c>
      <c r="H75" s="6"/>
      <c r="I75" s="12">
        <f>'Game Level 0.4'!O87</f>
        <v>0</v>
      </c>
      <c r="J75" s="6"/>
      <c r="K75" s="7">
        <f t="shared" si="0"/>
        <v>0</v>
      </c>
      <c r="N75" s="13" t="s">
        <v>21</v>
      </c>
      <c r="O75" s="12">
        <f>'practice truth model'!E11</f>
        <v>2000</v>
      </c>
      <c r="P75" s="12" t="s">
        <v>14</v>
      </c>
      <c r="Q75" s="6"/>
      <c r="R75" s="7"/>
      <c r="Z75" s="15"/>
    </row>
    <row r="76" spans="1:26" x14ac:dyDescent="0.25">
      <c r="A76" s="5"/>
      <c r="B76" s="6"/>
      <c r="C76" s="7"/>
      <c r="F76" s="13">
        <f>'practice truth model'!B20</f>
        <v>90</v>
      </c>
      <c r="G76" s="12">
        <f>'practice truth model'!C20</f>
        <v>0</v>
      </c>
      <c r="H76" s="6"/>
      <c r="I76" s="12">
        <f>'Game Level 0.4'!O88</f>
        <v>0</v>
      </c>
      <c r="J76" s="6"/>
      <c r="K76" s="7">
        <f t="shared" si="0"/>
        <v>0</v>
      </c>
      <c r="N76" s="13" t="s">
        <v>21</v>
      </c>
      <c r="O76" s="12">
        <f>'practice truth model'!E12</f>
        <v>30</v>
      </c>
      <c r="P76" s="12" t="s">
        <v>15</v>
      </c>
      <c r="Q76" s="6"/>
      <c r="R76" s="7"/>
      <c r="V76" t="s">
        <v>3</v>
      </c>
      <c r="X76">
        <v>2</v>
      </c>
      <c r="Z76" s="15">
        <f>X76</f>
        <v>2</v>
      </c>
    </row>
    <row r="77" spans="1:26" x14ac:dyDescent="0.25">
      <c r="A77" s="5"/>
      <c r="B77" s="6"/>
      <c r="C77" s="7"/>
      <c r="F77" s="13">
        <f>'practice truth model'!B21</f>
        <v>120</v>
      </c>
      <c r="G77" s="12">
        <f>'practice truth model'!C21</f>
        <v>2.5397610728048824E-13</v>
      </c>
      <c r="H77" s="6"/>
      <c r="I77" s="12">
        <f>'Game Level 0.4'!O89</f>
        <v>4.6664155135825788E-11</v>
      </c>
      <c r="J77" s="6"/>
      <c r="K77" s="7">
        <f t="shared" si="0"/>
        <v>2.1539047174616263E-21</v>
      </c>
      <c r="N77" s="13" t="s">
        <v>22</v>
      </c>
      <c r="O77" s="12">
        <f>IF('Game Level 0.4'!I4&lt;'Game Level 0.4'!G4,+'Game Level 0.4'!G4,+IF('Game Level 0.4'!I4&gt;'Game Level 0.4'!H4,'Game Level 0.4'!H4,'Game Level 0.4'!I4))</f>
        <v>2</v>
      </c>
      <c r="P77" s="12" t="s">
        <v>9</v>
      </c>
      <c r="Q77" s="6"/>
      <c r="R77" s="7"/>
      <c r="Z77" s="15"/>
    </row>
    <row r="78" spans="1:26" x14ac:dyDescent="0.25">
      <c r="A78" s="5">
        <v>0</v>
      </c>
      <c r="B78" s="6">
        <f>'Game Level 0.4'!D16</f>
        <v>0.9</v>
      </c>
      <c r="C78" s="7">
        <f>B84</f>
        <v>0.65711840569434032</v>
      </c>
      <c r="F78" s="13">
        <f>'practice truth model'!B22</f>
        <v>150</v>
      </c>
      <c r="G78" s="12">
        <f>'practice truth model'!C22</f>
        <v>1.8803900654406201E-4</v>
      </c>
      <c r="H78" s="6"/>
      <c r="I78" s="12">
        <f>'Game Level 0.4'!O90</f>
        <v>1.4170979934763227E-3</v>
      </c>
      <c r="J78" s="6"/>
      <c r="K78" s="7">
        <f t="shared" si="0"/>
        <v>1.5105859933589549E-6</v>
      </c>
      <c r="N78" s="13" t="s">
        <v>22</v>
      </c>
      <c r="O78" s="12">
        <f>IF('Game Level 0.4'!I5&lt;'Game Level 0.4'!G5,+'Game Level 0.4'!G5,+IF('Game Level 0.4'!I5&gt;'Game Level 0.4'!H5,'Game Level 0.4'!H5,'Game Level 0.4'!I5))</f>
        <v>49</v>
      </c>
      <c r="P78" s="12" t="s">
        <v>10</v>
      </c>
      <c r="Q78" s="6"/>
      <c r="R78" s="7"/>
      <c r="V78" t="s">
        <v>4</v>
      </c>
      <c r="X78">
        <v>2</v>
      </c>
      <c r="Z78" s="15">
        <f>X78</f>
        <v>2</v>
      </c>
    </row>
    <row r="79" spans="1:26" x14ac:dyDescent="0.25">
      <c r="A79" s="5">
        <f>A75</f>
        <v>0.02</v>
      </c>
      <c r="B79" s="6">
        <f>B78</f>
        <v>0.9</v>
      </c>
      <c r="C79" s="7">
        <f>C78</f>
        <v>0.65711840569434032</v>
      </c>
      <c r="F79" s="13">
        <f>'practice truth model'!B23</f>
        <v>180</v>
      </c>
      <c r="G79" s="12">
        <f>'practice truth model'!C23</f>
        <v>1.5626431048230673E-2</v>
      </c>
      <c r="H79" s="6"/>
      <c r="I79" s="12">
        <f>'Game Level 0.4'!O91</f>
        <v>4.9276761897522052E-2</v>
      </c>
      <c r="J79" s="6"/>
      <c r="K79" s="7">
        <f t="shared" si="0"/>
        <v>1.1323447662667711E-3</v>
      </c>
      <c r="N79" s="13" t="s">
        <v>22</v>
      </c>
      <c r="O79" s="12">
        <f>IF('Game Level 0.4'!I6&lt;'Game Level 0.4'!G6,+'Game Level 0.4'!G6,+IF('Game Level 0.4'!I6&gt;'Game Level 0.4'!H6,'Game Level 0.4'!H6,'Game Level 0.4'!I6))</f>
        <v>2.5</v>
      </c>
      <c r="P79" s="12" t="s">
        <v>11</v>
      </c>
      <c r="Q79" s="6"/>
      <c r="R79" s="7"/>
      <c r="Z79" s="15"/>
    </row>
    <row r="80" spans="1:26" x14ac:dyDescent="0.25">
      <c r="A80" s="5"/>
      <c r="B80" s="6"/>
      <c r="C80" s="7"/>
      <c r="F80" s="13">
        <f>'practice truth model'!B24</f>
        <v>210</v>
      </c>
      <c r="G80" s="12">
        <f>'practice truth model'!C24</f>
        <v>7.865561133111354E-2</v>
      </c>
      <c r="H80" s="6"/>
      <c r="I80" s="12">
        <f>'Game Level 0.4'!O92</f>
        <v>0.15832039657769198</v>
      </c>
      <c r="J80" s="6"/>
      <c r="K80" s="7">
        <f t="shared" si="0"/>
        <v>6.3464780083834615E-3</v>
      </c>
      <c r="N80" s="13" t="s">
        <v>22</v>
      </c>
      <c r="O80" s="12">
        <f>IF('Game Level 0.4'!I7&lt;'Game Level 0.4'!G7,+'Game Level 0.4'!G7,+IF('Game Level 0.4'!I7&gt;'Game Level 0.4'!H7,'Game Level 0.4'!H7,'Game Level 0.4'!I7))</f>
        <v>1.6999999999999999E-3</v>
      </c>
      <c r="P80" s="12" t="s">
        <v>12</v>
      </c>
      <c r="Q80" s="6"/>
      <c r="R80" s="7"/>
      <c r="V80" t="s">
        <v>5</v>
      </c>
      <c r="X80">
        <v>10</v>
      </c>
      <c r="Z80" s="15">
        <f>X80</f>
        <v>10</v>
      </c>
    </row>
    <row r="81" spans="1:22" x14ac:dyDescent="0.25">
      <c r="A81" s="5"/>
      <c r="B81" s="6"/>
      <c r="C81" s="7"/>
      <c r="F81" s="13">
        <f>'practice truth model'!B25</f>
        <v>240</v>
      </c>
      <c r="G81" s="12">
        <f>'practice truth model'!C25</f>
        <v>0.15058563601525018</v>
      </c>
      <c r="H81" s="6"/>
      <c r="I81" s="12">
        <f>'Game Level 0.4'!O93</f>
        <v>0.22496424160134415</v>
      </c>
      <c r="J81" s="6"/>
      <c r="K81" s="7">
        <f t="shared" si="0"/>
        <v>5.532176968931728E-3</v>
      </c>
      <c r="N81" s="13"/>
      <c r="O81" s="12"/>
      <c r="P81" s="12"/>
      <c r="Q81" s="6"/>
      <c r="R81" s="7"/>
    </row>
    <row r="82" spans="1:22" x14ac:dyDescent="0.25">
      <c r="A82" s="5" t="s">
        <v>38</v>
      </c>
      <c r="B82" s="6"/>
      <c r="C82" s="7"/>
      <c r="F82" s="13">
        <f>'practice truth model'!B26</f>
        <v>270</v>
      </c>
      <c r="G82" s="12">
        <f>'practice truth model'!C26</f>
        <v>0.18586772262949794</v>
      </c>
      <c r="H82" s="6"/>
      <c r="I82" s="12">
        <f>'Game Level 0.4'!O94</f>
        <v>0.22124796828024945</v>
      </c>
      <c r="J82" s="6"/>
      <c r="K82" s="7">
        <f t="shared" si="0"/>
        <v>1.2517617823075214E-3</v>
      </c>
      <c r="N82" s="13"/>
      <c r="O82" s="12"/>
      <c r="P82" s="12"/>
      <c r="Q82" s="6"/>
      <c r="R82" s="7"/>
    </row>
    <row r="83" spans="1:22" x14ac:dyDescent="0.25">
      <c r="A83" s="5" t="s">
        <v>39</v>
      </c>
      <c r="B83" s="6">
        <f>MAX('Game Level 0.4'!R85:R335)</f>
        <v>6.9140656512490638E-3</v>
      </c>
      <c r="C83" s="7"/>
      <c r="F83" s="13">
        <f>'practice truth model'!B27</f>
        <v>300</v>
      </c>
      <c r="G83" s="12">
        <f>'practice truth model'!C27</f>
        <v>0.18177904516669244</v>
      </c>
      <c r="H83" s="6"/>
      <c r="I83" s="12">
        <f>'Game Level 0.4'!O95</f>
        <v>0.17927384017012898</v>
      </c>
      <c r="J83" s="6"/>
      <c r="K83" s="7">
        <f t="shared" si="0"/>
        <v>6.2760520748064943E-6</v>
      </c>
      <c r="N83" s="13"/>
      <c r="O83" s="12"/>
      <c r="P83" s="12"/>
      <c r="Q83" s="6"/>
      <c r="R83" s="7"/>
    </row>
    <row r="84" spans="1:22" x14ac:dyDescent="0.25">
      <c r="A84" s="5" t="s">
        <v>35</v>
      </c>
      <c r="B84" s="6">
        <f>IF(B83&lt;A73,1,+IF(B83&gt;A74,0,(B83-A73)/(A74-A73)))</f>
        <v>0.65711840569434032</v>
      </c>
      <c r="C84" s="7"/>
      <c r="F84" s="13">
        <f>'practice truth model'!B28</f>
        <v>330</v>
      </c>
      <c r="G84" s="12">
        <f>'practice truth model'!C28</f>
        <v>0.15510869647453307</v>
      </c>
      <c r="H84" s="6"/>
      <c r="I84" s="12">
        <f>'Game Level 0.4'!O96</f>
        <v>0.12978541990318743</v>
      </c>
      <c r="J84" s="6"/>
      <c r="K84" s="7">
        <f t="shared" si="0"/>
        <v>6.412683363088632E-4</v>
      </c>
      <c r="N84" s="13" t="s">
        <v>16</v>
      </c>
      <c r="O84" s="12" t="s">
        <v>17</v>
      </c>
      <c r="Q84" s="6"/>
      <c r="R84" s="12" t="s">
        <v>53</v>
      </c>
      <c r="U84" t="s">
        <v>61</v>
      </c>
    </row>
    <row r="85" spans="1:22" x14ac:dyDescent="0.25">
      <c r="C85" s="7"/>
      <c r="F85" s="13">
        <f>'practice truth model'!B29</f>
        <v>360</v>
      </c>
      <c r="G85" s="12">
        <f>'practice truth model'!C29</f>
        <v>0.12147168129802678</v>
      </c>
      <c r="H85" s="6"/>
      <c r="I85" s="12">
        <f>'Game Level 0.4'!O97</f>
        <v>8.7584732131319218E-2</v>
      </c>
      <c r="J85" s="6"/>
      <c r="K85" s="7">
        <f t="shared" si="0"/>
        <v>1.1483253238270224E-3</v>
      </c>
      <c r="N85" s="13">
        <v>0</v>
      </c>
      <c r="O85" s="12">
        <f t="shared" ref="O85:O148" si="1">IF($N85&lt;=O$73,0,+O$71*O$72*O$74*O$77^0.5/(2*(PI()*O$78*($N85-O$73)^3)^0.5)*EXP(-((O$77*O$74-O$79*($N85-O$73))^2)/(4*O$77*O$78*($N85-O$73)))*EXP(-O$80*($N85-O$73)))</f>
        <v>0</v>
      </c>
      <c r="Q85" s="6"/>
      <c r="R85" s="12">
        <f t="shared" ref="R85:R148" si="2">IF($N85&lt;=O$73,0,+O$71*O$72*O$75*O$77^0.5/(2*(PI()*O$78*($N85-O$73)^3)^0.5)*EXP(-((O$77*O$75-O$79*($N85-O$73))^2)/(4*O$77*O$78*($N85-O$73)))*EXP(-O$80*($N85-O$73)))</f>
        <v>0</v>
      </c>
      <c r="U85" t="s">
        <v>62</v>
      </c>
      <c r="V85" t="s">
        <v>63</v>
      </c>
    </row>
    <row r="86" spans="1:22" x14ac:dyDescent="0.25">
      <c r="C86" s="7"/>
      <c r="F86" s="13">
        <f>'practice truth model'!B30</f>
        <v>390</v>
      </c>
      <c r="G86" s="12">
        <f>'practice truth model'!C30</f>
        <v>8.9876034111444306E-2</v>
      </c>
      <c r="H86" s="6"/>
      <c r="I86" s="12">
        <f>'Game Level 0.4'!O98</f>
        <v>5.6443500228964209E-2</v>
      </c>
      <c r="J86" s="6"/>
      <c r="K86" s="7">
        <f t="shared" si="0"/>
        <v>1.1177343218031796E-3</v>
      </c>
      <c r="N86" s="13">
        <f t="shared" ref="N86:N149" si="3">N85+$O$76</f>
        <v>30</v>
      </c>
      <c r="O86" s="12">
        <f t="shared" si="1"/>
        <v>0</v>
      </c>
      <c r="Q86" s="6"/>
      <c r="R86" s="12">
        <f t="shared" si="2"/>
        <v>0</v>
      </c>
      <c r="U86">
        <f>IF($G$18=1,+G73,0)</f>
        <v>0</v>
      </c>
      <c r="V86">
        <f>IF($G$18=1,+'practice truth model'!G17,0)</f>
        <v>0</v>
      </c>
    </row>
    <row r="87" spans="1:22" x14ac:dyDescent="0.25">
      <c r="A87" s="5" t="s">
        <v>48</v>
      </c>
      <c r="B87" s="6"/>
      <c r="C87" s="7"/>
      <c r="F87" s="13">
        <f>'practice truth model'!B31</f>
        <v>420</v>
      </c>
      <c r="G87" s="12">
        <f>'practice truth model'!C31</f>
        <v>6.3946172755950451E-2</v>
      </c>
      <c r="H87" s="6"/>
      <c r="I87" s="12">
        <f>'Game Level 0.4'!O99</f>
        <v>3.5248907523115561E-2</v>
      </c>
      <c r="J87" s="6"/>
      <c r="K87" s="7">
        <f t="shared" si="0"/>
        <v>8.2353303184367417E-4</v>
      </c>
      <c r="N87" s="13">
        <f t="shared" si="3"/>
        <v>60</v>
      </c>
      <c r="O87" s="12">
        <f t="shared" si="1"/>
        <v>0</v>
      </c>
      <c r="Q87" s="6"/>
      <c r="R87" s="12">
        <f t="shared" si="2"/>
        <v>0</v>
      </c>
      <c r="U87">
        <f t="shared" ref="U87:U150" si="4">IF($G$18=1,+G74,0)</f>
        <v>0</v>
      </c>
      <c r="V87">
        <f>IF($G$18=1,+'practice truth model'!G18,0)</f>
        <v>0</v>
      </c>
    </row>
    <row r="88" spans="1:22" x14ac:dyDescent="0.25">
      <c r="A88" s="5" t="s">
        <v>39</v>
      </c>
      <c r="B88" s="6">
        <f>MAX('practice truth model'!G17:G267)</f>
        <v>4.9590410585282508E-3</v>
      </c>
      <c r="C88" s="7"/>
      <c r="F88" s="13">
        <f>'practice truth model'!B32</f>
        <v>450</v>
      </c>
      <c r="G88" s="12">
        <f>'practice truth model'!C32</f>
        <v>4.4248867521862821E-2</v>
      </c>
      <c r="H88" s="6"/>
      <c r="I88" s="12">
        <f>'Game Level 0.4'!O100</f>
        <v>2.1531720747647084E-2</v>
      </c>
      <c r="J88" s="6"/>
      <c r="K88" s="7">
        <f t="shared" si="0"/>
        <v>5.1606875756126053E-4</v>
      </c>
      <c r="N88" s="13">
        <f t="shared" si="3"/>
        <v>90</v>
      </c>
      <c r="O88" s="12">
        <f t="shared" si="1"/>
        <v>0</v>
      </c>
      <c r="Q88" s="6"/>
      <c r="R88" s="12">
        <f t="shared" si="2"/>
        <v>0</v>
      </c>
      <c r="U88">
        <f t="shared" si="4"/>
        <v>0</v>
      </c>
      <c r="V88">
        <f>IF($G$18=1,+'practice truth model'!G19,0)</f>
        <v>0</v>
      </c>
    </row>
    <row r="89" spans="1:22" x14ac:dyDescent="0.25">
      <c r="A89" s="5" t="s">
        <v>35</v>
      </c>
      <c r="B89" s="6">
        <f>IF(B88&lt;A73,1,+IF(B88&gt;A74,0,(B88-A73)/(A74-A73)))</f>
        <v>0.43989345094758336</v>
      </c>
      <c r="C89" s="7"/>
      <c r="F89" s="13">
        <f>'practice truth model'!B33</f>
        <v>480</v>
      </c>
      <c r="G89" s="12">
        <f>'practice truth model'!C33</f>
        <v>3.0004295507650987E-2</v>
      </c>
      <c r="H89" s="6"/>
      <c r="I89" s="12">
        <f>'Game Level 0.4'!O101</f>
        <v>1.2944982895024121E-2</v>
      </c>
      <c r="J89" s="6"/>
      <c r="K89" s="7">
        <f t="shared" si="0"/>
        <v>2.9102014681533009E-4</v>
      </c>
      <c r="N89" s="13">
        <f t="shared" si="3"/>
        <v>120</v>
      </c>
      <c r="O89" s="12">
        <f t="shared" si="1"/>
        <v>4.6664155135825788E-11</v>
      </c>
      <c r="Q89" s="6"/>
      <c r="R89" s="12">
        <f t="shared" si="2"/>
        <v>0</v>
      </c>
      <c r="U89">
        <f t="shared" si="4"/>
        <v>0</v>
      </c>
      <c r="V89">
        <f>IF($G$18=1,+'practice truth model'!G20,0)</f>
        <v>0</v>
      </c>
    </row>
    <row r="90" spans="1:22" x14ac:dyDescent="0.25">
      <c r="C90" s="7"/>
      <c r="F90" s="13">
        <f>'practice truth model'!B34</f>
        <v>510</v>
      </c>
      <c r="G90" s="12">
        <f>'practice truth model'!C34</f>
        <v>2.0040803471105418E-2</v>
      </c>
      <c r="H90" s="6"/>
      <c r="I90" s="12">
        <f>'Game Level 0.4'!O102</f>
        <v>7.6922686735467682E-3</v>
      </c>
      <c r="J90" s="6"/>
      <c r="K90" s="7">
        <f t="shared" si="0"/>
        <v>1.5248631164651682E-4</v>
      </c>
      <c r="N90" s="13">
        <f t="shared" si="3"/>
        <v>150</v>
      </c>
      <c r="O90" s="12">
        <f t="shared" si="1"/>
        <v>1.4170979934763227E-3</v>
      </c>
      <c r="Q90" s="6"/>
      <c r="R90" s="12">
        <f t="shared" si="2"/>
        <v>0</v>
      </c>
      <c r="U90">
        <f t="shared" si="4"/>
        <v>0</v>
      </c>
      <c r="V90">
        <f>IF($G$18=1,+'practice truth model'!G21,0)</f>
        <v>0</v>
      </c>
    </row>
    <row r="91" spans="1:22" x14ac:dyDescent="0.25">
      <c r="C91" s="7"/>
      <c r="F91" s="13">
        <f>'practice truth model'!B35</f>
        <v>540</v>
      </c>
      <c r="G91" s="12">
        <f>'practice truth model'!C35</f>
        <v>1.3234095222405172E-2</v>
      </c>
      <c r="H91" s="6"/>
      <c r="I91" s="12">
        <f>'Game Level 0.4'!O103</f>
        <v>4.5313953387910296E-3</v>
      </c>
      <c r="J91" s="6"/>
      <c r="K91" s="7">
        <f t="shared" si="0"/>
        <v>7.5736985264257585E-5</v>
      </c>
      <c r="N91" s="13">
        <f t="shared" si="3"/>
        <v>180</v>
      </c>
      <c r="O91" s="12">
        <f t="shared" si="1"/>
        <v>4.9276761897522052E-2</v>
      </c>
      <c r="Q91" s="6"/>
      <c r="R91" s="12">
        <f t="shared" si="2"/>
        <v>7.3659774454624948E-200</v>
      </c>
      <c r="U91">
        <f t="shared" si="4"/>
        <v>0</v>
      </c>
      <c r="V91">
        <f>IF($G$18=1,+'practice truth model'!G22,0)</f>
        <v>0</v>
      </c>
    </row>
    <row r="92" spans="1:22" x14ac:dyDescent="0.25">
      <c r="A92" s="8"/>
      <c r="B92" s="9"/>
      <c r="C92" s="10"/>
      <c r="F92" s="13">
        <f>'practice truth model'!B36</f>
        <v>570</v>
      </c>
      <c r="G92" s="12">
        <f>'practice truth model'!C36</f>
        <v>8.6631760962580535E-3</v>
      </c>
      <c r="H92" s="6"/>
      <c r="I92" s="12">
        <f>'Game Level 0.4'!O104</f>
        <v>2.6519475652760191E-3</v>
      </c>
      <c r="J92" s="6"/>
      <c r="K92" s="7">
        <f t="shared" si="0"/>
        <v>3.6134868451692433E-5</v>
      </c>
      <c r="N92" s="13">
        <f t="shared" si="3"/>
        <v>210</v>
      </c>
      <c r="O92" s="12">
        <f t="shared" si="1"/>
        <v>0.15832039657769198</v>
      </c>
      <c r="Q92" s="6"/>
      <c r="R92" s="12">
        <f t="shared" si="2"/>
        <v>7.2524327998855579E-140</v>
      </c>
      <c r="U92">
        <f t="shared" si="4"/>
        <v>0</v>
      </c>
      <c r="V92">
        <f>IF($G$18=1,+'practice truth model'!G23,0)</f>
        <v>0</v>
      </c>
    </row>
    <row r="93" spans="1:22" x14ac:dyDescent="0.25">
      <c r="F93" s="13">
        <f>'practice truth model'!B37</f>
        <v>600</v>
      </c>
      <c r="G93" s="12">
        <f>'practice truth model'!C37</f>
        <v>5.6327125821043931E-3</v>
      </c>
      <c r="H93" s="6"/>
      <c r="I93" s="12">
        <f>'Game Level 0.4'!O105</f>
        <v>1.544314948817229E-3</v>
      </c>
      <c r="J93" s="6"/>
      <c r="K93" s="7">
        <f t="shared" si="0"/>
        <v>1.671499520786809E-5</v>
      </c>
      <c r="N93" s="13">
        <f t="shared" si="3"/>
        <v>240</v>
      </c>
      <c r="O93" s="12">
        <f t="shared" si="1"/>
        <v>0.22496424160134415</v>
      </c>
      <c r="Q93" s="6"/>
      <c r="R93" s="12">
        <f t="shared" si="2"/>
        <v>1.012197505054097E-105</v>
      </c>
      <c r="U93">
        <f t="shared" si="4"/>
        <v>0</v>
      </c>
      <c r="V93">
        <f>IF($G$18=1,+'practice truth model'!G24,0)</f>
        <v>0</v>
      </c>
    </row>
    <row r="94" spans="1:22" x14ac:dyDescent="0.25">
      <c r="F94" s="13">
        <f>'practice truth model'!B38</f>
        <v>630</v>
      </c>
      <c r="G94" s="12">
        <f>'practice truth model'!C38</f>
        <v>3.6429797097962619E-3</v>
      </c>
      <c r="H94" s="6"/>
      <c r="I94" s="12">
        <f>'Game Level 0.4'!O106</f>
        <v>8.95887363110256E-4</v>
      </c>
      <c r="J94" s="6"/>
      <c r="K94" s="7">
        <f t="shared" si="0"/>
        <v>7.5465163612208266E-6</v>
      </c>
      <c r="N94" s="13">
        <f t="shared" si="3"/>
        <v>270</v>
      </c>
      <c r="O94" s="12">
        <f t="shared" si="1"/>
        <v>0.22124796828024945</v>
      </c>
      <c r="Q94" s="6"/>
      <c r="R94" s="12">
        <f t="shared" si="2"/>
        <v>9.8398208329060107E-84</v>
      </c>
      <c r="U94">
        <f t="shared" si="4"/>
        <v>0</v>
      </c>
      <c r="V94">
        <f>IF($G$18=1,+'practice truth model'!G25,0)</f>
        <v>0</v>
      </c>
    </row>
    <row r="95" spans="1:22" x14ac:dyDescent="0.25">
      <c r="F95" s="13">
        <f>'practice truth model'!B39</f>
        <v>660</v>
      </c>
      <c r="G95" s="12">
        <f>'practice truth model'!C39</f>
        <v>2.346298166751561E-3</v>
      </c>
      <c r="H95" s="6"/>
      <c r="I95" s="12">
        <f>'Game Level 0.4'!O107</f>
        <v>5.1820546735398829E-4</v>
      </c>
      <c r="J95" s="6"/>
      <c r="K95" s="7">
        <f t="shared" si="0"/>
        <v>3.3419229175907044E-6</v>
      </c>
      <c r="N95" s="13">
        <f t="shared" si="3"/>
        <v>300</v>
      </c>
      <c r="O95" s="12">
        <f t="shared" si="1"/>
        <v>0.17927384017012898</v>
      </c>
      <c r="Q95" s="6"/>
      <c r="R95" s="12">
        <f t="shared" si="2"/>
        <v>1.9865253483204344E-68</v>
      </c>
      <c r="U95">
        <f t="shared" si="4"/>
        <v>0</v>
      </c>
      <c r="V95">
        <f>IF($G$18=1,+'practice truth model'!G26,0)</f>
        <v>0</v>
      </c>
    </row>
    <row r="96" spans="1:22" x14ac:dyDescent="0.25">
      <c r="F96" s="13">
        <f>'practice truth model'!B40</f>
        <v>690</v>
      </c>
      <c r="G96" s="12">
        <f>'practice truth model'!C40</f>
        <v>1.5061701975842541E-3</v>
      </c>
      <c r="H96" s="6"/>
      <c r="I96" s="12">
        <f>'Game Level 0.4'!O108</f>
        <v>2.9907201823039983E-4</v>
      </c>
      <c r="J96" s="6"/>
      <c r="K96" s="7">
        <f t="shared" si="0"/>
        <v>1.4570860145993896E-6</v>
      </c>
      <c r="N96" s="13">
        <f t="shared" si="3"/>
        <v>330</v>
      </c>
      <c r="O96" s="12">
        <f t="shared" si="1"/>
        <v>0.12978541990318743</v>
      </c>
      <c r="Q96" s="6"/>
      <c r="R96" s="12">
        <f t="shared" si="2"/>
        <v>3.4498652868297156E-57</v>
      </c>
      <c r="U96">
        <f t="shared" si="4"/>
        <v>0</v>
      </c>
      <c r="V96">
        <f>IF($G$18=1,+'practice truth model'!G27,0)</f>
        <v>0</v>
      </c>
    </row>
    <row r="97" spans="6:22" x14ac:dyDescent="0.25">
      <c r="F97" s="13">
        <f>'practice truth model'!B41</f>
        <v>720</v>
      </c>
      <c r="G97" s="12">
        <f>'practice truth model'!C41</f>
        <v>9.643255479878022E-4</v>
      </c>
      <c r="H97" s="6"/>
      <c r="I97" s="12">
        <f>'Game Level 0.4'!O109</f>
        <v>1.7230673978785042E-4</v>
      </c>
      <c r="J97" s="6"/>
      <c r="K97" s="7">
        <f t="shared" si="0"/>
        <v>6.2729379254247192E-7</v>
      </c>
      <c r="N97" s="13">
        <f t="shared" si="3"/>
        <v>360</v>
      </c>
      <c r="O97" s="12">
        <f t="shared" si="1"/>
        <v>8.7584732131319218E-2</v>
      </c>
      <c r="Q97" s="6"/>
      <c r="R97" s="12">
        <f t="shared" si="2"/>
        <v>1.3208395119159341E-48</v>
      </c>
      <c r="U97">
        <f t="shared" si="4"/>
        <v>0</v>
      </c>
      <c r="V97">
        <f>IF($G$18=1,+'practice truth model'!G28,0)</f>
        <v>0</v>
      </c>
    </row>
    <row r="98" spans="6:22" x14ac:dyDescent="0.25">
      <c r="F98" s="13">
        <f>'practice truth model'!B42</f>
        <v>750</v>
      </c>
      <c r="G98" s="12">
        <f>'practice truth model'!C42</f>
        <v>6.1611836051193121E-4</v>
      </c>
      <c r="H98" s="6"/>
      <c r="I98" s="12">
        <f>'Game Level 0.4'!O110</f>
        <v>9.9142297979329762E-5</v>
      </c>
      <c r="J98" s="6"/>
      <c r="K98" s="7">
        <f t="shared" si="0"/>
        <v>2.6726424923171225E-7</v>
      </c>
      <c r="N98" s="13">
        <f t="shared" si="3"/>
        <v>390</v>
      </c>
      <c r="O98" s="12">
        <f t="shared" si="1"/>
        <v>5.6443500228964209E-2</v>
      </c>
      <c r="Q98" s="6"/>
      <c r="R98" s="12">
        <f t="shared" si="2"/>
        <v>7.4600299102419575E-42</v>
      </c>
      <c r="U98">
        <f t="shared" si="4"/>
        <v>0</v>
      </c>
      <c r="V98">
        <f>IF($G$18=1,+'practice truth model'!G29,0)</f>
        <v>0</v>
      </c>
    </row>
    <row r="99" spans="6:22" x14ac:dyDescent="0.25">
      <c r="F99" s="13">
        <f>'practice truth model'!B43</f>
        <v>780</v>
      </c>
      <c r="G99" s="12">
        <f>'practice truth model'!C43</f>
        <v>3.9298870525877438E-4</v>
      </c>
      <c r="H99" s="6"/>
      <c r="I99" s="12">
        <f>'Game Level 0.4'!O111</f>
        <v>5.6988285968708576E-5</v>
      </c>
      <c r="J99" s="6"/>
      <c r="K99" s="7">
        <f t="shared" si="0"/>
        <v>1.1289628176310002E-7</v>
      </c>
      <c r="N99" s="13">
        <f t="shared" si="3"/>
        <v>420</v>
      </c>
      <c r="O99" s="12">
        <f t="shared" si="1"/>
        <v>3.5248907523115561E-2</v>
      </c>
      <c r="Q99" s="6"/>
      <c r="R99" s="12">
        <f t="shared" si="2"/>
        <v>2.038074675278135E-36</v>
      </c>
      <c r="U99">
        <f t="shared" si="4"/>
        <v>0</v>
      </c>
      <c r="V99">
        <f>IF($G$18=1,+'practice truth model'!G30,0)</f>
        <v>0</v>
      </c>
    </row>
    <row r="100" spans="6:22" x14ac:dyDescent="0.25">
      <c r="F100" s="13">
        <f>'practice truth model'!B44</f>
        <v>810</v>
      </c>
      <c r="G100" s="12">
        <f>'practice truth model'!C44</f>
        <v>2.5033373329473352E-4</v>
      </c>
      <c r="H100" s="6"/>
      <c r="I100" s="12">
        <f>'Game Level 0.4'!O112</f>
        <v>3.2733521676247766E-5</v>
      </c>
      <c r="J100" s="6"/>
      <c r="K100" s="7">
        <f t="shared" si="0"/>
        <v>4.7349852096409783E-8</v>
      </c>
      <c r="N100" s="13">
        <f t="shared" si="3"/>
        <v>450</v>
      </c>
      <c r="O100" s="12">
        <f t="shared" si="1"/>
        <v>2.1531720747647084E-2</v>
      </c>
      <c r="Q100" s="6"/>
      <c r="R100" s="12">
        <f t="shared" si="2"/>
        <v>5.8759940484480935E-32</v>
      </c>
      <c r="U100">
        <f t="shared" si="4"/>
        <v>0</v>
      </c>
      <c r="V100">
        <f>IF($G$18=1,+'practice truth model'!G31,0)</f>
        <v>0</v>
      </c>
    </row>
    <row r="101" spans="6:22" x14ac:dyDescent="0.25">
      <c r="F101" s="13">
        <f>'practice truth model'!B45</f>
        <v>840</v>
      </c>
      <c r="G101" s="12">
        <f>'practice truth model'!C45</f>
        <v>1.5929475600018252E-4</v>
      </c>
      <c r="H101" s="6"/>
      <c r="I101" s="12">
        <f>'Game Level 0.4'!O113</f>
        <v>1.8791806180682311E-5</v>
      </c>
      <c r="J101" s="6"/>
      <c r="K101" s="7">
        <f t="shared" si="0"/>
        <v>1.9741078907980994E-8</v>
      </c>
      <c r="N101" s="13">
        <f t="shared" si="3"/>
        <v>480</v>
      </c>
      <c r="O101" s="12">
        <f t="shared" si="1"/>
        <v>1.2944982895024121E-2</v>
      </c>
      <c r="Q101" s="6"/>
      <c r="R101" s="12">
        <f t="shared" si="2"/>
        <v>3.0482010424738536E-28</v>
      </c>
      <c r="U101">
        <f t="shared" si="4"/>
        <v>0</v>
      </c>
      <c r="V101">
        <f>IF($G$18=1,+'practice truth model'!G32,0)</f>
        <v>0</v>
      </c>
    </row>
    <row r="102" spans="6:22" x14ac:dyDescent="0.25">
      <c r="F102" s="13">
        <f>'practice truth model'!B46</f>
        <v>870</v>
      </c>
      <c r="G102" s="12">
        <f>'practice truth model'!C46</f>
        <v>1.0127991563839982E-4</v>
      </c>
      <c r="H102" s="6"/>
      <c r="I102" s="12">
        <f>'Game Level 0.4'!O114</f>
        <v>1.0784090579529382E-5</v>
      </c>
      <c r="J102" s="6"/>
      <c r="K102" s="7">
        <f t="shared" si="0"/>
        <v>8.1894943530856825E-9</v>
      </c>
      <c r="N102" s="13">
        <f t="shared" si="3"/>
        <v>510</v>
      </c>
      <c r="O102" s="12">
        <f t="shared" si="1"/>
        <v>7.6922686735467682E-3</v>
      </c>
      <c r="Q102" s="6"/>
      <c r="R102" s="12">
        <f t="shared" si="2"/>
        <v>4.1490143791624061E-25</v>
      </c>
      <c r="U102">
        <f t="shared" si="4"/>
        <v>0</v>
      </c>
      <c r="V102">
        <f>IF($G$18=1,+'practice truth model'!G33,0)</f>
        <v>0</v>
      </c>
    </row>
    <row r="103" spans="6:22" x14ac:dyDescent="0.25">
      <c r="F103" s="13">
        <f>'practice truth model'!B47</f>
        <v>900</v>
      </c>
      <c r="G103" s="12">
        <f>'practice truth model'!C47</f>
        <v>6.4352300423082973E-5</v>
      </c>
      <c r="H103" s="6"/>
      <c r="I103" s="12">
        <f>'Game Level 0.4'!O115</f>
        <v>6.1872041309641016E-6</v>
      </c>
      <c r="J103" s="6"/>
      <c r="K103" s="7">
        <f t="shared" si="0"/>
        <v>3.3831784266714609E-9</v>
      </c>
      <c r="N103" s="13">
        <f t="shared" si="3"/>
        <v>540</v>
      </c>
      <c r="O103" s="12">
        <f t="shared" si="1"/>
        <v>4.5313953387910296E-3</v>
      </c>
      <c r="Q103" s="6"/>
      <c r="R103" s="12">
        <f t="shared" si="2"/>
        <v>1.9493779084365114E-22</v>
      </c>
      <c r="U103">
        <f t="shared" si="4"/>
        <v>0</v>
      </c>
      <c r="V103">
        <f>IF($G$18=1,+'practice truth model'!G34,0)</f>
        <v>0</v>
      </c>
    </row>
    <row r="104" spans="6:22" x14ac:dyDescent="0.25">
      <c r="F104" s="13">
        <f>'practice truth model'!B48</f>
        <v>930</v>
      </c>
      <c r="G104" s="12">
        <f>'practice truth model'!C48</f>
        <v>4.0868493006618862E-5</v>
      </c>
      <c r="H104" s="6"/>
      <c r="I104" s="12">
        <f>'Game Level 0.4'!O116</f>
        <v>3.5493349924064364E-6</v>
      </c>
      <c r="J104" s="6"/>
      <c r="K104" s="7">
        <f t="shared" si="0"/>
        <v>1.3927195548897555E-9</v>
      </c>
      <c r="N104" s="13">
        <f t="shared" si="3"/>
        <v>570</v>
      </c>
      <c r="O104" s="12">
        <f t="shared" si="1"/>
        <v>2.6519475652760191E-3</v>
      </c>
      <c r="Q104" s="6"/>
      <c r="R104" s="12">
        <f t="shared" si="2"/>
        <v>3.8776037682489581E-20</v>
      </c>
      <c r="U104">
        <f t="shared" si="4"/>
        <v>0</v>
      </c>
      <c r="V104">
        <f>IF($G$18=1,+'practice truth model'!G35,0)</f>
        <v>0</v>
      </c>
    </row>
    <row r="105" spans="6:22" x14ac:dyDescent="0.25">
      <c r="F105" s="13">
        <f>'practice truth model'!B49</f>
        <v>960</v>
      </c>
      <c r="G105" s="12">
        <f>'practice truth model'!C49</f>
        <v>2.5944805593510663E-5</v>
      </c>
      <c r="H105" s="6"/>
      <c r="I105" s="12">
        <f>'Game Level 0.4'!O117</f>
        <v>2.036001512582068E-6</v>
      </c>
      <c r="J105" s="6"/>
      <c r="K105" s="7">
        <f t="shared" si="0"/>
        <v>5.7163091258022784E-10</v>
      </c>
      <c r="N105" s="13">
        <f t="shared" si="3"/>
        <v>600</v>
      </c>
      <c r="O105" s="12">
        <f t="shared" si="1"/>
        <v>1.544314948817229E-3</v>
      </c>
      <c r="Q105" s="6"/>
      <c r="R105" s="12">
        <f t="shared" si="2"/>
        <v>3.8133674178858973E-18</v>
      </c>
      <c r="U105">
        <f t="shared" si="4"/>
        <v>0</v>
      </c>
      <c r="V105">
        <f>IF($G$18=1,+'practice truth model'!G36,0)</f>
        <v>0</v>
      </c>
    </row>
    <row r="106" spans="6:22" x14ac:dyDescent="0.25">
      <c r="F106" s="13">
        <f>'practice truth model'!B50</f>
        <v>990</v>
      </c>
      <c r="G106" s="12">
        <f>'practice truth model'!C50</f>
        <v>1.6466209242285256E-5</v>
      </c>
      <c r="H106" s="6"/>
      <c r="I106" s="12">
        <f>'Game Level 0.4'!O118</f>
        <v>1.1679322044281262E-6</v>
      </c>
      <c r="J106" s="6"/>
      <c r="K106" s="7">
        <f t="shared" si="0"/>
        <v>2.3403728032702677E-10</v>
      </c>
      <c r="N106" s="13">
        <f t="shared" si="3"/>
        <v>630</v>
      </c>
      <c r="O106" s="12">
        <f t="shared" si="1"/>
        <v>8.95887363110256E-4</v>
      </c>
      <c r="Q106" s="6"/>
      <c r="R106" s="12">
        <f t="shared" si="2"/>
        <v>2.0903655851588267E-16</v>
      </c>
      <c r="U106">
        <f t="shared" si="4"/>
        <v>0</v>
      </c>
      <c r="V106">
        <f>IF($G$18=1,+'practice truth model'!G37,0)</f>
        <v>0</v>
      </c>
    </row>
    <row r="107" spans="6:22" x14ac:dyDescent="0.25">
      <c r="F107" s="13">
        <f>'practice truth model'!B51</f>
        <v>1020</v>
      </c>
      <c r="G107" s="12">
        <f>'practice truth model'!C51</f>
        <v>1.0448521598583236E-5</v>
      </c>
      <c r="H107" s="6"/>
      <c r="I107" s="12">
        <f>'Game Level 0.4'!O119</f>
        <v>6.7002309299376548E-7</v>
      </c>
      <c r="J107" s="6"/>
      <c r="K107" s="7">
        <f t="shared" si="0"/>
        <v>9.5619033023815518E-11</v>
      </c>
      <c r="N107" s="13">
        <f t="shared" si="3"/>
        <v>660</v>
      </c>
      <c r="O107" s="12">
        <f t="shared" si="1"/>
        <v>5.1820546735398829E-4</v>
      </c>
      <c r="Q107" s="6"/>
      <c r="R107" s="12">
        <f t="shared" si="2"/>
        <v>7.0180637480587873E-15</v>
      </c>
      <c r="U107">
        <f t="shared" si="4"/>
        <v>0</v>
      </c>
      <c r="V107">
        <f>IF($G$18=1,+'practice truth model'!G38,0)</f>
        <v>0</v>
      </c>
    </row>
    <row r="108" spans="6:22" x14ac:dyDescent="0.25">
      <c r="F108" s="13">
        <f>'practice truth model'!B52</f>
        <v>1050</v>
      </c>
      <c r="G108" s="12">
        <f>'practice truth model'!C52</f>
        <v>6.6292509255873775E-6</v>
      </c>
      <c r="H108" s="6"/>
      <c r="I108" s="12">
        <f>'Game Level 0.4'!O120</f>
        <v>3.8442714378235697E-7</v>
      </c>
      <c r="J108" s="6"/>
      <c r="K108" s="7">
        <f t="shared" si="0"/>
        <v>3.8997824065797557E-11</v>
      </c>
      <c r="N108" s="13">
        <f t="shared" si="3"/>
        <v>690</v>
      </c>
      <c r="O108" s="12">
        <f t="shared" si="1"/>
        <v>2.9907201823039983E-4</v>
      </c>
      <c r="Q108" s="6"/>
      <c r="R108" s="12">
        <f t="shared" si="2"/>
        <v>1.5555125971527721E-13</v>
      </c>
      <c r="U108">
        <f t="shared" si="4"/>
        <v>0</v>
      </c>
      <c r="V108">
        <f>IF($G$18=1,+'practice truth model'!G39,0)</f>
        <v>0</v>
      </c>
    </row>
    <row r="109" spans="6:22" x14ac:dyDescent="0.25">
      <c r="F109" s="13">
        <f>'practice truth model'!B53</f>
        <v>1080</v>
      </c>
      <c r="G109" s="12">
        <f>'practice truth model'!C53</f>
        <v>4.2057916466449343E-6</v>
      </c>
      <c r="H109" s="6"/>
      <c r="I109" s="12">
        <f>'Game Level 0.4'!O121</f>
        <v>2.2060035776542246E-7</v>
      </c>
      <c r="J109" s="6"/>
      <c r="K109" s="7">
        <f t="shared" si="0"/>
        <v>1.5881749608961144E-11</v>
      </c>
      <c r="N109" s="13">
        <f t="shared" si="3"/>
        <v>720</v>
      </c>
      <c r="O109" s="12">
        <f t="shared" si="1"/>
        <v>1.7230673978785042E-4</v>
      </c>
      <c r="Q109" s="6"/>
      <c r="R109" s="12">
        <f t="shared" si="2"/>
        <v>2.4179934332678494E-12</v>
      </c>
      <c r="U109">
        <f t="shared" si="4"/>
        <v>0</v>
      </c>
      <c r="V109">
        <f>IF($G$18=1,+'practice truth model'!G40,0)</f>
        <v>0</v>
      </c>
    </row>
    <row r="110" spans="6:22" x14ac:dyDescent="0.25">
      <c r="F110" s="13">
        <f>'practice truth model'!B54</f>
        <v>1110</v>
      </c>
      <c r="G110" s="12">
        <f>'practice truth model'!C54</f>
        <v>2.6682455443960982E-6</v>
      </c>
      <c r="H110" s="6"/>
      <c r="I110" s="12">
        <f>'Game Level 0.4'!O122</f>
        <v>1.2661318636804287E-7</v>
      </c>
      <c r="J110" s="6"/>
      <c r="K110" s="7">
        <f t="shared" si="0"/>
        <v>6.4598950433752522E-12</v>
      </c>
      <c r="N110" s="13">
        <f t="shared" si="3"/>
        <v>750</v>
      </c>
      <c r="O110" s="12">
        <f t="shared" si="1"/>
        <v>9.9142297979329762E-5</v>
      </c>
      <c r="Q110" s="6"/>
      <c r="R110" s="12">
        <f t="shared" si="2"/>
        <v>2.7692970288084385E-11</v>
      </c>
      <c r="U110">
        <f t="shared" si="4"/>
        <v>0</v>
      </c>
      <c r="V110">
        <f>IF($G$18=1,+'practice truth model'!G41,0)</f>
        <v>0</v>
      </c>
    </row>
    <row r="111" spans="6:22" x14ac:dyDescent="0.25">
      <c r="F111" s="13">
        <f>'practice truth model'!B55</f>
        <v>1140</v>
      </c>
      <c r="G111" s="12">
        <f>'practice truth model'!C55</f>
        <v>1.6928408238764515E-6</v>
      </c>
      <c r="H111" s="6"/>
      <c r="I111" s="12">
        <f>'Game Level 0.4'!O123</f>
        <v>7.2684590173158125E-8</v>
      </c>
      <c r="J111" s="6"/>
      <c r="K111" s="7">
        <f t="shared" si="0"/>
        <v>2.6249062216076408E-12</v>
      </c>
      <c r="N111" s="13">
        <f t="shared" si="3"/>
        <v>780</v>
      </c>
      <c r="O111" s="12">
        <f t="shared" si="1"/>
        <v>5.6988285968708576E-5</v>
      </c>
      <c r="Q111" s="6"/>
      <c r="R111" s="12">
        <f t="shared" si="2"/>
        <v>2.4335481590375462E-10</v>
      </c>
      <c r="U111">
        <f t="shared" si="4"/>
        <v>0</v>
      </c>
      <c r="V111">
        <f>IF($G$18=1,+'practice truth model'!G42,0)</f>
        <v>0</v>
      </c>
    </row>
    <row r="112" spans="6:22" x14ac:dyDescent="0.25">
      <c r="F112" s="13">
        <f>'practice truth model'!B56</f>
        <v>1170</v>
      </c>
      <c r="G112" s="12">
        <f>'practice truth model'!C56</f>
        <v>1.0740719354717617E-6</v>
      </c>
      <c r="H112" s="6"/>
      <c r="I112" s="12">
        <f>'Game Level 0.4'!O124</f>
        <v>4.1735388832653684E-8</v>
      </c>
      <c r="J112" s="6"/>
      <c r="K112" s="7">
        <f t="shared" si="0"/>
        <v>1.0657187455267592E-12</v>
      </c>
      <c r="N112" s="13">
        <f t="shared" si="3"/>
        <v>810</v>
      </c>
      <c r="O112" s="12">
        <f t="shared" si="1"/>
        <v>3.2733521676247766E-5</v>
      </c>
      <c r="Q112" s="6"/>
      <c r="R112" s="12">
        <f t="shared" si="2"/>
        <v>1.6970923777921869E-9</v>
      </c>
      <c r="U112">
        <f t="shared" si="4"/>
        <v>0</v>
      </c>
      <c r="V112">
        <f>IF($G$18=1,+'practice truth model'!G43,0)</f>
        <v>0</v>
      </c>
    </row>
    <row r="113" spans="6:22" x14ac:dyDescent="0.25">
      <c r="F113" s="13">
        <f>'practice truth model'!B57</f>
        <v>1200</v>
      </c>
      <c r="G113" s="12">
        <f>'practice truth model'!C57</f>
        <v>6.8153741309101733E-7</v>
      </c>
      <c r="H113" s="6"/>
      <c r="I113" s="12">
        <f>'Game Level 0.4'!O125</f>
        <v>2.3970196318577057E-8</v>
      </c>
      <c r="J113" s="6"/>
      <c r="K113" s="7">
        <f t="shared" si="0"/>
        <v>4.3239464457385351E-13</v>
      </c>
      <c r="N113" s="13">
        <f t="shared" si="3"/>
        <v>840</v>
      </c>
      <c r="O113" s="12">
        <f t="shared" si="1"/>
        <v>1.8791806180682311E-5</v>
      </c>
      <c r="Q113" s="6"/>
      <c r="R113" s="12">
        <f t="shared" si="2"/>
        <v>9.6611056821922062E-9</v>
      </c>
      <c r="U113">
        <f t="shared" si="4"/>
        <v>0</v>
      </c>
      <c r="V113">
        <f>IF($G$18=1,+'practice truth model'!G44,0)</f>
        <v>0</v>
      </c>
    </row>
    <row r="114" spans="6:22" x14ac:dyDescent="0.25">
      <c r="F114" s="13">
        <f>'practice truth model'!B58</f>
        <v>1230</v>
      </c>
      <c r="G114" s="12">
        <f>'practice truth model'!C58</f>
        <v>4.3250908833080514E-7</v>
      </c>
      <c r="H114" s="6"/>
      <c r="I114" s="12">
        <f>'Game Level 0.4'!O126</f>
        <v>1.3770464599072063E-8</v>
      </c>
      <c r="J114" s="6"/>
      <c r="K114" s="7">
        <f t="shared" si="0"/>
        <v>1.7534203500474592E-13</v>
      </c>
      <c r="N114" s="13">
        <f t="shared" si="3"/>
        <v>870</v>
      </c>
      <c r="O114" s="12">
        <f t="shared" si="1"/>
        <v>1.0784090579529382E-5</v>
      </c>
      <c r="Q114" s="6"/>
      <c r="R114" s="12">
        <f t="shared" si="2"/>
        <v>4.5978000074757179E-8</v>
      </c>
      <c r="U114">
        <f t="shared" si="4"/>
        <v>0</v>
      </c>
      <c r="V114">
        <f>IF($G$18=1,+'practice truth model'!G45,0)</f>
        <v>0</v>
      </c>
    </row>
    <row r="115" spans="6:22" x14ac:dyDescent="0.25">
      <c r="F115" s="13">
        <f>'practice truth model'!B59</f>
        <v>1260</v>
      </c>
      <c r="G115" s="12">
        <f>'practice truth model'!C59</f>
        <v>2.7451012230719816E-7</v>
      </c>
      <c r="H115" s="6"/>
      <c r="I115" s="12">
        <f>'Game Level 0.4'!O127</f>
        <v>7.9129632470012851E-9</v>
      </c>
      <c r="J115" s="6"/>
      <c r="K115" s="7">
        <f t="shared" si="0"/>
        <v>7.1074045218967912E-14</v>
      </c>
      <c r="N115" s="13">
        <f t="shared" si="3"/>
        <v>900</v>
      </c>
      <c r="O115" s="12">
        <f t="shared" si="1"/>
        <v>6.1872041309641016E-6</v>
      </c>
      <c r="Q115" s="6"/>
      <c r="R115" s="12">
        <f t="shared" si="2"/>
        <v>1.866663852253176E-7</v>
      </c>
      <c r="U115">
        <f t="shared" si="4"/>
        <v>0</v>
      </c>
      <c r="V115">
        <f>IF($G$18=1,+'practice truth model'!G46,0)</f>
        <v>0</v>
      </c>
    </row>
    <row r="116" spans="6:22" x14ac:dyDescent="0.25">
      <c r="F116" s="13">
        <f>'practice truth model'!B60</f>
        <v>1290</v>
      </c>
      <c r="G116" s="12">
        <f>'practice truth model'!C60</f>
        <v>1.7425530257634862E-7</v>
      </c>
      <c r="H116" s="6"/>
      <c r="I116" s="12">
        <f>'Game Level 0.4'!O128</f>
        <v>4.5482669774682117E-9</v>
      </c>
      <c r="J116" s="6"/>
      <c r="K116" s="7">
        <f t="shared" si="0"/>
        <v>2.880047793175966E-14</v>
      </c>
      <c r="N116" s="13">
        <f t="shared" si="3"/>
        <v>930</v>
      </c>
      <c r="O116" s="12">
        <f t="shared" si="1"/>
        <v>3.5493349924064364E-6</v>
      </c>
      <c r="Q116" s="6"/>
      <c r="R116" s="12">
        <f t="shared" si="2"/>
        <v>6.5779730684079894E-7</v>
      </c>
      <c r="U116">
        <f t="shared" si="4"/>
        <v>0</v>
      </c>
      <c r="V116">
        <f>IF($G$18=1,+'practice truth model'!G47,0)</f>
        <v>0</v>
      </c>
    </row>
    <row r="117" spans="6:22" x14ac:dyDescent="0.25">
      <c r="F117" s="13">
        <f>'practice truth model'!B61</f>
        <v>1320</v>
      </c>
      <c r="G117" s="12">
        <f>'practice truth model'!C61</f>
        <v>1.1063278465364001E-7</v>
      </c>
      <c r="H117" s="6"/>
      <c r="I117" s="12">
        <f>'Game Level 0.4'!O129</f>
        <v>2.6149950273004098E-9</v>
      </c>
      <c r="J117" s="6"/>
      <c r="K117" s="7">
        <f t="shared" si="0"/>
        <v>1.1667842875760158E-14</v>
      </c>
      <c r="N117" s="13">
        <f t="shared" si="3"/>
        <v>960</v>
      </c>
      <c r="O117" s="12">
        <f t="shared" si="1"/>
        <v>2.036001512582068E-6</v>
      </c>
      <c r="Q117" s="6"/>
      <c r="R117" s="12">
        <f t="shared" si="2"/>
        <v>2.0421790982188575E-6</v>
      </c>
      <c r="U117">
        <f t="shared" si="4"/>
        <v>0</v>
      </c>
      <c r="V117">
        <f>IF($G$18=1,+'practice truth model'!G48,0)</f>
        <v>0</v>
      </c>
    </row>
    <row r="118" spans="6:22" x14ac:dyDescent="0.25">
      <c r="F118" s="13">
        <f>'practice truth model'!B62</f>
        <v>1350</v>
      </c>
      <c r="G118" s="12">
        <f>'practice truth model'!C62</f>
        <v>7.025164982095636E-8</v>
      </c>
      <c r="H118" s="6"/>
      <c r="I118" s="12">
        <f>'Game Level 0.4'!O130</f>
        <v>1.5038866132093316E-9</v>
      </c>
      <c r="J118" s="6"/>
      <c r="K118" s="7">
        <f t="shared" si="0"/>
        <v>4.726254946068455E-15</v>
      </c>
      <c r="N118" s="13">
        <f t="shared" si="3"/>
        <v>990</v>
      </c>
      <c r="O118" s="12">
        <f t="shared" si="1"/>
        <v>1.1679322044281262E-6</v>
      </c>
      <c r="Q118" s="6"/>
      <c r="R118" s="12">
        <f t="shared" si="2"/>
        <v>5.6580043619308095E-6</v>
      </c>
      <c r="U118">
        <f t="shared" si="4"/>
        <v>0</v>
      </c>
      <c r="V118">
        <f>IF($G$18=1,+'practice truth model'!G49,0)</f>
        <v>0</v>
      </c>
    </row>
    <row r="119" spans="6:22" x14ac:dyDescent="0.25">
      <c r="F119" s="13">
        <f>'practice truth model'!B63</f>
        <v>1380</v>
      </c>
      <c r="G119" s="12">
        <f>'practice truth model'!C63</f>
        <v>4.4617764371846769E-8</v>
      </c>
      <c r="H119" s="6"/>
      <c r="I119" s="12">
        <f>'Game Level 0.4'!O131</f>
        <v>8.6512577693371561E-10</v>
      </c>
      <c r="J119" s="6"/>
      <c r="K119" s="7">
        <f t="shared" si="0"/>
        <v>1.9142933840170753E-15</v>
      </c>
      <c r="N119" s="13">
        <f t="shared" si="3"/>
        <v>1020</v>
      </c>
      <c r="O119" s="12">
        <f t="shared" si="1"/>
        <v>6.7002309299376548E-7</v>
      </c>
      <c r="Q119" s="6"/>
      <c r="R119" s="12">
        <f t="shared" si="2"/>
        <v>1.4146897414487164E-5</v>
      </c>
      <c r="U119">
        <f t="shared" si="4"/>
        <v>0</v>
      </c>
      <c r="V119">
        <f>IF($G$18=1,+'practice truth model'!G50,0)</f>
        <v>0</v>
      </c>
    </row>
    <row r="120" spans="6:22" x14ac:dyDescent="0.25">
      <c r="F120" s="13">
        <f>'practice truth model'!B64</f>
        <v>1410</v>
      </c>
      <c r="G120" s="12">
        <f>'practice truth model'!C64</f>
        <v>2.834266421567136E-8</v>
      </c>
      <c r="H120" s="6"/>
      <c r="I120" s="12">
        <f>'Game Level 0.4'!O132</f>
        <v>4.9780986427740167E-10</v>
      </c>
      <c r="J120" s="6"/>
      <c r="K120" s="7">
        <f t="shared" si="0"/>
        <v>7.7533591385034315E-16</v>
      </c>
      <c r="N120" s="13">
        <f t="shared" si="3"/>
        <v>1050</v>
      </c>
      <c r="O120" s="12">
        <f t="shared" si="1"/>
        <v>3.8442714378235697E-7</v>
      </c>
      <c r="Q120" s="6"/>
      <c r="R120" s="12">
        <f t="shared" si="2"/>
        <v>3.2235380119496432E-5</v>
      </c>
      <c r="U120">
        <f t="shared" si="4"/>
        <v>0</v>
      </c>
      <c r="V120">
        <f>IF($G$18=1,+'practice truth model'!G51,0)</f>
        <v>0</v>
      </c>
    </row>
    <row r="121" spans="6:22" x14ac:dyDescent="0.25">
      <c r="F121" s="13">
        <f>'practice truth model'!B65</f>
        <v>1440</v>
      </c>
      <c r="G121" s="12">
        <f>'practice truth model'!C65</f>
        <v>1.8007668038423117E-8</v>
      </c>
      <c r="H121" s="6"/>
      <c r="I121" s="12">
        <f>'Game Level 0.4'!O133</f>
        <v>2.8652834774485893E-10</v>
      </c>
      <c r="J121" s="6"/>
      <c r="K121" s="7">
        <f t="shared" si="0"/>
        <v>3.1403879193653228E-16</v>
      </c>
      <c r="N121" s="13">
        <f t="shared" si="3"/>
        <v>1080</v>
      </c>
      <c r="O121" s="12">
        <f t="shared" si="1"/>
        <v>2.2060035776542246E-7</v>
      </c>
      <c r="Q121" s="6"/>
      <c r="R121" s="12">
        <f t="shared" si="2"/>
        <v>6.7515274428161503E-5</v>
      </c>
      <c r="U121">
        <f t="shared" si="4"/>
        <v>0</v>
      </c>
      <c r="V121">
        <f>IF($G$18=1,+'practice truth model'!G52,0)</f>
        <v>0</v>
      </c>
    </row>
    <row r="122" spans="6:22" x14ac:dyDescent="0.25">
      <c r="F122" s="13">
        <f>'practice truth model'!B66</f>
        <v>1470</v>
      </c>
      <c r="G122" s="12">
        <f>'practice truth model'!C66</f>
        <v>1.1443530212915205E-8</v>
      </c>
      <c r="H122" s="6"/>
      <c r="I122" s="12">
        <f>'Game Level 0.4'!O134</f>
        <v>1.649646867360245E-10</v>
      </c>
      <c r="J122" s="6"/>
      <c r="K122" s="7">
        <f t="shared" si="0"/>
        <v>1.2720604032831747E-16</v>
      </c>
      <c r="N122" s="13">
        <f t="shared" si="3"/>
        <v>1110</v>
      </c>
      <c r="O122" s="12">
        <f t="shared" si="1"/>
        <v>1.2661318636804287E-7</v>
      </c>
      <c r="Q122" s="6"/>
      <c r="R122" s="12">
        <f t="shared" si="2"/>
        <v>1.3096318810791824E-4</v>
      </c>
      <c r="U122">
        <f t="shared" si="4"/>
        <v>0</v>
      </c>
      <c r="V122">
        <f>IF($G$18=1,+'practice truth model'!G53,0)</f>
        <v>0</v>
      </c>
    </row>
    <row r="123" spans="6:22" x14ac:dyDescent="0.25">
      <c r="F123" s="13">
        <f>'practice truth model'!B67</f>
        <v>1500</v>
      </c>
      <c r="G123" s="12">
        <f>'practice truth model'!C67</f>
        <v>7.2736037588798738E-9</v>
      </c>
      <c r="H123" s="9"/>
      <c r="I123" s="12">
        <f>'Game Level 0.4'!O135</f>
        <v>9.5002021843092393E-11</v>
      </c>
      <c r="J123" s="9"/>
      <c r="K123" s="10">
        <f t="shared" si="0"/>
        <v>5.1532322898987502E-17</v>
      </c>
      <c r="N123" s="13">
        <f t="shared" si="3"/>
        <v>1140</v>
      </c>
      <c r="O123" s="12">
        <f t="shared" si="1"/>
        <v>7.2684590173158125E-8</v>
      </c>
      <c r="Q123" s="6"/>
      <c r="R123" s="12">
        <f t="shared" si="2"/>
        <v>2.3685095105160708E-4</v>
      </c>
      <c r="U123">
        <f t="shared" si="4"/>
        <v>0</v>
      </c>
      <c r="V123">
        <f>IF($G$18=1,+'practice truth model'!G54,0)</f>
        <v>0</v>
      </c>
    </row>
    <row r="124" spans="6:22" x14ac:dyDescent="0.25">
      <c r="F124" s="13">
        <f>'practice truth model'!B68</f>
        <v>1530</v>
      </c>
      <c r="G124" s="12">
        <f>'practice truth model'!C68</f>
        <v>4.6241004961666196E-9</v>
      </c>
      <c r="H124" s="9"/>
      <c r="I124" s="12">
        <f>'Game Level 0.4'!O136</f>
        <v>5.4725802399064906E-11</v>
      </c>
      <c r="J124" s="9"/>
      <c r="K124" s="10">
        <f t="shared" si="0"/>
        <v>2.0879185092043334E-17</v>
      </c>
      <c r="N124" s="13">
        <f t="shared" si="3"/>
        <v>1170</v>
      </c>
      <c r="O124" s="12">
        <f t="shared" si="1"/>
        <v>4.1735388832653684E-8</v>
      </c>
      <c r="Q124" s="6"/>
      <c r="R124" s="12">
        <f t="shared" si="2"/>
        <v>4.0174842001138597E-4</v>
      </c>
      <c r="U124">
        <f t="shared" si="4"/>
        <v>0</v>
      </c>
      <c r="V124">
        <f>IF($G$18=1,+'practice truth model'!G55,0)</f>
        <v>0</v>
      </c>
    </row>
    <row r="125" spans="6:22" x14ac:dyDescent="0.25">
      <c r="F125" s="13">
        <f>'practice truth model'!B69</f>
        <v>1560</v>
      </c>
      <c r="G125" s="12">
        <f>'practice truth model'!C69</f>
        <v>2.9403125067399195E-9</v>
      </c>
      <c r="H125" s="9"/>
      <c r="I125" s="12">
        <f>'Game Level 0.4'!O137</f>
        <v>3.1533170318794097E-11</v>
      </c>
      <c r="J125" s="9"/>
      <c r="K125" s="10">
        <f t="shared" si="0"/>
        <v>8.460997227990522E-18</v>
      </c>
      <c r="N125" s="13">
        <f t="shared" si="3"/>
        <v>1200</v>
      </c>
      <c r="O125" s="12">
        <f t="shared" si="1"/>
        <v>2.3970196318577057E-8</v>
      </c>
      <c r="Q125" s="6"/>
      <c r="R125" s="12">
        <f t="shared" si="2"/>
        <v>6.4250886746238054E-4</v>
      </c>
      <c r="U125">
        <f t="shared" si="4"/>
        <v>0</v>
      </c>
      <c r="V125">
        <f>IF($G$18=1,+'practice truth model'!G56,0)</f>
        <v>0</v>
      </c>
    </row>
    <row r="126" spans="6:22" x14ac:dyDescent="0.25">
      <c r="F126" s="13">
        <f>'practice truth model'!B70</f>
        <v>1590</v>
      </c>
      <c r="G126" s="12">
        <f>'practice truth model'!C70</f>
        <v>1.8700302136406691E-9</v>
      </c>
      <c r="H126" s="9"/>
      <c r="I126" s="12">
        <f>'Game Level 0.4'!O138</f>
        <v>1.8174312018411074E-11</v>
      </c>
      <c r="J126" s="9"/>
      <c r="K126" s="10">
        <f t="shared" si="0"/>
        <v>3.4293702803731866E-18</v>
      </c>
      <c r="N126" s="13">
        <f t="shared" si="3"/>
        <v>1230</v>
      </c>
      <c r="O126" s="12">
        <f t="shared" si="1"/>
        <v>1.3770464599072063E-8</v>
      </c>
      <c r="Q126" s="6"/>
      <c r="R126" s="12">
        <f t="shared" si="2"/>
        <v>9.7341602120891197E-4</v>
      </c>
      <c r="U126">
        <f t="shared" si="4"/>
        <v>0</v>
      </c>
      <c r="V126">
        <f>IF($G$18=1,+'practice truth model'!G57,0)</f>
        <v>0</v>
      </c>
    </row>
    <row r="127" spans="6:22" x14ac:dyDescent="0.25">
      <c r="F127" s="13">
        <f>'practice truth model'!B71</f>
        <v>1620</v>
      </c>
      <c r="G127" s="12">
        <f>'practice truth model'!C71</f>
        <v>1.1895774334871505E-9</v>
      </c>
      <c r="H127" s="9"/>
      <c r="I127" s="12">
        <f>'Game Level 0.4'!O139</f>
        <v>1.0477596950973843E-11</v>
      </c>
      <c r="J127" s="9"/>
      <c r="K127" s="10">
        <f t="shared" si="0"/>
        <v>1.3902764245196386E-18</v>
      </c>
      <c r="N127" s="13">
        <f t="shared" si="3"/>
        <v>1260</v>
      </c>
      <c r="O127" s="12">
        <f t="shared" si="1"/>
        <v>7.9129632470012851E-9</v>
      </c>
      <c r="Q127" s="6"/>
      <c r="R127" s="12">
        <f t="shared" si="2"/>
        <v>1.4029693448469785E-3</v>
      </c>
      <c r="U127">
        <f t="shared" si="4"/>
        <v>0</v>
      </c>
      <c r="V127">
        <f>IF($G$18=1,+'practice truth model'!G58,0)</f>
        <v>0</v>
      </c>
    </row>
    <row r="128" spans="6:22" x14ac:dyDescent="0.25">
      <c r="F128" s="13">
        <f>'practice truth model'!B72</f>
        <v>1650</v>
      </c>
      <c r="G128" s="12">
        <f>'practice truth model'!C72</f>
        <v>7.5687753981769258E-10</v>
      </c>
      <c r="H128" s="9"/>
      <c r="I128" s="12">
        <f>'Game Level 0.4'!O140</f>
        <v>6.0419508842294278E-12</v>
      </c>
      <c r="J128" s="9"/>
      <c r="K128" s="10">
        <f t="shared" si="0"/>
        <v>5.6375408160906047E-19</v>
      </c>
      <c r="N128" s="13">
        <f t="shared" si="3"/>
        <v>1290</v>
      </c>
      <c r="O128" s="12">
        <f t="shared" si="1"/>
        <v>4.5482669774682117E-9</v>
      </c>
      <c r="Q128" s="6"/>
      <c r="R128" s="12">
        <f t="shared" si="2"/>
        <v>1.9309826158657869E-3</v>
      </c>
      <c r="U128">
        <f t="shared" si="4"/>
        <v>0</v>
      </c>
      <c r="V128">
        <f>IF($G$18=1,+'practice truth model'!G59,0)</f>
        <v>0</v>
      </c>
    </row>
    <row r="129" spans="6:22" x14ac:dyDescent="0.25">
      <c r="F129" s="13">
        <f>'practice truth model'!B73</f>
        <v>1680</v>
      </c>
      <c r="G129" s="12">
        <f>'practice truth model'!C73</f>
        <v>4.8166711140037439E-10</v>
      </c>
      <c r="H129" s="9"/>
      <c r="I129" s="12">
        <f>'Game Level 0.4'!O141</f>
        <v>3.4850005013687966E-12</v>
      </c>
      <c r="J129" s="9"/>
      <c r="K129" s="10">
        <f t="shared" si="0"/>
        <v>2.2865813118382889E-19</v>
      </c>
      <c r="N129" s="13">
        <f t="shared" si="3"/>
        <v>1320</v>
      </c>
      <c r="O129" s="12">
        <f t="shared" si="1"/>
        <v>2.6149950273004098E-9</v>
      </c>
      <c r="Q129" s="6"/>
      <c r="R129" s="12">
        <f t="shared" si="2"/>
        <v>2.5466914678844424E-3</v>
      </c>
      <c r="U129">
        <f t="shared" si="4"/>
        <v>0</v>
      </c>
      <c r="V129">
        <f>IF($G$18=1,+'practice truth model'!G60,0)</f>
        <v>0</v>
      </c>
    </row>
    <row r="130" spans="6:22" x14ac:dyDescent="0.25">
      <c r="F130" s="13">
        <f>'practice truth model'!B74</f>
        <v>1710</v>
      </c>
      <c r="G130" s="12">
        <f>'practice truth model'!C74</f>
        <v>3.065888521796809E-10</v>
      </c>
      <c r="H130" s="9"/>
      <c r="I130" s="12">
        <f>'Game Level 0.4'!O142</f>
        <v>2.0106522096777496E-12</v>
      </c>
      <c r="J130" s="9"/>
      <c r="K130" s="10">
        <f t="shared" si="0"/>
        <v>9.276787989696724E-20</v>
      </c>
      <c r="N130" s="13">
        <f t="shared" si="3"/>
        <v>1350</v>
      </c>
      <c r="O130" s="12">
        <f t="shared" si="1"/>
        <v>1.5038866132093316E-9</v>
      </c>
      <c r="Q130" s="6"/>
      <c r="R130" s="12">
        <f t="shared" si="2"/>
        <v>3.2283908241892787E-3</v>
      </c>
      <c r="U130">
        <f t="shared" si="4"/>
        <v>0</v>
      </c>
      <c r="V130">
        <f>IF($G$18=1,+'practice truth model'!G61,0)</f>
        <v>0</v>
      </c>
    </row>
    <row r="131" spans="6:22" x14ac:dyDescent="0.25">
      <c r="F131" s="13">
        <f>'practice truth model'!B75</f>
        <v>1740</v>
      </c>
      <c r="G131" s="12">
        <f>'practice truth model'!C75</f>
        <v>1.9518799562911753E-10</v>
      </c>
      <c r="H131" s="9"/>
      <c r="I131" s="12">
        <f>'Game Level 0.4'!O143</f>
        <v>1.1603200244850458E-12</v>
      </c>
      <c r="J131" s="9"/>
      <c r="K131" s="10">
        <f t="shared" si="0"/>
        <v>3.7646738900536495E-20</v>
      </c>
      <c r="N131" s="13">
        <f t="shared" si="3"/>
        <v>1380</v>
      </c>
      <c r="O131" s="12">
        <f t="shared" si="1"/>
        <v>8.6512577693371561E-10</v>
      </c>
      <c r="Q131" s="6"/>
      <c r="R131" s="12">
        <f t="shared" si="2"/>
        <v>3.9448022339900789E-3</v>
      </c>
      <c r="U131">
        <f t="shared" si="4"/>
        <v>0</v>
      </c>
      <c r="V131">
        <f>IF($G$18=1,+'practice truth model'!G62,0)</f>
        <v>0</v>
      </c>
    </row>
    <row r="132" spans="6:22" x14ac:dyDescent="0.25">
      <c r="F132" s="13">
        <f>'practice truth model'!B76</f>
        <v>1770</v>
      </c>
      <c r="G132" s="12">
        <f>'practice truth model'!C76</f>
        <v>1.2429009170719752E-10</v>
      </c>
      <c r="H132" s="9"/>
      <c r="I132" s="12">
        <f>'Game Level 0.4'!O144</f>
        <v>6.697667419132174E-13</v>
      </c>
      <c r="J132" s="9"/>
      <c r="K132" s="10">
        <f t="shared" si="0"/>
        <v>1.5281984744522492E-20</v>
      </c>
      <c r="N132" s="13">
        <f t="shared" si="3"/>
        <v>1410</v>
      </c>
      <c r="O132" s="12">
        <f t="shared" si="1"/>
        <v>4.9780986427740167E-10</v>
      </c>
      <c r="Q132" s="6"/>
      <c r="R132" s="12">
        <f t="shared" si="2"/>
        <v>4.657998458014595E-3</v>
      </c>
      <c r="U132">
        <f t="shared" si="4"/>
        <v>0</v>
      </c>
      <c r="V132">
        <f>IF($G$18=1,+'practice truth model'!G63,0)</f>
        <v>0</v>
      </c>
    </row>
    <row r="133" spans="6:22" x14ac:dyDescent="0.25">
      <c r="F133" s="13">
        <f>'practice truth model'!B77</f>
        <v>1800</v>
      </c>
      <c r="G133" s="12">
        <f>'practice truth model'!C77</f>
        <v>7.9159995770263586E-11</v>
      </c>
      <c r="H133" s="9"/>
      <c r="I133" s="12">
        <f>'Game Level 0.4'!O145</f>
        <v>3.8669855603041731E-13</v>
      </c>
      <c r="J133" s="9"/>
      <c r="K133" s="10">
        <f t="shared" si="0"/>
        <v>6.2052323540019157E-21</v>
      </c>
      <c r="N133" s="13">
        <f t="shared" si="3"/>
        <v>1440</v>
      </c>
      <c r="O133" s="12">
        <f t="shared" si="1"/>
        <v>2.8652834774485893E-10</v>
      </c>
      <c r="Q133" s="6"/>
      <c r="R133" s="12">
        <f t="shared" si="2"/>
        <v>5.3273919065668675E-3</v>
      </c>
      <c r="U133">
        <f t="shared" si="4"/>
        <v>0</v>
      </c>
      <c r="V133">
        <f>IF($G$18=1,+'practice truth model'!G64,0)</f>
        <v>0</v>
      </c>
    </row>
    <row r="134" spans="6:22" x14ac:dyDescent="0.25">
      <c r="F134" s="13">
        <f>'practice truth model'!B78</f>
        <v>1830</v>
      </c>
      <c r="G134" s="12">
        <f>'practice truth model'!C78</f>
        <v>5.0426634205064183E-11</v>
      </c>
      <c r="H134" s="9"/>
      <c r="I134" s="12">
        <f>'Game Level 0.4'!O146</f>
        <v>2.2331758229502736E-13</v>
      </c>
      <c r="J134" s="9"/>
      <c r="K134" s="10">
        <f t="shared" si="0"/>
        <v>2.5203729999260099E-21</v>
      </c>
      <c r="N134" s="13">
        <f t="shared" si="3"/>
        <v>1470</v>
      </c>
      <c r="O134" s="12">
        <f t="shared" si="1"/>
        <v>1.649646867360245E-10</v>
      </c>
      <c r="Q134" s="6"/>
      <c r="R134" s="12">
        <f t="shared" si="2"/>
        <v>5.9141032413424144E-3</v>
      </c>
      <c r="U134">
        <f t="shared" si="4"/>
        <v>0</v>
      </c>
      <c r="V134">
        <f>IF($G$18=1,+'practice truth model'!G65,0)</f>
        <v>0</v>
      </c>
    </row>
    <row r="135" spans="6:22" x14ac:dyDescent="0.25">
      <c r="F135" s="13">
        <f>'practice truth model'!B79</f>
        <v>1860</v>
      </c>
      <c r="G135" s="12">
        <f>'practice truth model'!C79</f>
        <v>3.2129074817683065E-11</v>
      </c>
      <c r="H135" s="9"/>
      <c r="I135" s="12">
        <f>'Game Level 0.4'!O147</f>
        <v>1.2899500479244609E-13</v>
      </c>
      <c r="J135" s="9"/>
      <c r="K135" s="10">
        <f t="shared" si="0"/>
        <v>1.0240051080313698E-21</v>
      </c>
      <c r="N135" s="13">
        <f t="shared" si="3"/>
        <v>1500</v>
      </c>
      <c r="O135" s="12">
        <f t="shared" si="1"/>
        <v>9.5002021843092393E-11</v>
      </c>
      <c r="Q135" s="6"/>
      <c r="R135" s="12">
        <f t="shared" si="2"/>
        <v>6.3849996181914986E-3</v>
      </c>
      <c r="U135">
        <f t="shared" si="4"/>
        <v>0</v>
      </c>
      <c r="V135">
        <f>IF($G$18=1,+'practice truth model'!G66,0)</f>
        <v>0</v>
      </c>
    </row>
    <row r="136" spans="6:22" x14ac:dyDescent="0.25">
      <c r="F136" s="13">
        <f>'practice truth model'!B80</f>
        <v>1890</v>
      </c>
      <c r="G136" s="12">
        <f>'practice truth model'!C80</f>
        <v>2.0474791154043129E-11</v>
      </c>
      <c r="H136" s="9"/>
      <c r="I136" s="12">
        <f>'Game Level 0.4'!O148</f>
        <v>7.4528211031200748E-14</v>
      </c>
      <c r="J136" s="9"/>
      <c r="K136" s="10">
        <f t="shared" si="0"/>
        <v>4.1617072814402576E-22</v>
      </c>
      <c r="N136" s="13">
        <f t="shared" si="3"/>
        <v>1530</v>
      </c>
      <c r="O136" s="12">
        <f t="shared" si="1"/>
        <v>5.4725802399064906E-11</v>
      </c>
      <c r="Q136" s="6"/>
      <c r="R136" s="12">
        <f t="shared" si="2"/>
        <v>6.7158140846162069E-3</v>
      </c>
      <c r="U136">
        <f t="shared" si="4"/>
        <v>0</v>
      </c>
      <c r="V136">
        <f>IF($G$18=1,+'practice truth model'!G67,0)</f>
        <v>0</v>
      </c>
    </row>
    <row r="137" spans="6:22" x14ac:dyDescent="0.25">
      <c r="F137" s="13">
        <f>'practice truth model'!B81</f>
        <v>1920</v>
      </c>
      <c r="G137" s="12">
        <f>'practice truth model'!C81</f>
        <v>1.3050367037294329E-11</v>
      </c>
      <c r="H137" s="9"/>
      <c r="I137" s="12">
        <f>'Game Level 0.4'!O149</f>
        <v>4.3068977232670442E-14</v>
      </c>
      <c r="J137" s="9"/>
      <c r="K137" s="10">
        <f t="shared" ref="K137:K193" si="5">(I137-G137)^2</f>
        <v>1.6918980282328378E-22</v>
      </c>
      <c r="N137" s="13">
        <f t="shared" si="3"/>
        <v>1560</v>
      </c>
      <c r="O137" s="12">
        <f t="shared" si="1"/>
        <v>3.1533170318794097E-11</v>
      </c>
      <c r="Q137" s="6"/>
      <c r="R137" s="12">
        <f t="shared" si="2"/>
        <v>6.8929792510319925E-3</v>
      </c>
      <c r="U137">
        <f t="shared" si="4"/>
        <v>0</v>
      </c>
      <c r="V137">
        <f>IF($G$18=1,+'practice truth model'!G68,0)</f>
        <v>0</v>
      </c>
    </row>
    <row r="138" spans="6:22" x14ac:dyDescent="0.25">
      <c r="F138" s="13">
        <f>'practice truth model'!B82</f>
        <v>1950</v>
      </c>
      <c r="G138" s="12">
        <f>'practice truth model'!C82</f>
        <v>8.3196850732199478E-12</v>
      </c>
      <c r="H138" s="9"/>
      <c r="I138" s="12">
        <f>'Game Level 0.4'!O150</f>
        <v>2.4894460834140064E-14</v>
      </c>
      <c r="J138" s="9"/>
      <c r="K138" s="10">
        <f t="shared" si="5"/>
        <v>6.880355130332372E-23</v>
      </c>
      <c r="N138" s="13">
        <f t="shared" si="3"/>
        <v>1590</v>
      </c>
      <c r="O138" s="12">
        <f t="shared" si="1"/>
        <v>1.8174312018411074E-11</v>
      </c>
      <c r="Q138" s="6"/>
      <c r="R138" s="12">
        <f t="shared" si="2"/>
        <v>6.9140656512490638E-3</v>
      </c>
      <c r="U138">
        <f t="shared" si="4"/>
        <v>0</v>
      </c>
      <c r="V138">
        <f>IF($G$18=1,+'practice truth model'!G69,0)</f>
        <v>0</v>
      </c>
    </row>
    <row r="139" spans="6:22" x14ac:dyDescent="0.25">
      <c r="F139" s="13">
        <f>'practice truth model'!B83</f>
        <v>1980</v>
      </c>
      <c r="G139" s="12">
        <f>'practice truth model'!C83</f>
        <v>5.3048226450601225E-12</v>
      </c>
      <c r="H139" s="9"/>
      <c r="I139" s="12">
        <f>'Game Level 0.4'!O151</f>
        <v>1.4392407915227468E-14</v>
      </c>
      <c r="J139" s="9"/>
      <c r="K139" s="10">
        <f t="shared" si="5"/>
        <v>2.7988652094096988E-23</v>
      </c>
      <c r="N139" s="13">
        <f t="shared" si="3"/>
        <v>1620</v>
      </c>
      <c r="O139" s="12">
        <f t="shared" si="1"/>
        <v>1.0477596950973843E-11</v>
      </c>
      <c r="Q139" s="6"/>
      <c r="R139" s="12">
        <f t="shared" si="2"/>
        <v>6.7869491465974933E-3</v>
      </c>
      <c r="U139">
        <f t="shared" si="4"/>
        <v>0</v>
      </c>
      <c r="V139">
        <f>IF($G$18=1,+'practice truth model'!G70,0)</f>
        <v>0</v>
      </c>
    </row>
    <row r="140" spans="6:22" x14ac:dyDescent="0.25">
      <c r="F140" s="13">
        <f>'practice truth model'!B84</f>
        <v>2010</v>
      </c>
      <c r="G140" s="12">
        <f>'practice truth model'!C84</f>
        <v>3.3830900518122185E-12</v>
      </c>
      <c r="H140" s="9"/>
      <c r="I140" s="12">
        <f>'Game Level 0.4'!O152</f>
        <v>8.3225238613612105E-15</v>
      </c>
      <c r="J140" s="9"/>
      <c r="K140" s="10">
        <f t="shared" si="5"/>
        <v>1.138905586771154E-23</v>
      </c>
      <c r="N140" s="13">
        <f t="shared" si="3"/>
        <v>1650</v>
      </c>
      <c r="O140" s="12">
        <f t="shared" si="1"/>
        <v>6.0419508842294278E-12</v>
      </c>
      <c r="Q140" s="6"/>
      <c r="R140" s="12">
        <f t="shared" si="2"/>
        <v>6.5280012901074314E-3</v>
      </c>
      <c r="U140">
        <f t="shared" si="4"/>
        <v>0</v>
      </c>
      <c r="V140">
        <f>IF($G$18=1,+'practice truth model'!G71,0)</f>
        <v>0</v>
      </c>
    </row>
    <row r="141" spans="6:22" x14ac:dyDescent="0.25">
      <c r="F141" s="13">
        <f>'practice truth model'!B85</f>
        <v>2040</v>
      </c>
      <c r="G141" s="12">
        <f>'practice truth model'!C85</f>
        <v>2.1579124905222109E-12</v>
      </c>
      <c r="H141" s="9"/>
      <c r="I141" s="12">
        <f>'Game Level 0.4'!O153</f>
        <v>4.8135535058527078E-15</v>
      </c>
      <c r="J141" s="9"/>
      <c r="K141" s="10">
        <f t="shared" si="5"/>
        <v>4.6358350325809719E-24</v>
      </c>
      <c r="N141" s="13">
        <f t="shared" si="3"/>
        <v>1680</v>
      </c>
      <c r="O141" s="12">
        <f t="shared" si="1"/>
        <v>3.4850005013687966E-12</v>
      </c>
      <c r="Q141" s="6"/>
      <c r="R141" s="12">
        <f t="shared" si="2"/>
        <v>6.1596838178956826E-3</v>
      </c>
      <c r="U141">
        <f t="shared" si="4"/>
        <v>0</v>
      </c>
      <c r="V141">
        <f>IF($G$18=1,+'practice truth model'!G72,0)</f>
        <v>0</v>
      </c>
    </row>
    <row r="142" spans="6:22" x14ac:dyDescent="0.25">
      <c r="F142" s="13">
        <f>'practice truth model'!B86</f>
        <v>2070</v>
      </c>
      <c r="G142" s="12">
        <f>'practice truth model'!C86</f>
        <v>1.3766722128205881E-12</v>
      </c>
      <c r="H142" s="9"/>
      <c r="I142" s="12">
        <f>'Game Level 0.4'!O154</f>
        <v>2.7846079567622483E-15</v>
      </c>
      <c r="J142" s="9"/>
      <c r="K142" s="10">
        <f t="shared" si="5"/>
        <v>1.8875671507984598E-24</v>
      </c>
      <c r="N142" s="13">
        <f t="shared" si="3"/>
        <v>1710</v>
      </c>
      <c r="O142" s="12">
        <f t="shared" si="1"/>
        <v>2.0106522096777496E-12</v>
      </c>
      <c r="Q142" s="6"/>
      <c r="R142" s="12">
        <f t="shared" si="2"/>
        <v>5.7079364826229792E-3</v>
      </c>
      <c r="U142">
        <f t="shared" si="4"/>
        <v>0</v>
      </c>
      <c r="V142">
        <f>IF($G$18=1,+'practice truth model'!G73,0)</f>
        <v>0</v>
      </c>
    </row>
    <row r="143" spans="6:22" x14ac:dyDescent="0.25">
      <c r="F143" s="13">
        <f>'practice truth model'!B87</f>
        <v>2100</v>
      </c>
      <c r="G143" s="12">
        <f>'practice truth model'!C87</f>
        <v>8.7842072266033046E-13</v>
      </c>
      <c r="H143" s="9"/>
      <c r="I143" s="12">
        <f>'Game Level 0.4'!O155</f>
        <v>1.6111952807904245E-15</v>
      </c>
      <c r="J143" s="9"/>
      <c r="K143" s="10">
        <f t="shared" si="5"/>
        <v>7.6879494730353238E-25</v>
      </c>
      <c r="N143" s="13">
        <f t="shared" si="3"/>
        <v>1740</v>
      </c>
      <c r="O143" s="12">
        <f t="shared" si="1"/>
        <v>1.1603200244850458E-12</v>
      </c>
      <c r="Q143" s="6"/>
      <c r="R143" s="12">
        <f t="shared" si="2"/>
        <v>5.1996940014256551E-3</v>
      </c>
      <c r="U143">
        <f t="shared" si="4"/>
        <v>0</v>
      </c>
      <c r="V143">
        <f>IF($G$18=1,+'practice truth model'!G74,0)</f>
        <v>0</v>
      </c>
    </row>
    <row r="144" spans="6:22" x14ac:dyDescent="0.25">
      <c r="F144" s="13">
        <f>'practice truth model'!B88</f>
        <v>2130</v>
      </c>
      <c r="G144" s="12">
        <f>'practice truth model'!C88</f>
        <v>5.605944159452578E-13</v>
      </c>
      <c r="H144" s="9"/>
      <c r="I144" s="12">
        <f>'Game Level 0.4'!O156</f>
        <v>9.3243069198741231E-16</v>
      </c>
      <c r="J144" s="9"/>
      <c r="K144" s="10">
        <f t="shared" si="5"/>
        <v>3.1322153773763187E-25</v>
      </c>
      <c r="N144" s="13">
        <f t="shared" si="3"/>
        <v>1770</v>
      </c>
      <c r="O144" s="12">
        <f t="shared" si="1"/>
        <v>6.697667419132174E-13</v>
      </c>
      <c r="Q144" s="6"/>
      <c r="R144" s="12">
        <f t="shared" si="2"/>
        <v>4.660777438181659E-3</v>
      </c>
      <c r="U144">
        <f t="shared" si="4"/>
        <v>0</v>
      </c>
      <c r="V144">
        <f>IF($G$18=1,+'practice truth model'!G75,0)</f>
        <v>0</v>
      </c>
    </row>
    <row r="145" spans="6:22" x14ac:dyDescent="0.25">
      <c r="F145" s="13">
        <f>'practice truth model'!B89</f>
        <v>2160</v>
      </c>
      <c r="G145" s="12">
        <f>'practice truth model'!C89</f>
        <v>3.5782278704241123E-13</v>
      </c>
      <c r="H145" s="9"/>
      <c r="I145" s="12">
        <f>'Game Level 0.4'!O157</f>
        <v>5.3971889121748318E-16</v>
      </c>
      <c r="J145" s="9"/>
      <c r="K145" s="10">
        <f t="shared" si="5"/>
        <v>1.2765119078753056E-25</v>
      </c>
      <c r="N145" s="13">
        <f t="shared" si="3"/>
        <v>1800</v>
      </c>
      <c r="O145" s="12">
        <f t="shared" si="1"/>
        <v>3.8669855603041731E-13</v>
      </c>
      <c r="Q145" s="6"/>
      <c r="R145" s="12">
        <f t="shared" si="2"/>
        <v>4.114302227141692E-3</v>
      </c>
      <c r="U145">
        <f t="shared" si="4"/>
        <v>0</v>
      </c>
      <c r="V145">
        <f>IF($G$18=1,+'practice truth model'!G76,0)</f>
        <v>0</v>
      </c>
    </row>
    <row r="146" spans="6:22" x14ac:dyDescent="0.25">
      <c r="F146" s="13">
        <f>'practice truth model'!B90</f>
        <v>2190</v>
      </c>
      <c r="G146" s="12">
        <f>'practice truth model'!C90</f>
        <v>2.284331455977143E-13</v>
      </c>
      <c r="H146" s="9"/>
      <c r="I146" s="12">
        <f>'Game Level 0.4'!O158</f>
        <v>3.1246387247794271E-16</v>
      </c>
      <c r="J146" s="9"/>
      <c r="K146" s="10">
        <f t="shared" si="5"/>
        <v>5.2039045430786578E-26</v>
      </c>
      <c r="N146" s="13">
        <f t="shared" si="3"/>
        <v>1830</v>
      </c>
      <c r="O146" s="12">
        <f t="shared" si="1"/>
        <v>2.2331758229502736E-13</v>
      </c>
      <c r="Q146" s="6"/>
      <c r="R146" s="12">
        <f t="shared" si="2"/>
        <v>3.5796488199715771E-3</v>
      </c>
      <c r="U146">
        <f t="shared" si="4"/>
        <v>0</v>
      </c>
      <c r="V146">
        <f>IF($G$18=1,+'practice truth model'!G77,0)</f>
        <v>0</v>
      </c>
    </row>
    <row r="147" spans="6:22" x14ac:dyDescent="0.25">
      <c r="F147" s="13">
        <f>'practice truth model'!B91</f>
        <v>2220</v>
      </c>
      <c r="G147" s="12">
        <f>'practice truth model'!C91</f>
        <v>1.4585489894737643E-13</v>
      </c>
      <c r="H147" s="9"/>
      <c r="I147" s="12">
        <f>'Game Level 0.4'!O159</f>
        <v>1.8093043083408577E-16</v>
      </c>
      <c r="J147" s="9"/>
      <c r="K147" s="10">
        <f t="shared" si="5"/>
        <v>2.1220905103358573E-26</v>
      </c>
      <c r="N147" s="13">
        <f t="shared" si="3"/>
        <v>1860</v>
      </c>
      <c r="O147" s="12">
        <f t="shared" si="1"/>
        <v>1.2899500479244609E-13</v>
      </c>
      <c r="Q147" s="6"/>
      <c r="R147" s="12">
        <f t="shared" si="2"/>
        <v>3.0719651887908934E-3</v>
      </c>
      <c r="U147">
        <f t="shared" si="4"/>
        <v>0</v>
      </c>
      <c r="V147">
        <f>IF($G$18=1,+'practice truth model'!G78,0)</f>
        <v>0</v>
      </c>
    </row>
    <row r="148" spans="6:22" x14ac:dyDescent="0.25">
      <c r="F148" s="13">
        <f>'practice truth model'!B92</f>
        <v>2250</v>
      </c>
      <c r="G148" s="12">
        <f>'practice truth model'!C92</f>
        <v>9.3143505665454776E-14</v>
      </c>
      <c r="H148" s="9"/>
      <c r="I148" s="12">
        <f>'Game Level 0.4'!O160</f>
        <v>1.0478558753785478E-16</v>
      </c>
      <c r="J148" s="9"/>
      <c r="K148" s="10">
        <f t="shared" si="5"/>
        <v>8.656203433736981E-27</v>
      </c>
      <c r="N148" s="13">
        <f t="shared" si="3"/>
        <v>1890</v>
      </c>
      <c r="O148" s="12">
        <f t="shared" si="1"/>
        <v>7.4528211031200748E-14</v>
      </c>
      <c r="Q148" s="6"/>
      <c r="R148" s="12">
        <f t="shared" si="2"/>
        <v>2.602118716566083E-3</v>
      </c>
      <c r="U148">
        <f t="shared" si="4"/>
        <v>0</v>
      </c>
      <c r="V148">
        <f>IF($G$18=1,+'practice truth model'!G79,0)</f>
        <v>0</v>
      </c>
    </row>
    <row r="149" spans="6:22" x14ac:dyDescent="0.25">
      <c r="F149" s="13">
        <f>'practice truth model'!B93</f>
        <v>2280</v>
      </c>
      <c r="G149" s="12">
        <f>'practice truth model'!C93</f>
        <v>5.9491194801639285E-14</v>
      </c>
      <c r="H149" s="9"/>
      <c r="I149" s="12">
        <f>'Game Level 0.4'!O161</f>
        <v>6.069713080439347E-17</v>
      </c>
      <c r="J149" s="9"/>
      <c r="K149" s="10">
        <f t="shared" si="5"/>
        <v>3.5319840534031112E-27</v>
      </c>
      <c r="N149" s="13">
        <f t="shared" si="3"/>
        <v>1920</v>
      </c>
      <c r="O149" s="12">
        <f t="shared" ref="O149:O205" si="6">IF($N149&lt;=O$73,0,+O$71*O$72*O$74*O$77^0.5/(2*(PI()*O$78*($N149-O$73)^3)^0.5)*EXP(-((O$77*O$74-O$79*($N149-O$73))^2)/(4*O$77*O$78*($N149-O$73)))*EXP(-O$80*($N149-O$73)))</f>
        <v>4.3068977232670442E-14</v>
      </c>
      <c r="Q149" s="6"/>
      <c r="R149" s="12">
        <f t="shared" ref="R149:R205" si="7">IF($N149&lt;=O$73,0,+O$71*O$72*O$75*O$77^0.5/(2*(PI()*O$78*($N149-O$73)^3)^0.5)*EXP(-((O$77*O$75-O$79*($N149-O$73))^2)/(4*O$77*O$78*($N149-O$73)))*EXP(-O$80*($N149-O$73)))</f>
        <v>2.1769882245167922E-3</v>
      </c>
      <c r="U149">
        <f t="shared" si="4"/>
        <v>0</v>
      </c>
      <c r="V149">
        <f>IF($G$18=1,+'practice truth model'!G80,0)</f>
        <v>0</v>
      </c>
    </row>
    <row r="150" spans="6:22" x14ac:dyDescent="0.25">
      <c r="F150" s="13">
        <f>'practice truth model'!B94</f>
        <v>2310</v>
      </c>
      <c r="G150" s="12">
        <f>'practice truth model'!C94</f>
        <v>3.8003208312534554E-14</v>
      </c>
      <c r="H150" s="9"/>
      <c r="I150" s="12">
        <f>'Game Level 0.4'!O162</f>
        <v>3.5164951359783581E-17</v>
      </c>
      <c r="J150" s="9"/>
      <c r="K150" s="10">
        <f t="shared" si="5"/>
        <v>1.4415723166760476E-27</v>
      </c>
      <c r="N150" s="13">
        <f t="shared" ref="N150:N205" si="8">N149+$O$76</f>
        <v>1950</v>
      </c>
      <c r="O150" s="12">
        <f t="shared" si="6"/>
        <v>2.4894460834140064E-14</v>
      </c>
      <c r="Q150" s="6"/>
      <c r="R150" s="12">
        <f t="shared" si="7"/>
        <v>1.7999811141803099E-3</v>
      </c>
      <c r="U150">
        <f t="shared" si="4"/>
        <v>0</v>
      </c>
      <c r="V150">
        <f>IF($G$18=1,+'practice truth model'!G81,0)</f>
        <v>0</v>
      </c>
    </row>
    <row r="151" spans="6:22" x14ac:dyDescent="0.25">
      <c r="F151" s="13">
        <f>'practice truth model'!B95</f>
        <v>2340</v>
      </c>
      <c r="G151" s="12">
        <f>'practice truth model'!C95</f>
        <v>2.42803091501149E-14</v>
      </c>
      <c r="H151" s="9"/>
      <c r="I151" s="12">
        <f>'Game Level 0.4'!O163</f>
        <v>2.0376319232671868E-17</v>
      </c>
      <c r="J151" s="9"/>
      <c r="K151" s="10">
        <f t="shared" si="5"/>
        <v>5.8854434095891735E-28</v>
      </c>
      <c r="N151" s="13">
        <f t="shared" si="8"/>
        <v>1980</v>
      </c>
      <c r="O151" s="12">
        <f t="shared" si="6"/>
        <v>1.4392407915227468E-14</v>
      </c>
      <c r="Q151" s="6"/>
      <c r="R151" s="12">
        <f t="shared" si="7"/>
        <v>1.4716700743843843E-3</v>
      </c>
      <c r="U151">
        <f t="shared" ref="U151:U206" si="9">IF($G$18=1,+G138,0)</f>
        <v>0</v>
      </c>
      <c r="V151">
        <f>IF($G$18=1,+'practice truth model'!G82,0)</f>
        <v>0</v>
      </c>
    </row>
    <row r="152" spans="6:22" x14ac:dyDescent="0.25">
      <c r="F152" s="13">
        <f>'practice truth model'!B96</f>
        <v>2370</v>
      </c>
      <c r="G152" s="12">
        <f>'practice truth model'!C96</f>
        <v>1.5515060536716173E-14</v>
      </c>
      <c r="H152" s="9"/>
      <c r="I152" s="12">
        <f>'Game Level 0.4'!O164</f>
        <v>1.1809022342930165E-17</v>
      </c>
      <c r="J152" s="9"/>
      <c r="K152" s="10">
        <f t="shared" si="5"/>
        <v>2.4035080751791626E-28</v>
      </c>
      <c r="N152" s="13">
        <f t="shared" si="8"/>
        <v>2010</v>
      </c>
      <c r="O152" s="12">
        <f t="shared" si="6"/>
        <v>8.3225238613612105E-15</v>
      </c>
      <c r="Q152" s="6"/>
      <c r="R152" s="12">
        <f t="shared" si="7"/>
        <v>1.1904624614050958E-3</v>
      </c>
      <c r="U152">
        <f t="shared" si="9"/>
        <v>0</v>
      </c>
      <c r="V152">
        <f>IF($G$18=1,+'practice truth model'!G83,0)</f>
        <v>0</v>
      </c>
    </row>
    <row r="153" spans="6:22" x14ac:dyDescent="0.25">
      <c r="F153" s="13">
        <f>'practice truth model'!B97</f>
        <v>2400</v>
      </c>
      <c r="G153" s="12">
        <f>'practice truth model'!C97</f>
        <v>9.9155543109493901E-15</v>
      </c>
      <c r="H153" s="9"/>
      <c r="I153" s="12">
        <f>'Game Level 0.4'!O165</f>
        <v>6.8449978054516817E-18</v>
      </c>
      <c r="J153" s="9"/>
      <c r="K153" s="10">
        <f t="shared" si="5"/>
        <v>9.8182520252385417E-29</v>
      </c>
      <c r="N153" s="13">
        <f t="shared" si="8"/>
        <v>2040</v>
      </c>
      <c r="O153" s="12">
        <f t="shared" si="6"/>
        <v>4.8135535058527078E-15</v>
      </c>
      <c r="Q153" s="6"/>
      <c r="R153" s="12">
        <f t="shared" si="7"/>
        <v>9.5323799451714334E-4</v>
      </c>
      <c r="U153">
        <f t="shared" si="9"/>
        <v>0</v>
      </c>
      <c r="V153">
        <f>IF($G$18=1,+'practice truth model'!G84,0)</f>
        <v>0</v>
      </c>
    </row>
    <row r="154" spans="6:22" x14ac:dyDescent="0.25">
      <c r="F154" s="13">
        <f>'practice truth model'!B98</f>
        <v>2430</v>
      </c>
      <c r="G154" s="12">
        <f>'practice truth model'!C98</f>
        <v>6.3378761100247011E-15</v>
      </c>
      <c r="H154" s="9"/>
      <c r="I154" s="12">
        <f>'Game Level 0.4'!O166</f>
        <v>3.9682821194430669E-18</v>
      </c>
      <c r="J154" s="9"/>
      <c r="K154" s="10">
        <f t="shared" si="5"/>
        <v>4.0118388372399503E-29</v>
      </c>
      <c r="N154" s="13">
        <f t="shared" si="8"/>
        <v>2070</v>
      </c>
      <c r="O154" s="12">
        <f t="shared" si="6"/>
        <v>2.7846079567622483E-15</v>
      </c>
      <c r="Q154" s="6"/>
      <c r="R154" s="12">
        <f t="shared" si="7"/>
        <v>7.5591279452103433E-4</v>
      </c>
      <c r="U154">
        <f t="shared" si="9"/>
        <v>0</v>
      </c>
      <c r="V154">
        <f>IF($G$18=1,+'practice truth model'!G85,0)</f>
        <v>0</v>
      </c>
    </row>
    <row r="155" spans="6:22" x14ac:dyDescent="0.25">
      <c r="F155" s="13">
        <f>'practice truth model'!B99</f>
        <v>2460</v>
      </c>
      <c r="G155" s="12">
        <f>'practice truth model'!C99</f>
        <v>4.0516572383176079E-15</v>
      </c>
      <c r="H155" s="9"/>
      <c r="I155" s="12">
        <f>'Game Level 0.4'!O167</f>
        <v>2.3009138156143028E-18</v>
      </c>
      <c r="J155" s="9"/>
      <c r="K155" s="10">
        <f t="shared" si="5"/>
        <v>1.6397286642784295E-29</v>
      </c>
      <c r="N155" s="13">
        <f t="shared" si="8"/>
        <v>2100</v>
      </c>
      <c r="O155" s="12">
        <f t="shared" si="6"/>
        <v>1.6111952807904245E-15</v>
      </c>
      <c r="Q155" s="6"/>
      <c r="R155" s="12">
        <f t="shared" si="7"/>
        <v>5.939074191983353E-4</v>
      </c>
      <c r="U155">
        <f t="shared" si="9"/>
        <v>0</v>
      </c>
      <c r="V155">
        <f>IF($G$18=1,+'practice truth model'!G86,0)</f>
        <v>0</v>
      </c>
    </row>
    <row r="156" spans="6:22" x14ac:dyDescent="0.25">
      <c r="F156" s="13">
        <f>'practice truth model'!B100</f>
        <v>2490</v>
      </c>
      <c r="G156" s="12">
        <f>'practice truth model'!C100</f>
        <v>2.5904955501185944E-15</v>
      </c>
      <c r="H156" s="9"/>
      <c r="I156" s="12">
        <f>'Game Level 0.4'!O168</f>
        <v>1.3343369236725542E-18</v>
      </c>
      <c r="J156" s="9"/>
      <c r="K156" s="10">
        <f t="shared" si="5"/>
        <v>6.7037557879130004E-30</v>
      </c>
      <c r="N156" s="13">
        <f t="shared" si="8"/>
        <v>2130</v>
      </c>
      <c r="O156" s="12">
        <f t="shared" si="6"/>
        <v>9.3243069198741231E-16</v>
      </c>
      <c r="Q156" s="6"/>
      <c r="R156" s="12">
        <f t="shared" si="7"/>
        <v>4.6251207925040322E-4</v>
      </c>
      <c r="U156">
        <f t="shared" si="9"/>
        <v>0</v>
      </c>
      <c r="V156">
        <f>IF($G$18=1,+'practice truth model'!G87,0)</f>
        <v>0</v>
      </c>
    </row>
    <row r="157" spans="6:22" x14ac:dyDescent="0.25">
      <c r="F157" s="13">
        <f>'practice truth model'!B101</f>
        <v>2520</v>
      </c>
      <c r="G157" s="12">
        <f>'practice truth model'!C101</f>
        <v>1.6565067750526144E-15</v>
      </c>
      <c r="H157" s="9"/>
      <c r="I157" s="12">
        <f>'Game Level 0.4'!O169</f>
        <v>7.7392126683904684E-19</v>
      </c>
      <c r="J157" s="9"/>
      <c r="K157" s="10">
        <f t="shared" si="5"/>
        <v>2.7414512831055875E-30</v>
      </c>
      <c r="N157" s="13">
        <f t="shared" si="8"/>
        <v>2160</v>
      </c>
      <c r="O157" s="12">
        <f t="shared" si="6"/>
        <v>5.3971889121748318E-16</v>
      </c>
      <c r="Q157" s="6"/>
      <c r="R157" s="12">
        <f t="shared" si="7"/>
        <v>3.5715330420483399E-4</v>
      </c>
      <c r="U157">
        <f t="shared" si="9"/>
        <v>0</v>
      </c>
      <c r="V157">
        <f>IF($G$18=1,+'practice truth model'!G88,0)</f>
        <v>0</v>
      </c>
    </row>
    <row r="158" spans="6:22" x14ac:dyDescent="0.25">
      <c r="F158" s="13">
        <f>'practice truth model'!B102</f>
        <v>2550</v>
      </c>
      <c r="G158" s="12">
        <f>'practice truth model'!C102</f>
        <v>1.05940696750946E-15</v>
      </c>
      <c r="H158" s="9"/>
      <c r="I158" s="12">
        <f>'Game Level 0.4'!O170</f>
        <v>4.4894485107761762E-19</v>
      </c>
      <c r="J158" s="9"/>
      <c r="K158" s="10">
        <f t="shared" si="5"/>
        <v>1.1213920937525509E-30</v>
      </c>
      <c r="N158" s="13">
        <f t="shared" si="8"/>
        <v>2190</v>
      </c>
      <c r="O158" s="12">
        <f t="shared" si="6"/>
        <v>3.1246387247794271E-16</v>
      </c>
      <c r="Q158" s="6"/>
      <c r="R158" s="12">
        <f t="shared" si="7"/>
        <v>2.735732928838838E-4</v>
      </c>
      <c r="U158">
        <f t="shared" si="9"/>
        <v>0</v>
      </c>
      <c r="V158">
        <f>IF($G$18=1,+'practice truth model'!G89,0)</f>
        <v>0</v>
      </c>
    </row>
    <row r="159" spans="6:22" x14ac:dyDescent="0.25">
      <c r="F159" s="13">
        <f>'practice truth model'!B103</f>
        <v>2580</v>
      </c>
      <c r="G159" s="12">
        <f>'practice truth model'!C103</f>
        <v>6.7762703135076236E-16</v>
      </c>
      <c r="H159" s="9"/>
      <c r="I159" s="12">
        <f>'Game Level 0.4'!O171</f>
        <v>2.6046716669867534E-19</v>
      </c>
      <c r="J159" s="9"/>
      <c r="K159" s="10">
        <f t="shared" si="5"/>
        <v>4.5882546227452316E-31</v>
      </c>
      <c r="N159" s="13">
        <f t="shared" si="8"/>
        <v>2220</v>
      </c>
      <c r="O159" s="12">
        <f t="shared" si="6"/>
        <v>1.8093043083408577E-16</v>
      </c>
      <c r="Q159" s="6"/>
      <c r="R159" s="12">
        <f t="shared" si="7"/>
        <v>2.0793672604680122E-4</v>
      </c>
      <c r="U159">
        <f t="shared" si="9"/>
        <v>0</v>
      </c>
      <c r="V159">
        <f>IF($G$18=1,+'practice truth model'!G90,0)</f>
        <v>0</v>
      </c>
    </row>
    <row r="160" spans="6:22" x14ac:dyDescent="0.25">
      <c r="F160" s="13">
        <f>'practice truth model'!B104</f>
        <v>2610</v>
      </c>
      <c r="G160" s="12">
        <f>'practice truth model'!C104</f>
        <v>4.3348689418229177E-16</v>
      </c>
      <c r="H160" s="9"/>
      <c r="I160" s="12">
        <f>'Game Level 0.4'!O172</f>
        <v>1.5113867835400143E-19</v>
      </c>
      <c r="J160" s="9"/>
      <c r="K160" s="10">
        <f t="shared" si="5"/>
        <v>1.8777987699816854E-31</v>
      </c>
      <c r="N160" s="13">
        <f t="shared" si="8"/>
        <v>2250</v>
      </c>
      <c r="O160" s="12">
        <f t="shared" si="6"/>
        <v>1.0478558753785478E-16</v>
      </c>
      <c r="Q160" s="6"/>
      <c r="R160" s="12">
        <f t="shared" si="7"/>
        <v>1.5688078196407978E-4</v>
      </c>
      <c r="U160">
        <f t="shared" si="9"/>
        <v>0</v>
      </c>
      <c r="V160">
        <f>IF($G$18=1,+'practice truth model'!G91,0)</f>
        <v>0</v>
      </c>
    </row>
    <row r="161" spans="6:22" x14ac:dyDescent="0.25">
      <c r="F161" s="13">
        <f>'practice truth model'!B105</f>
        <v>2640</v>
      </c>
      <c r="G161" s="12">
        <f>'practice truth model'!C105</f>
        <v>2.7734328418968586E-16</v>
      </c>
      <c r="H161" s="9"/>
      <c r="I161" s="12">
        <f>'Game Level 0.4'!O173</f>
        <v>8.7712156894068298E-20</v>
      </c>
      <c r="J161" s="9"/>
      <c r="K161" s="10">
        <f t="shared" si="5"/>
        <v>7.6870652223230601E-32</v>
      </c>
      <c r="N161" s="13">
        <f t="shared" si="8"/>
        <v>2280</v>
      </c>
      <c r="O161" s="12">
        <f t="shared" si="6"/>
        <v>6.069713080439347E-17</v>
      </c>
      <c r="Q161" s="6"/>
      <c r="R161" s="12">
        <f t="shared" si="7"/>
        <v>1.1752330384788581E-4</v>
      </c>
      <c r="U161">
        <f t="shared" si="9"/>
        <v>0</v>
      </c>
      <c r="V161">
        <f>IF($G$18=1,+'practice truth model'!G92,0)</f>
        <v>0</v>
      </c>
    </row>
    <row r="162" spans="6:22" x14ac:dyDescent="0.25">
      <c r="F162" s="13">
        <f>'practice truth model'!B106</f>
        <v>2670</v>
      </c>
      <c r="G162" s="12">
        <f>'practice truth model'!C106</f>
        <v>1.774658796759479E-16</v>
      </c>
      <c r="H162" s="9"/>
      <c r="I162" s="12">
        <f>'Game Level 0.4'!O174</f>
        <v>5.0910154626137759E-20</v>
      </c>
      <c r="J162" s="9"/>
      <c r="K162" s="10">
        <f t="shared" si="5"/>
        <v>3.1476071410251529E-32</v>
      </c>
      <c r="N162" s="13">
        <f t="shared" si="8"/>
        <v>2310</v>
      </c>
      <c r="O162" s="12">
        <f t="shared" si="6"/>
        <v>3.5164951359783581E-17</v>
      </c>
      <c r="Q162" s="6"/>
      <c r="R162" s="12">
        <f t="shared" si="7"/>
        <v>8.7442233997902849E-5</v>
      </c>
      <c r="U162">
        <f t="shared" si="9"/>
        <v>0</v>
      </c>
      <c r="V162">
        <f>IF($G$18=1,+'practice truth model'!G93,0)</f>
        <v>0</v>
      </c>
    </row>
    <row r="163" spans="6:22" x14ac:dyDescent="0.25">
      <c r="F163" s="13">
        <f>'practice truth model'!B107</f>
        <v>2700</v>
      </c>
      <c r="G163" s="12">
        <f>'practice truth model'!C107</f>
        <v>1.1357080981031235E-16</v>
      </c>
      <c r="H163" s="9"/>
      <c r="I163" s="12">
        <f>'Game Level 0.4'!O175</f>
        <v>2.9553467243793353E-20</v>
      </c>
      <c r="J163" s="9"/>
      <c r="K163" s="10">
        <f t="shared" si="5"/>
        <v>1.2891616891962407E-32</v>
      </c>
      <c r="N163" s="13">
        <f t="shared" si="8"/>
        <v>2340</v>
      </c>
      <c r="O163" s="12">
        <f t="shared" si="6"/>
        <v>2.0376319232671868E-17</v>
      </c>
      <c r="Q163" s="6"/>
      <c r="R163" s="12">
        <f t="shared" si="7"/>
        <v>6.46371115708251E-5</v>
      </c>
      <c r="U163">
        <f t="shared" si="9"/>
        <v>0</v>
      </c>
      <c r="V163">
        <f>IF($G$18=1,+'practice truth model'!G94,0)</f>
        <v>0</v>
      </c>
    </row>
    <row r="164" spans="6:22" x14ac:dyDescent="0.25">
      <c r="F164" s="13">
        <f>'practice truth model'!B108</f>
        <v>2730</v>
      </c>
      <c r="G164" s="12">
        <f>'practice truth model'!C108</f>
        <v>7.268961255317328E-17</v>
      </c>
      <c r="H164" s="9"/>
      <c r="I164" s="12">
        <f>'Game Level 0.4'!O176</f>
        <v>1.7158164648706046E-20</v>
      </c>
      <c r="J164" s="9"/>
      <c r="K164" s="10">
        <f t="shared" si="5"/>
        <v>5.2812856268521841E-33</v>
      </c>
      <c r="N164" s="13">
        <f t="shared" si="8"/>
        <v>2370</v>
      </c>
      <c r="O164" s="12">
        <f t="shared" si="6"/>
        <v>1.1809022342930165E-17</v>
      </c>
      <c r="Q164" s="6"/>
      <c r="R164" s="12">
        <f t="shared" si="7"/>
        <v>4.7481027549351799E-5</v>
      </c>
      <c r="U164">
        <f t="shared" si="9"/>
        <v>0</v>
      </c>
      <c r="V164">
        <f>IF($G$18=1,+'practice truth model'!G95,0)</f>
        <v>0</v>
      </c>
    </row>
    <row r="165" spans="6:22" x14ac:dyDescent="0.25">
      <c r="F165" s="13">
        <f>'practice truth model'!B109</f>
        <v>2760</v>
      </c>
      <c r="G165" s="12">
        <f>'practice truth model'!C109</f>
        <v>4.6529770265656638E-17</v>
      </c>
      <c r="H165" s="9"/>
      <c r="I165" s="12">
        <f>'Game Level 0.4'!O177</f>
        <v>9.9630103387570084E-21</v>
      </c>
      <c r="J165" s="9"/>
      <c r="K165" s="10">
        <f t="shared" si="5"/>
        <v>2.164092467071926E-33</v>
      </c>
      <c r="N165" s="13">
        <f t="shared" si="8"/>
        <v>2400</v>
      </c>
      <c r="O165" s="12">
        <f t="shared" si="6"/>
        <v>6.8449978054516817E-18</v>
      </c>
      <c r="Q165" s="6"/>
      <c r="R165" s="12">
        <f t="shared" si="7"/>
        <v>3.4669197317904843E-5</v>
      </c>
      <c r="U165">
        <f t="shared" si="9"/>
        <v>0</v>
      </c>
      <c r="V165">
        <f>IF($G$18=1,+'practice truth model'!G96,0)</f>
        <v>0</v>
      </c>
    </row>
    <row r="166" spans="6:22" x14ac:dyDescent="0.25">
      <c r="F166" s="13">
        <f>'practice truth model'!B110</f>
        <v>2790</v>
      </c>
      <c r="G166" s="12">
        <f>'practice truth model'!C110</f>
        <v>2.9788014004934656E-17</v>
      </c>
      <c r="H166" s="9"/>
      <c r="I166" s="12">
        <f>'Game Level 0.4'!O178</f>
        <v>5.7858438123060035E-21</v>
      </c>
      <c r="J166" s="9"/>
      <c r="K166" s="10">
        <f t="shared" si="5"/>
        <v>8.8698111424114906E-34</v>
      </c>
      <c r="N166" s="13">
        <f t="shared" si="8"/>
        <v>2430</v>
      </c>
      <c r="O166" s="12">
        <f t="shared" si="6"/>
        <v>3.9682821194430669E-18</v>
      </c>
      <c r="Q166" s="6"/>
      <c r="R166" s="12">
        <f t="shared" si="7"/>
        <v>2.516838848339688E-5</v>
      </c>
      <c r="U166">
        <f t="shared" si="9"/>
        <v>0</v>
      </c>
      <c r="V166">
        <f>IF($G$18=1,+'practice truth model'!G97,0)</f>
        <v>0</v>
      </c>
    </row>
    <row r="167" spans="6:22" x14ac:dyDescent="0.25">
      <c r="F167" s="13">
        <f>'practice truth model'!B111</f>
        <v>2820</v>
      </c>
      <c r="G167" s="12">
        <f>'practice truth model'!C111</f>
        <v>1.9072317047562568E-17</v>
      </c>
      <c r="H167" s="9"/>
      <c r="I167" s="12">
        <f>'Game Level 0.4'!O179</f>
        <v>3.3604562353511239E-21</v>
      </c>
      <c r="J167" s="9"/>
      <c r="K167" s="10">
        <f t="shared" si="5"/>
        <v>3.6362510548192168E-34</v>
      </c>
      <c r="N167" s="13">
        <f t="shared" si="8"/>
        <v>2460</v>
      </c>
      <c r="O167" s="12">
        <f t="shared" si="6"/>
        <v>2.3009138156143028E-18</v>
      </c>
      <c r="Q167" s="6"/>
      <c r="R167" s="12">
        <f t="shared" si="7"/>
        <v>1.816988442877233E-5</v>
      </c>
      <c r="U167">
        <f t="shared" si="9"/>
        <v>0</v>
      </c>
      <c r="V167">
        <f>IF($G$18=1,+'practice truth model'!G98,0)</f>
        <v>0</v>
      </c>
    </row>
    <row r="168" spans="6:22" x14ac:dyDescent="0.25">
      <c r="F168" s="13">
        <f>'practice truth model'!B112</f>
        <v>2850</v>
      </c>
      <c r="G168" s="12">
        <f>'practice truth model'!C112</f>
        <v>1.2212816431110627E-17</v>
      </c>
      <c r="H168" s="9"/>
      <c r="I168" s="12">
        <f>'Game Level 0.4'!O180</f>
        <v>1.9520199667761651E-21</v>
      </c>
      <c r="J168" s="9"/>
      <c r="K168" s="10">
        <f t="shared" si="5"/>
        <v>1.4910520966733945E-34</v>
      </c>
      <c r="N168" s="13">
        <f t="shared" si="8"/>
        <v>2490</v>
      </c>
      <c r="O168" s="12">
        <f t="shared" si="6"/>
        <v>1.3343369236725542E-18</v>
      </c>
      <c r="Q168" s="6"/>
      <c r="R168" s="12">
        <f t="shared" si="7"/>
        <v>1.3047470690229688E-5</v>
      </c>
      <c r="U168">
        <f t="shared" si="9"/>
        <v>0</v>
      </c>
      <c r="V168">
        <f>IF($G$18=1,+'practice truth model'!G99,0)</f>
        <v>0</v>
      </c>
    </row>
    <row r="169" spans="6:22" x14ac:dyDescent="0.25">
      <c r="F169" s="13">
        <f>'practice truth model'!B113</f>
        <v>2880</v>
      </c>
      <c r="G169" s="12">
        <f>'practice truth model'!C113</f>
        <v>7.8212807740629122E-18</v>
      </c>
      <c r="H169" s="9"/>
      <c r="I169" s="12">
        <f>'Game Level 0.4'!O181</f>
        <v>1.1340281202119502E-21</v>
      </c>
      <c r="J169" s="9"/>
      <c r="K169" s="10">
        <f t="shared" si="5"/>
        <v>6.1154695128078213E-35</v>
      </c>
      <c r="N169" s="13">
        <f t="shared" si="8"/>
        <v>2520</v>
      </c>
      <c r="O169" s="12">
        <f t="shared" si="6"/>
        <v>7.7392126683904684E-19</v>
      </c>
      <c r="Q169" s="6"/>
      <c r="R169" s="12">
        <f t="shared" si="7"/>
        <v>9.3210657149679888E-6</v>
      </c>
      <c r="U169">
        <f t="shared" si="9"/>
        <v>0</v>
      </c>
      <c r="V169">
        <f>IF($G$18=1,+'practice truth model'!G100,0)</f>
        <v>0</v>
      </c>
    </row>
    <row r="170" spans="6:22" x14ac:dyDescent="0.25">
      <c r="F170" s="13">
        <f>'practice truth model'!B114</f>
        <v>2910</v>
      </c>
      <c r="G170" s="12">
        <f>'practice truth model'!C114</f>
        <v>5.0094359450421629E-18</v>
      </c>
      <c r="H170" s="9"/>
      <c r="I170" s="12">
        <f>'Game Level 0.4'!O182</f>
        <v>6.5889475680454262E-22</v>
      </c>
      <c r="J170" s="9"/>
      <c r="K170" s="10">
        <f t="shared" si="5"/>
        <v>2.5087847539465296E-35</v>
      </c>
      <c r="N170" s="13">
        <f t="shared" si="8"/>
        <v>2550</v>
      </c>
      <c r="O170" s="12">
        <f t="shared" si="6"/>
        <v>4.4894485107761762E-19</v>
      </c>
      <c r="Q170" s="6"/>
      <c r="R170" s="12">
        <f t="shared" si="7"/>
        <v>6.6260273668832971E-6</v>
      </c>
      <c r="U170">
        <f t="shared" si="9"/>
        <v>0</v>
      </c>
      <c r="V170">
        <f>IF($G$18=1,+'practice truth model'!G101,0)</f>
        <v>0</v>
      </c>
    </row>
    <row r="171" spans="6:22" x14ac:dyDescent="0.25">
      <c r="F171" s="13">
        <f>'practice truth model'!B115</f>
        <v>2940</v>
      </c>
      <c r="G171" s="12">
        <f>'practice truth model'!C115</f>
        <v>3.208838983908013E-18</v>
      </c>
      <c r="H171" s="9"/>
      <c r="I171" s="12">
        <f>'Game Level 0.4'!O183</f>
        <v>3.8287769195140887E-22</v>
      </c>
      <c r="J171" s="9"/>
      <c r="K171" s="10">
        <f t="shared" si="5"/>
        <v>1.0294190585515131E-35</v>
      </c>
      <c r="N171" s="13">
        <f t="shared" si="8"/>
        <v>2580</v>
      </c>
      <c r="O171" s="12">
        <f t="shared" si="6"/>
        <v>2.6046716669867534E-19</v>
      </c>
      <c r="Q171" s="6"/>
      <c r="R171" s="12">
        <f t="shared" si="7"/>
        <v>4.6877945983616461E-6</v>
      </c>
      <c r="U171">
        <f t="shared" si="9"/>
        <v>0</v>
      </c>
      <c r="V171">
        <f>IF($G$18=1,+'practice truth model'!G102,0)</f>
        <v>0</v>
      </c>
    </row>
    <row r="172" spans="6:22" x14ac:dyDescent="0.25">
      <c r="F172" s="13">
        <f>'practice truth model'!B116</f>
        <v>2970</v>
      </c>
      <c r="G172" s="12">
        <f>'practice truth model'!C116</f>
        <v>2.0556748731024539E-18</v>
      </c>
      <c r="H172" s="9"/>
      <c r="I172" s="12">
        <f>'Game Level 0.4'!O184</f>
        <v>2.2251280209751924E-22</v>
      </c>
      <c r="J172" s="9"/>
      <c r="K172" s="10">
        <f t="shared" si="5"/>
        <v>4.2248844054643069E-36</v>
      </c>
      <c r="N172" s="13">
        <f t="shared" si="8"/>
        <v>2610</v>
      </c>
      <c r="O172" s="12">
        <f t="shared" si="6"/>
        <v>1.5113867835400143E-19</v>
      </c>
      <c r="Q172" s="6"/>
      <c r="R172" s="12">
        <f t="shared" si="7"/>
        <v>3.3013158424700827E-6</v>
      </c>
      <c r="U172">
        <f t="shared" si="9"/>
        <v>0</v>
      </c>
      <c r="V172">
        <f>IF($G$18=1,+'practice truth model'!G103,0)</f>
        <v>0</v>
      </c>
    </row>
    <row r="173" spans="6:22" x14ac:dyDescent="0.25">
      <c r="F173" s="13">
        <f>'practice truth model'!B117</f>
        <v>3000</v>
      </c>
      <c r="G173" s="12">
        <f>'practice truth model'!C117</f>
        <v>1.3170662086664771E-18</v>
      </c>
      <c r="H173" s="9"/>
      <c r="I173" s="12">
        <f>'Game Level 0.4'!O185</f>
        <v>1.2933022523092789E-22</v>
      </c>
      <c r="J173" s="9"/>
      <c r="K173" s="10">
        <f t="shared" si="5"/>
        <v>1.7343227417985738E-36</v>
      </c>
      <c r="N173" s="13">
        <f t="shared" si="8"/>
        <v>2640</v>
      </c>
      <c r="O173" s="12">
        <f t="shared" si="6"/>
        <v>8.7712156894068298E-20</v>
      </c>
      <c r="Q173" s="6"/>
      <c r="R173" s="12">
        <f t="shared" si="7"/>
        <v>2.3146247755078678E-6</v>
      </c>
      <c r="U173">
        <f t="shared" si="9"/>
        <v>0</v>
      </c>
      <c r="V173">
        <f>IF($G$18=1,+'practice truth model'!G104,0)</f>
        <v>0</v>
      </c>
    </row>
    <row r="174" spans="6:22" x14ac:dyDescent="0.25">
      <c r="F174" s="13">
        <f>'practice truth model'!B118</f>
        <v>3030</v>
      </c>
      <c r="G174" s="12">
        <f>'practice truth model'!C118</f>
        <v>8.439306357326603E-19</v>
      </c>
      <c r="H174" s="9"/>
      <c r="I174" s="12">
        <f>'Game Level 0.4'!O186</f>
        <v>7.5178618226953938E-23</v>
      </c>
      <c r="J174" s="9"/>
      <c r="K174" s="10">
        <f t="shared" si="5"/>
        <v>7.1209203250180921E-37</v>
      </c>
      <c r="N174" s="13">
        <f t="shared" si="8"/>
        <v>2670</v>
      </c>
      <c r="O174" s="12">
        <f t="shared" si="6"/>
        <v>5.0910154626137759E-20</v>
      </c>
      <c r="Q174" s="6"/>
      <c r="R174" s="12">
        <f t="shared" si="7"/>
        <v>1.6159116943391621E-6</v>
      </c>
      <c r="U174">
        <f t="shared" si="9"/>
        <v>0</v>
      </c>
      <c r="V174">
        <f>IF($G$18=1,+'practice truth model'!G105,0)</f>
        <v>0</v>
      </c>
    </row>
    <row r="175" spans="6:22" x14ac:dyDescent="0.25">
      <c r="F175" s="13">
        <f>'practice truth model'!B119</f>
        <v>3060</v>
      </c>
      <c r="G175" s="12">
        <f>'practice truth model'!C119</f>
        <v>5.4081803366895082E-19</v>
      </c>
      <c r="H175" s="9"/>
      <c r="I175" s="12">
        <f>'Game Level 0.4'!O187</f>
        <v>4.3705603330803868E-23</v>
      </c>
      <c r="J175" s="9"/>
      <c r="K175" s="10">
        <f t="shared" si="5"/>
        <v>2.9243687389482279E-37</v>
      </c>
      <c r="N175" s="13">
        <f t="shared" si="8"/>
        <v>2700</v>
      </c>
      <c r="O175" s="12">
        <f t="shared" si="6"/>
        <v>2.9553467243793353E-20</v>
      </c>
      <c r="Q175" s="6"/>
      <c r="R175" s="12">
        <f t="shared" si="7"/>
        <v>1.1234751096619361E-6</v>
      </c>
      <c r="U175">
        <f t="shared" si="9"/>
        <v>0</v>
      </c>
      <c r="V175">
        <f>IF($G$18=1,+'practice truth model'!G106,0)</f>
        <v>0</v>
      </c>
    </row>
    <row r="176" spans="6:22" x14ac:dyDescent="0.25">
      <c r="F176" s="13">
        <f>'practice truth model'!B120</f>
        <v>3090</v>
      </c>
      <c r="G176" s="12">
        <f>'practice truth model'!C120</f>
        <v>3.466092589115629E-19</v>
      </c>
      <c r="H176" s="9"/>
      <c r="I176" s="12">
        <f>'Game Level 0.4'!O188</f>
        <v>2.5411341634783826E-23</v>
      </c>
      <c r="J176" s="9"/>
      <c r="K176" s="10">
        <f t="shared" si="5"/>
        <v>1.2012036339637516E-37</v>
      </c>
      <c r="N176" s="13">
        <f t="shared" si="8"/>
        <v>2730</v>
      </c>
      <c r="O176" s="12">
        <f t="shared" si="6"/>
        <v>1.7158164648706046E-20</v>
      </c>
      <c r="Q176" s="6"/>
      <c r="R176" s="12">
        <f t="shared" si="7"/>
        <v>7.7800141650189228E-7</v>
      </c>
      <c r="U176">
        <f t="shared" si="9"/>
        <v>0</v>
      </c>
      <c r="V176">
        <f>IF($G$18=1,+'practice truth model'!G107,0)</f>
        <v>0</v>
      </c>
    </row>
    <row r="177" spans="6:22" x14ac:dyDescent="0.25">
      <c r="F177" s="13">
        <f>'practice truth model'!B121</f>
        <v>3120</v>
      </c>
      <c r="G177" s="12">
        <f>'practice truth model'!C121</f>
        <v>2.2216368325349272E-19</v>
      </c>
      <c r="H177" s="9"/>
      <c r="I177" s="12">
        <f>'Game Level 0.4'!O189</f>
        <v>1.4776276234841179E-23</v>
      </c>
      <c r="J177" s="9"/>
      <c r="K177" s="10">
        <f t="shared" si="5"/>
        <v>4.9350136871190379E-38</v>
      </c>
      <c r="N177" s="13">
        <f t="shared" si="8"/>
        <v>2760</v>
      </c>
      <c r="O177" s="12">
        <f t="shared" si="6"/>
        <v>9.9630103387570084E-21</v>
      </c>
      <c r="Q177" s="6"/>
      <c r="R177" s="12">
        <f t="shared" si="7"/>
        <v>5.3669541511834371E-7</v>
      </c>
      <c r="U177">
        <f t="shared" si="9"/>
        <v>0</v>
      </c>
      <c r="V177">
        <f>IF($G$18=1,+'practice truth model'!G108,0)</f>
        <v>0</v>
      </c>
    </row>
    <row r="178" spans="6:22" x14ac:dyDescent="0.25">
      <c r="F178" s="13">
        <f>'practice truth model'!B122</f>
        <v>3150</v>
      </c>
      <c r="G178" s="12">
        <f>'practice truth model'!C122</f>
        <v>1.4241286692211078E-19</v>
      </c>
      <c r="H178" s="9"/>
      <c r="I178" s="12">
        <f>'Game Level 0.4'!O190</f>
        <v>8.5930748152298902E-24</v>
      </c>
      <c r="J178" s="9"/>
      <c r="K178" s="10">
        <f t="shared" si="5"/>
        <v>2.0278977209975543E-38</v>
      </c>
      <c r="N178" s="13">
        <f t="shared" si="8"/>
        <v>2790</v>
      </c>
      <c r="O178" s="12">
        <f t="shared" si="6"/>
        <v>5.7858438123060035E-21</v>
      </c>
      <c r="Q178" s="6"/>
      <c r="R178" s="12">
        <f t="shared" si="7"/>
        <v>3.6886099811451886E-7</v>
      </c>
      <c r="U178">
        <f t="shared" si="9"/>
        <v>0</v>
      </c>
      <c r="V178">
        <f>IF($G$18=1,+'practice truth model'!G109,0)</f>
        <v>0</v>
      </c>
    </row>
    <row r="179" spans="6:22" x14ac:dyDescent="0.25">
      <c r="F179" s="13">
        <f>'practice truth model'!B123</f>
        <v>3180</v>
      </c>
      <c r="G179" s="12">
        <f>'practice truth model'!C123</f>
        <v>9.1299416704605887E-20</v>
      </c>
      <c r="H179" s="9"/>
      <c r="I179" s="12">
        <f>'Game Level 0.4'!O191</f>
        <v>4.9977858151503913E-24</v>
      </c>
      <c r="J179" s="9"/>
      <c r="K179" s="10">
        <f t="shared" si="5"/>
        <v>8.3346709257196568E-39</v>
      </c>
      <c r="N179" s="13">
        <f t="shared" si="8"/>
        <v>2820</v>
      </c>
      <c r="O179" s="12">
        <f t="shared" si="6"/>
        <v>3.3604562353511239E-21</v>
      </c>
      <c r="Q179" s="6"/>
      <c r="R179" s="12">
        <f t="shared" si="7"/>
        <v>2.5260340869192173E-7</v>
      </c>
      <c r="U179">
        <f t="shared" si="9"/>
        <v>0</v>
      </c>
      <c r="V179">
        <f>IF($G$18=1,+'practice truth model'!G110,0)</f>
        <v>0</v>
      </c>
    </row>
    <row r="180" spans="6:22" x14ac:dyDescent="0.25">
      <c r="F180" s="13">
        <f>'practice truth model'!B124</f>
        <v>3210</v>
      </c>
      <c r="G180" s="12">
        <f>'practice truth model'!C124</f>
        <v>5.8536770247633811E-20</v>
      </c>
      <c r="H180" s="9"/>
      <c r="I180" s="12">
        <f>'Game Level 0.4'!O192</f>
        <v>2.9070428235541416E-24</v>
      </c>
      <c r="J180" s="9"/>
      <c r="K180" s="10">
        <f t="shared" si="5"/>
        <v>3.4262131416794395E-39</v>
      </c>
      <c r="N180" s="13">
        <f t="shared" si="8"/>
        <v>2850</v>
      </c>
      <c r="O180" s="12">
        <f t="shared" si="6"/>
        <v>1.9520199667761651E-21</v>
      </c>
      <c r="Q180" s="6"/>
      <c r="R180" s="12">
        <f t="shared" si="7"/>
        <v>1.7238884897852568E-7</v>
      </c>
      <c r="U180">
        <f t="shared" si="9"/>
        <v>0</v>
      </c>
      <c r="V180">
        <f>IF($G$18=1,+'practice truth model'!G111,0)</f>
        <v>0</v>
      </c>
    </row>
    <row r="181" spans="6:22" x14ac:dyDescent="0.25">
      <c r="F181" s="13">
        <f>'practice truth model'!B125</f>
        <v>3240</v>
      </c>
      <c r="G181" s="12">
        <f>'practice truth model'!C125</f>
        <v>3.7534520498221026E-20</v>
      </c>
      <c r="H181" s="9"/>
      <c r="I181" s="12">
        <f>'Game Level 0.4'!O193</f>
        <v>1.6910998978059366E-24</v>
      </c>
      <c r="J181" s="9"/>
      <c r="K181" s="10">
        <f t="shared" si="5"/>
        <v>1.4087132826436359E-39</v>
      </c>
      <c r="N181" s="13">
        <f t="shared" si="8"/>
        <v>2880</v>
      </c>
      <c r="O181" s="12">
        <f t="shared" si="6"/>
        <v>1.1340281202119502E-21</v>
      </c>
      <c r="Q181" s="6"/>
      <c r="R181" s="12">
        <f t="shared" si="7"/>
        <v>1.1725253593244787E-7</v>
      </c>
      <c r="U181">
        <f t="shared" si="9"/>
        <v>0</v>
      </c>
      <c r="V181">
        <f>IF($G$18=1,+'practice truth model'!G112,0)</f>
        <v>0</v>
      </c>
    </row>
    <row r="182" spans="6:22" x14ac:dyDescent="0.25">
      <c r="F182" s="13">
        <f>'practice truth model'!B126</f>
        <v>3270</v>
      </c>
      <c r="G182" s="12">
        <f>'practice truth model'!C126</f>
        <v>2.4069869921386509E-20</v>
      </c>
      <c r="H182" s="9"/>
      <c r="I182" s="12">
        <f>'Game Level 0.4'!O194</f>
        <v>9.8385355569146924E-25</v>
      </c>
      <c r="J182" s="9"/>
      <c r="K182" s="10">
        <f t="shared" si="5"/>
        <v>5.7931127654622053E-40</v>
      </c>
      <c r="N182" s="13">
        <f t="shared" si="8"/>
        <v>2910</v>
      </c>
      <c r="O182" s="12">
        <f t="shared" si="6"/>
        <v>6.5889475680454262E-22</v>
      </c>
      <c r="Q182" s="6"/>
      <c r="R182" s="12">
        <f t="shared" si="7"/>
        <v>7.949245520567853E-8</v>
      </c>
      <c r="U182">
        <f t="shared" si="9"/>
        <v>0</v>
      </c>
      <c r="V182">
        <f>IF($G$18=1,+'practice truth model'!G113,0)</f>
        <v>0</v>
      </c>
    </row>
    <row r="183" spans="6:22" x14ac:dyDescent="0.25">
      <c r="F183" s="13">
        <f>'practice truth model'!B127</f>
        <v>3300</v>
      </c>
      <c r="G183" s="12">
        <f>'practice truth model'!C127</f>
        <v>1.5436782175917383E-20</v>
      </c>
      <c r="H183" s="9"/>
      <c r="I183" s="12">
        <f>'Game Level 0.4'!O195</f>
        <v>5.7244577022447876E-25</v>
      </c>
      <c r="J183" s="9"/>
      <c r="K183" s="10">
        <f t="shared" si="5"/>
        <v>2.3827657083308981E-40</v>
      </c>
      <c r="N183" s="13">
        <f t="shared" si="8"/>
        <v>2940</v>
      </c>
      <c r="O183" s="12">
        <f t="shared" si="6"/>
        <v>3.8287769195140887E-22</v>
      </c>
      <c r="Q183" s="6"/>
      <c r="R183" s="12">
        <f t="shared" si="7"/>
        <v>5.372366426693895E-8</v>
      </c>
      <c r="U183">
        <f t="shared" si="9"/>
        <v>0</v>
      </c>
      <c r="V183">
        <f>IF($G$18=1,+'practice truth model'!G114,0)</f>
        <v>0</v>
      </c>
    </row>
    <row r="184" spans="6:22" x14ac:dyDescent="0.25">
      <c r="F184" s="13">
        <f>'practice truth model'!B128</f>
        <v>3330</v>
      </c>
      <c r="G184" s="12">
        <f>'practice truth model'!C128</f>
        <v>9.9010074689414302E-21</v>
      </c>
      <c r="H184" s="9"/>
      <c r="I184" s="12">
        <f>'Game Level 0.4'!O196</f>
        <v>3.3310433464003681E-25</v>
      </c>
      <c r="J184" s="9"/>
      <c r="K184" s="10">
        <f t="shared" si="5"/>
        <v>9.8023352873982089E-41</v>
      </c>
      <c r="N184" s="13">
        <f t="shared" si="8"/>
        <v>2970</v>
      </c>
      <c r="O184" s="12">
        <f t="shared" si="6"/>
        <v>2.2251280209751924E-22</v>
      </c>
      <c r="Q184" s="6"/>
      <c r="R184" s="12">
        <f t="shared" si="7"/>
        <v>3.6198029627614459E-8</v>
      </c>
      <c r="U184">
        <f t="shared" si="9"/>
        <v>0</v>
      </c>
      <c r="V184">
        <f>IF($G$18=1,+'practice truth model'!G115,0)</f>
        <v>0</v>
      </c>
    </row>
    <row r="185" spans="6:22" x14ac:dyDescent="0.25">
      <c r="F185" s="13">
        <f>'practice truth model'!B129</f>
        <v>3360</v>
      </c>
      <c r="G185" s="12">
        <f>'practice truth model'!C129</f>
        <v>6.3509838592489289E-21</v>
      </c>
      <c r="H185" s="9"/>
      <c r="I185" s="12">
        <f>'Game Level 0.4'!O197</f>
        <v>1.9385081046803182E-25</v>
      </c>
      <c r="J185" s="9"/>
      <c r="K185" s="10">
        <f t="shared" si="5"/>
        <v>4.0332533731281783E-41</v>
      </c>
      <c r="N185" s="13">
        <f t="shared" si="8"/>
        <v>3000</v>
      </c>
      <c r="O185" s="12">
        <f t="shared" si="6"/>
        <v>1.2933022523092789E-22</v>
      </c>
      <c r="Q185" s="6"/>
      <c r="R185" s="12">
        <f t="shared" si="7"/>
        <v>2.4317870841199373E-8</v>
      </c>
      <c r="U185">
        <f t="shared" si="9"/>
        <v>0</v>
      </c>
      <c r="V185">
        <f>IF($G$18=1,+'practice truth model'!G116,0)</f>
        <v>0</v>
      </c>
    </row>
    <row r="186" spans="6:22" x14ac:dyDescent="0.25">
      <c r="F186" s="13">
        <f>'practice truth model'!B130</f>
        <v>3390</v>
      </c>
      <c r="G186" s="12">
        <f>'practice truth model'!C130</f>
        <v>4.0741881309858916E-21</v>
      </c>
      <c r="H186" s="9"/>
      <c r="I186" s="12">
        <f>'Game Level 0.4'!O198</f>
        <v>1.1282250461995342E-25</v>
      </c>
      <c r="J186" s="9"/>
      <c r="K186" s="10">
        <f t="shared" si="5"/>
        <v>1.6598089619176771E-41</v>
      </c>
      <c r="N186" s="13">
        <f t="shared" si="8"/>
        <v>3030</v>
      </c>
      <c r="O186" s="12">
        <f t="shared" si="6"/>
        <v>7.5178618226953938E-23</v>
      </c>
      <c r="Q186" s="6"/>
      <c r="R186" s="12">
        <f t="shared" si="7"/>
        <v>1.6290239664892427E-8</v>
      </c>
      <c r="U186">
        <f t="shared" si="9"/>
        <v>0</v>
      </c>
      <c r="V186">
        <f>IF($G$18=1,+'practice truth model'!G117,0)</f>
        <v>0</v>
      </c>
    </row>
    <row r="187" spans="6:22" x14ac:dyDescent="0.25">
      <c r="F187" s="13">
        <f>'practice truth model'!B131</f>
        <v>3420</v>
      </c>
      <c r="G187" s="12">
        <f>'practice truth model'!C131</f>
        <v>2.6138403056379867E-21</v>
      </c>
      <c r="H187" s="9"/>
      <c r="I187" s="12">
        <f>'Game Level 0.4'!O199</f>
        <v>6.566954685020131E-26</v>
      </c>
      <c r="J187" s="9"/>
      <c r="K187" s="10">
        <f t="shared" si="5"/>
        <v>6.8318178482733525E-42</v>
      </c>
      <c r="N187" s="13">
        <f t="shared" si="8"/>
        <v>3060</v>
      </c>
      <c r="O187" s="12">
        <f t="shared" si="6"/>
        <v>4.3705603330803868E-23</v>
      </c>
      <c r="Q187" s="6"/>
      <c r="R187" s="12">
        <f t="shared" si="7"/>
        <v>1.0882509934582843E-8</v>
      </c>
      <c r="U187">
        <f t="shared" si="9"/>
        <v>0</v>
      </c>
      <c r="V187">
        <f>IF($G$18=1,+'practice truth model'!G118,0)</f>
        <v>0</v>
      </c>
    </row>
    <row r="188" spans="6:22" x14ac:dyDescent="0.25">
      <c r="F188" s="13">
        <f>'practice truth model'!B132</f>
        <v>3450</v>
      </c>
      <c r="G188" s="12">
        <f>'practice truth model'!C132</f>
        <v>1.6770823383837345E-21</v>
      </c>
      <c r="H188" s="9"/>
      <c r="I188" s="12">
        <f>'Game Level 0.4'!O200</f>
        <v>3.8227145629085138E-26</v>
      </c>
      <c r="J188" s="9"/>
      <c r="K188" s="10">
        <f t="shared" si="5"/>
        <v>2.8124769510384065E-42</v>
      </c>
      <c r="N188" s="13">
        <f t="shared" si="8"/>
        <v>3090</v>
      </c>
      <c r="O188" s="12">
        <f t="shared" si="6"/>
        <v>2.5411341634783826E-23</v>
      </c>
      <c r="Q188" s="6"/>
      <c r="R188" s="12">
        <f t="shared" si="7"/>
        <v>7.2504865563098694E-9</v>
      </c>
      <c r="U188">
        <f t="shared" si="9"/>
        <v>0</v>
      </c>
      <c r="V188">
        <f>IF($G$18=1,+'practice truth model'!G119,0)</f>
        <v>0</v>
      </c>
    </row>
    <row r="189" spans="6:22" x14ac:dyDescent="0.25">
      <c r="F189" s="13">
        <f>'practice truth model'!B133</f>
        <v>3480</v>
      </c>
      <c r="G189" s="12">
        <f>'practice truth model'!C133</f>
        <v>1.0761345047855326E-21</v>
      </c>
      <c r="H189" s="9"/>
      <c r="I189" s="12">
        <f>'Game Level 0.4'!O201</f>
        <v>2.2254544293775761E-26</v>
      </c>
      <c r="J189" s="9"/>
      <c r="K189" s="10">
        <f t="shared" si="5"/>
        <v>1.1580175751192626E-42</v>
      </c>
      <c r="N189" s="13">
        <f t="shared" si="8"/>
        <v>3120</v>
      </c>
      <c r="O189" s="12">
        <f t="shared" si="6"/>
        <v>1.4776276234841179E-23</v>
      </c>
      <c r="Q189" s="6"/>
      <c r="R189" s="12">
        <f t="shared" si="7"/>
        <v>4.8181136979293398E-9</v>
      </c>
      <c r="U189">
        <f t="shared" si="9"/>
        <v>0</v>
      </c>
      <c r="V189">
        <f>IF($G$18=1,+'practice truth model'!G120,0)</f>
        <v>0</v>
      </c>
    </row>
    <row r="190" spans="6:22" x14ac:dyDescent="0.25">
      <c r="F190" s="13">
        <f>'practice truth model'!B134</f>
        <v>3510</v>
      </c>
      <c r="G190" s="12">
        <f>'practice truth model'!C134</f>
        <v>6.905816717836699E-22</v>
      </c>
      <c r="H190" s="9"/>
      <c r="I190" s="12">
        <f>'Game Level 0.4'!O202</f>
        <v>1.2956984822502798E-26</v>
      </c>
      <c r="J190" s="9"/>
      <c r="K190" s="10">
        <f t="shared" si="5"/>
        <v>4.7688514985893186E-43</v>
      </c>
      <c r="N190" s="13">
        <f t="shared" si="8"/>
        <v>3150</v>
      </c>
      <c r="O190" s="12">
        <f t="shared" si="6"/>
        <v>8.5930748152298902E-24</v>
      </c>
      <c r="Q190" s="6"/>
      <c r="R190" s="12">
        <f t="shared" si="7"/>
        <v>3.1936894207366716E-9</v>
      </c>
      <c r="U190">
        <f t="shared" si="9"/>
        <v>0</v>
      </c>
      <c r="V190">
        <f>IF($G$18=1,+'practice truth model'!G121,0)</f>
        <v>0</v>
      </c>
    </row>
    <row r="191" spans="6:22" x14ac:dyDescent="0.25">
      <c r="F191" s="13">
        <f>'practice truth model'!B135</f>
        <v>3540</v>
      </c>
      <c r="G191" s="12">
        <f>'practice truth model'!C135</f>
        <v>4.4319959243674773E-22</v>
      </c>
      <c r="H191" s="9"/>
      <c r="I191" s="12">
        <f>'Game Level 0.4'!O203</f>
        <v>7.5444405890542827E-27</v>
      </c>
      <c r="J191" s="9"/>
      <c r="K191" s="10">
        <f t="shared" si="5"/>
        <v>1.9641919140702942E-43</v>
      </c>
      <c r="N191" s="13">
        <f t="shared" si="8"/>
        <v>3180</v>
      </c>
      <c r="O191" s="12">
        <f t="shared" si="6"/>
        <v>4.9977858151503913E-24</v>
      </c>
      <c r="Q191" s="6"/>
      <c r="R191" s="12">
        <f t="shared" si="7"/>
        <v>2.1117701796026915E-9</v>
      </c>
      <c r="U191">
        <f t="shared" si="9"/>
        <v>0</v>
      </c>
      <c r="V191">
        <f>IF($G$18=1,+'practice truth model'!G122,0)</f>
        <v>0</v>
      </c>
    </row>
    <row r="192" spans="6:22" x14ac:dyDescent="0.25">
      <c r="F192" s="13">
        <f>'practice truth model'!B136</f>
        <v>3570</v>
      </c>
      <c r="G192" s="12">
        <f>'practice truth model'!C136</f>
        <v>2.844585378197928E-22</v>
      </c>
      <c r="H192" s="9"/>
      <c r="I192" s="12">
        <f>'Game Level 0.4'!O204</f>
        <v>4.3932653458415552E-27</v>
      </c>
      <c r="J192" s="9"/>
      <c r="K192" s="10">
        <f t="shared" si="5"/>
        <v>8.0914160354202193E-44</v>
      </c>
      <c r="N192" s="13">
        <f t="shared" si="8"/>
        <v>3210</v>
      </c>
      <c r="O192" s="12">
        <f t="shared" si="6"/>
        <v>2.9070428235541416E-24</v>
      </c>
      <c r="Q192" s="6"/>
      <c r="R192" s="12">
        <f t="shared" si="7"/>
        <v>1.393061498543458E-9</v>
      </c>
      <c r="U192">
        <f t="shared" si="9"/>
        <v>0</v>
      </c>
      <c r="V192">
        <f>IF($G$18=1,+'practice truth model'!G123,0)</f>
        <v>0</v>
      </c>
    </row>
    <row r="193" spans="6:22" x14ac:dyDescent="0.25">
      <c r="F193" s="13">
        <f>'practice truth model'!B137</f>
        <v>3600</v>
      </c>
      <c r="G193" s="12">
        <f>'practice truth model'!C137</f>
        <v>1.825885012229289E-22</v>
      </c>
      <c r="H193" s="9"/>
      <c r="I193" s="12">
        <f>'Game Level 0.4'!O205</f>
        <v>2.5584950871394354E-27</v>
      </c>
      <c r="J193" s="9"/>
      <c r="K193" s="10">
        <f t="shared" si="5"/>
        <v>3.3337626481814707E-44</v>
      </c>
      <c r="N193" s="13">
        <f t="shared" si="8"/>
        <v>3240</v>
      </c>
      <c r="O193" s="12">
        <f t="shared" si="6"/>
        <v>1.6910998978059366E-24</v>
      </c>
      <c r="Q193" s="6"/>
      <c r="R193" s="12">
        <f t="shared" si="7"/>
        <v>9.1684032367196991E-10</v>
      </c>
      <c r="U193">
        <f t="shared" si="9"/>
        <v>0</v>
      </c>
      <c r="V193">
        <f>IF($G$18=1,+'practice truth model'!G124,0)</f>
        <v>0</v>
      </c>
    </row>
    <row r="194" spans="6:22" x14ac:dyDescent="0.25">
      <c r="N194" s="13">
        <f t="shared" si="8"/>
        <v>3270</v>
      </c>
      <c r="O194" s="12">
        <f t="shared" si="6"/>
        <v>9.8385355569146924E-25</v>
      </c>
      <c r="Q194" s="6"/>
      <c r="R194" s="12">
        <f t="shared" si="7"/>
        <v>6.0206844760160418E-10</v>
      </c>
      <c r="U194">
        <f t="shared" si="9"/>
        <v>0</v>
      </c>
      <c r="V194">
        <f>IF($G$18=1,+'practice truth model'!G125,0)</f>
        <v>0</v>
      </c>
    </row>
    <row r="195" spans="6:22" x14ac:dyDescent="0.25">
      <c r="N195" s="13">
        <f t="shared" si="8"/>
        <v>3300</v>
      </c>
      <c r="O195" s="12">
        <f t="shared" si="6"/>
        <v>5.7244577022447876E-25</v>
      </c>
      <c r="Q195" s="6"/>
      <c r="R195" s="12">
        <f t="shared" si="7"/>
        <v>3.9450693708896379E-10</v>
      </c>
      <c r="U195">
        <f t="shared" si="9"/>
        <v>0</v>
      </c>
      <c r="V195">
        <f>IF($G$18=1,+'practice truth model'!G126,0)</f>
        <v>0</v>
      </c>
    </row>
    <row r="196" spans="6:22" x14ac:dyDescent="0.25">
      <c r="N196" s="13">
        <f t="shared" si="8"/>
        <v>3330</v>
      </c>
      <c r="O196" s="12">
        <f t="shared" si="6"/>
        <v>3.3310433464003681E-25</v>
      </c>
      <c r="Q196" s="6"/>
      <c r="R196" s="12">
        <f t="shared" si="7"/>
        <v>2.5795672723895659E-10</v>
      </c>
      <c r="U196">
        <f t="shared" si="9"/>
        <v>0</v>
      </c>
      <c r="V196">
        <f>IF($G$18=1,+'practice truth model'!G127,0)</f>
        <v>0</v>
      </c>
    </row>
    <row r="197" spans="6:22" x14ac:dyDescent="0.25">
      <c r="N197" s="13">
        <f t="shared" si="8"/>
        <v>3360</v>
      </c>
      <c r="O197" s="12">
        <f t="shared" si="6"/>
        <v>1.9385081046803182E-25</v>
      </c>
      <c r="Q197" s="6"/>
      <c r="R197" s="12">
        <f t="shared" si="7"/>
        <v>1.6832488858026441E-10</v>
      </c>
      <c r="U197">
        <f t="shared" si="9"/>
        <v>0</v>
      </c>
      <c r="V197">
        <f>IF($G$18=1,+'practice truth model'!G128,0)</f>
        <v>0</v>
      </c>
    </row>
    <row r="198" spans="6:22" x14ac:dyDescent="0.25">
      <c r="N198" s="13">
        <f t="shared" si="8"/>
        <v>3390</v>
      </c>
      <c r="O198" s="12">
        <f t="shared" si="6"/>
        <v>1.1282250461995342E-25</v>
      </c>
      <c r="Q198" s="6"/>
      <c r="R198" s="12">
        <f t="shared" si="7"/>
        <v>1.0961852419675351E-10</v>
      </c>
      <c r="U198">
        <f t="shared" si="9"/>
        <v>0</v>
      </c>
      <c r="V198">
        <f>IF($G$18=1,+'practice truth model'!G129,0)</f>
        <v>0</v>
      </c>
    </row>
    <row r="199" spans="6:22" x14ac:dyDescent="0.25">
      <c r="N199" s="13">
        <f t="shared" si="8"/>
        <v>3420</v>
      </c>
      <c r="O199" s="12">
        <f t="shared" si="6"/>
        <v>6.566954685020131E-26</v>
      </c>
      <c r="Q199" s="6"/>
      <c r="R199" s="12">
        <f t="shared" si="7"/>
        <v>7.1248818990683784E-11</v>
      </c>
      <c r="U199">
        <f t="shared" si="9"/>
        <v>0</v>
      </c>
      <c r="V199">
        <f>IF($G$18=1,+'practice truth model'!G130,0)</f>
        <v>0</v>
      </c>
    </row>
    <row r="200" spans="6:22" x14ac:dyDescent="0.25">
      <c r="N200" s="13">
        <f t="shared" si="8"/>
        <v>3450</v>
      </c>
      <c r="O200" s="12">
        <f t="shared" si="6"/>
        <v>3.8227145629085138E-26</v>
      </c>
      <c r="Q200" s="6"/>
      <c r="R200" s="12">
        <f t="shared" si="7"/>
        <v>4.622241067026165E-11</v>
      </c>
      <c r="U200">
        <f t="shared" si="9"/>
        <v>0</v>
      </c>
      <c r="V200">
        <f>IF($G$18=1,+'practice truth model'!G131,0)</f>
        <v>0</v>
      </c>
    </row>
    <row r="201" spans="6:22" x14ac:dyDescent="0.25">
      <c r="N201" s="13">
        <f t="shared" si="8"/>
        <v>3480</v>
      </c>
      <c r="O201" s="12">
        <f t="shared" si="6"/>
        <v>2.2254544293775761E-26</v>
      </c>
      <c r="Q201" s="6"/>
      <c r="R201" s="12">
        <f t="shared" si="7"/>
        <v>2.9931672631345127E-11</v>
      </c>
      <c r="U201">
        <f t="shared" si="9"/>
        <v>0</v>
      </c>
      <c r="V201">
        <f>IF($G$18=1,+'practice truth model'!G132,0)</f>
        <v>0</v>
      </c>
    </row>
    <row r="202" spans="6:22" x14ac:dyDescent="0.25">
      <c r="N202" s="13">
        <f t="shared" si="8"/>
        <v>3510</v>
      </c>
      <c r="O202" s="12">
        <f t="shared" si="6"/>
        <v>1.2956984822502798E-26</v>
      </c>
      <c r="Q202" s="6"/>
      <c r="R202" s="12">
        <f t="shared" si="7"/>
        <v>1.9347922211405928E-11</v>
      </c>
      <c r="U202">
        <f t="shared" si="9"/>
        <v>0</v>
      </c>
      <c r="V202">
        <f>IF($G$18=1,+'practice truth model'!G133,0)</f>
        <v>0</v>
      </c>
    </row>
    <row r="203" spans="6:22" x14ac:dyDescent="0.25">
      <c r="N203" s="13">
        <f t="shared" si="8"/>
        <v>3540</v>
      </c>
      <c r="O203" s="12">
        <f t="shared" si="6"/>
        <v>7.5444405890542827E-27</v>
      </c>
      <c r="Q203" s="6"/>
      <c r="R203" s="12">
        <f t="shared" si="7"/>
        <v>1.2484850634743402E-11</v>
      </c>
      <c r="U203">
        <f t="shared" si="9"/>
        <v>0</v>
      </c>
      <c r="V203">
        <f>IF($G$18=1,+'practice truth model'!G134,0)</f>
        <v>0</v>
      </c>
    </row>
    <row r="204" spans="6:22" x14ac:dyDescent="0.25">
      <c r="N204" s="13">
        <f t="shared" si="8"/>
        <v>3570</v>
      </c>
      <c r="O204" s="12">
        <f t="shared" si="6"/>
        <v>4.3932653458415552E-27</v>
      </c>
      <c r="Q204" s="6"/>
      <c r="R204" s="12">
        <f t="shared" si="7"/>
        <v>8.042629052801014E-12</v>
      </c>
      <c r="U204">
        <f t="shared" si="9"/>
        <v>0</v>
      </c>
      <c r="V204">
        <f>IF($G$18=1,+'practice truth model'!G135,0)</f>
        <v>0</v>
      </c>
    </row>
    <row r="205" spans="6:22" x14ac:dyDescent="0.25">
      <c r="N205" s="13">
        <f t="shared" si="8"/>
        <v>3600</v>
      </c>
      <c r="O205" s="12">
        <f t="shared" si="6"/>
        <v>2.5584950871394354E-27</v>
      </c>
      <c r="Q205" s="6"/>
      <c r="R205" s="12">
        <f t="shared" si="7"/>
        <v>5.1724666442271014E-12</v>
      </c>
      <c r="U205">
        <f t="shared" si="9"/>
        <v>0</v>
      </c>
      <c r="V205">
        <f>IF($G$18=1,+'practice truth model'!G136,0)</f>
        <v>0</v>
      </c>
    </row>
    <row r="206" spans="6:22" x14ac:dyDescent="0.25">
      <c r="Q206" s="6"/>
      <c r="R206" s="7"/>
      <c r="U206">
        <f t="shared" si="9"/>
        <v>0</v>
      </c>
      <c r="V206">
        <f>IF($G$18=1,+'practice truth model'!G137,0)</f>
        <v>0</v>
      </c>
    </row>
    <row r="207" spans="6:22" x14ac:dyDescent="0.25">
      <c r="Q207" s="6"/>
      <c r="R207" s="7"/>
    </row>
    <row r="208" spans="6:22" x14ac:dyDescent="0.25">
      <c r="Q208" s="6"/>
      <c r="R208" s="7"/>
    </row>
    <row r="209" spans="17:18" x14ac:dyDescent="0.25">
      <c r="Q209" s="6"/>
      <c r="R209" s="7"/>
    </row>
    <row r="210" spans="17:18" x14ac:dyDescent="0.25">
      <c r="Q210" s="6"/>
      <c r="R210" s="7"/>
    </row>
    <row r="211" spans="17:18" x14ac:dyDescent="0.25">
      <c r="Q211" s="6"/>
      <c r="R211" s="7"/>
    </row>
    <row r="212" spans="17:18" x14ac:dyDescent="0.25">
      <c r="Q212" s="6"/>
      <c r="R212" s="7"/>
    </row>
    <row r="213" spans="17:18" x14ac:dyDescent="0.25">
      <c r="Q213" s="6"/>
      <c r="R213" s="7"/>
    </row>
    <row r="214" spans="17:18" x14ac:dyDescent="0.25">
      <c r="Q214" s="6"/>
      <c r="R214" s="7"/>
    </row>
    <row r="215" spans="17:18" x14ac:dyDescent="0.25">
      <c r="Q215" s="6"/>
      <c r="R215" s="7"/>
    </row>
    <row r="216" spans="17:18" x14ac:dyDescent="0.25">
      <c r="Q216" s="6"/>
      <c r="R216" s="7"/>
    </row>
    <row r="217" spans="17:18" x14ac:dyDescent="0.25">
      <c r="Q217" s="6"/>
      <c r="R217" s="7"/>
    </row>
    <row r="218" spans="17:18" x14ac:dyDescent="0.25">
      <c r="Q218" s="6"/>
      <c r="R218" s="7"/>
    </row>
    <row r="219" spans="17:18" x14ac:dyDescent="0.25">
      <c r="Q219" s="6"/>
      <c r="R219" s="7"/>
    </row>
    <row r="220" spans="17:18" x14ac:dyDescent="0.25">
      <c r="Q220" s="6"/>
      <c r="R220" s="7"/>
    </row>
    <row r="221" spans="17:18" x14ac:dyDescent="0.25">
      <c r="Q221" s="6"/>
      <c r="R221" s="7"/>
    </row>
    <row r="222" spans="17:18" x14ac:dyDescent="0.25">
      <c r="Q222" s="6"/>
      <c r="R222" s="7"/>
    </row>
    <row r="223" spans="17:18" x14ac:dyDescent="0.25">
      <c r="Q223" s="6"/>
      <c r="R223" s="7"/>
    </row>
    <row r="224" spans="17:18" x14ac:dyDescent="0.25">
      <c r="Q224" s="6"/>
      <c r="R224" s="7"/>
    </row>
    <row r="225" spans="17:18" x14ac:dyDescent="0.25">
      <c r="Q225" s="6"/>
      <c r="R225" s="7"/>
    </row>
    <row r="226" spans="17:18" x14ac:dyDescent="0.25">
      <c r="Q226" s="6"/>
      <c r="R226" s="7"/>
    </row>
    <row r="227" spans="17:18" x14ac:dyDescent="0.25">
      <c r="Q227" s="6"/>
      <c r="R227" s="7"/>
    </row>
    <row r="228" spans="17:18" x14ac:dyDescent="0.25">
      <c r="Q228" s="6"/>
      <c r="R228" s="7"/>
    </row>
    <row r="229" spans="17:18" x14ac:dyDescent="0.25">
      <c r="Q229" s="6"/>
      <c r="R229" s="7"/>
    </row>
    <row r="230" spans="17:18" x14ac:dyDescent="0.25">
      <c r="Q230" s="6"/>
      <c r="R230" s="7"/>
    </row>
    <row r="231" spans="17:18" x14ac:dyDescent="0.25">
      <c r="Q231" s="6"/>
      <c r="R231" s="7"/>
    </row>
    <row r="232" spans="17:18" x14ac:dyDescent="0.25">
      <c r="Q232" s="6"/>
      <c r="R232" s="7"/>
    </row>
    <row r="233" spans="17:18" x14ac:dyDescent="0.25">
      <c r="Q233" s="6"/>
      <c r="R233" s="7"/>
    </row>
    <row r="234" spans="17:18" x14ac:dyDescent="0.25">
      <c r="Q234" s="6"/>
      <c r="R234" s="7"/>
    </row>
    <row r="235" spans="17:18" x14ac:dyDescent="0.25">
      <c r="Q235" s="6"/>
      <c r="R235" s="7"/>
    </row>
    <row r="236" spans="17:18" x14ac:dyDescent="0.25">
      <c r="Q236" s="6"/>
      <c r="R236" s="7"/>
    </row>
    <row r="237" spans="17:18" x14ac:dyDescent="0.25">
      <c r="Q237" s="6"/>
      <c r="R237" s="7"/>
    </row>
    <row r="238" spans="17:18" x14ac:dyDescent="0.25">
      <c r="Q238" s="6"/>
      <c r="R238" s="7"/>
    </row>
    <row r="239" spans="17:18" x14ac:dyDescent="0.25">
      <c r="Q239" s="6"/>
      <c r="R239" s="7"/>
    </row>
    <row r="240" spans="17:18" x14ac:dyDescent="0.25">
      <c r="Q240" s="6"/>
      <c r="R240" s="7"/>
    </row>
    <row r="241" spans="17:18" x14ac:dyDescent="0.25">
      <c r="Q241" s="6"/>
      <c r="R241" s="7"/>
    </row>
    <row r="242" spans="17:18" x14ac:dyDescent="0.25">
      <c r="Q242" s="6"/>
      <c r="R242" s="7"/>
    </row>
    <row r="243" spans="17:18" x14ac:dyDescent="0.25">
      <c r="Q243" s="6"/>
      <c r="R243" s="7"/>
    </row>
    <row r="244" spans="17:18" x14ac:dyDescent="0.25">
      <c r="Q244" s="6"/>
      <c r="R244" s="7"/>
    </row>
    <row r="245" spans="17:18" x14ac:dyDescent="0.25">
      <c r="Q245" s="6"/>
      <c r="R245" s="7"/>
    </row>
    <row r="246" spans="17:18" x14ac:dyDescent="0.25">
      <c r="Q246" s="6"/>
      <c r="R246" s="7"/>
    </row>
    <row r="247" spans="17:18" x14ac:dyDescent="0.25">
      <c r="Q247" s="6"/>
      <c r="R247" s="7"/>
    </row>
    <row r="248" spans="17:18" x14ac:dyDescent="0.25">
      <c r="Q248" s="6"/>
      <c r="R248" s="7"/>
    </row>
    <row r="249" spans="17:18" x14ac:dyDescent="0.25">
      <c r="Q249" s="6"/>
      <c r="R249" s="7"/>
    </row>
    <row r="250" spans="17:18" x14ac:dyDescent="0.25">
      <c r="Q250" s="6"/>
      <c r="R250" s="7"/>
    </row>
    <row r="251" spans="17:18" x14ac:dyDescent="0.25">
      <c r="Q251" s="6"/>
      <c r="R251" s="7"/>
    </row>
    <row r="252" spans="17:18" x14ac:dyDescent="0.25">
      <c r="Q252" s="6"/>
      <c r="R252" s="7"/>
    </row>
    <row r="253" spans="17:18" x14ac:dyDescent="0.25">
      <c r="Q253" s="6"/>
      <c r="R253" s="7"/>
    </row>
    <row r="254" spans="17:18" x14ac:dyDescent="0.25">
      <c r="Q254" s="6"/>
      <c r="R254" s="7"/>
    </row>
    <row r="255" spans="17:18" x14ac:dyDescent="0.25">
      <c r="Q255" s="6"/>
      <c r="R255" s="7"/>
    </row>
    <row r="256" spans="17:18" x14ac:dyDescent="0.25">
      <c r="Q256" s="6"/>
      <c r="R256" s="7"/>
    </row>
    <row r="257" spans="17:18" x14ac:dyDescent="0.25">
      <c r="Q257" s="6"/>
      <c r="R257" s="7"/>
    </row>
    <row r="258" spans="17:18" x14ac:dyDescent="0.25">
      <c r="Q258" s="6"/>
      <c r="R258" s="7"/>
    </row>
    <row r="259" spans="17:18" x14ac:dyDescent="0.25">
      <c r="Q259" s="6"/>
      <c r="R259" s="7"/>
    </row>
    <row r="260" spans="17:18" x14ac:dyDescent="0.25">
      <c r="Q260" s="6"/>
      <c r="R260" s="7"/>
    </row>
    <row r="261" spans="17:18" x14ac:dyDescent="0.25">
      <c r="Q261" s="6"/>
      <c r="R261" s="7"/>
    </row>
    <row r="262" spans="17:18" x14ac:dyDescent="0.25">
      <c r="Q262" s="6"/>
      <c r="R262" s="7"/>
    </row>
    <row r="263" spans="17:18" x14ac:dyDescent="0.25">
      <c r="Q263" s="6"/>
      <c r="R263" s="7"/>
    </row>
    <row r="264" spans="17:18" x14ac:dyDescent="0.25">
      <c r="Q264" s="6"/>
      <c r="R264" s="7"/>
    </row>
    <row r="265" spans="17:18" x14ac:dyDescent="0.25">
      <c r="Q265" s="6"/>
      <c r="R265" s="7"/>
    </row>
    <row r="266" spans="17:18" x14ac:dyDescent="0.25">
      <c r="Q266" s="6"/>
      <c r="R266" s="7"/>
    </row>
    <row r="267" spans="17:18" x14ac:dyDescent="0.25">
      <c r="Q267" s="6"/>
      <c r="R267" s="7"/>
    </row>
    <row r="268" spans="17:18" x14ac:dyDescent="0.25">
      <c r="Q268" s="6"/>
      <c r="R268" s="7"/>
    </row>
    <row r="269" spans="17:18" x14ac:dyDescent="0.25">
      <c r="Q269" s="6"/>
      <c r="R269" s="7"/>
    </row>
    <row r="270" spans="17:18" x14ac:dyDescent="0.25">
      <c r="Q270" s="6"/>
      <c r="R270" s="7"/>
    </row>
    <row r="271" spans="17:18" x14ac:dyDescent="0.25">
      <c r="Q271" s="6"/>
      <c r="R271" s="7"/>
    </row>
    <row r="272" spans="17:18" x14ac:dyDescent="0.25">
      <c r="Q272" s="6"/>
      <c r="R272" s="7"/>
    </row>
    <row r="273" spans="17:18" x14ac:dyDescent="0.25">
      <c r="Q273" s="6"/>
      <c r="R273" s="7"/>
    </row>
    <row r="274" spans="17:18" x14ac:dyDescent="0.25">
      <c r="Q274" s="6"/>
      <c r="R274" s="7"/>
    </row>
    <row r="275" spans="17:18" x14ac:dyDescent="0.25">
      <c r="Q275" s="6"/>
      <c r="R275" s="7"/>
    </row>
    <row r="276" spans="17:18" x14ac:dyDescent="0.25">
      <c r="Q276" s="6"/>
      <c r="R276" s="7"/>
    </row>
    <row r="277" spans="17:18" x14ac:dyDescent="0.25">
      <c r="Q277" s="6"/>
      <c r="R277" s="7"/>
    </row>
    <row r="278" spans="17:18" x14ac:dyDescent="0.25">
      <c r="Q278" s="6"/>
      <c r="R278" s="7"/>
    </row>
    <row r="279" spans="17:18" x14ac:dyDescent="0.25">
      <c r="Q279" s="6"/>
      <c r="R279" s="7"/>
    </row>
    <row r="280" spans="17:18" x14ac:dyDescent="0.25">
      <c r="Q280" s="6"/>
      <c r="R280" s="7"/>
    </row>
    <row r="281" spans="17:18" x14ac:dyDescent="0.25">
      <c r="Q281" s="6"/>
      <c r="R281" s="7"/>
    </row>
    <row r="282" spans="17:18" x14ac:dyDescent="0.25">
      <c r="Q282" s="6"/>
      <c r="R282" s="7"/>
    </row>
    <row r="283" spans="17:18" x14ac:dyDescent="0.25">
      <c r="Q283" s="6"/>
      <c r="R283" s="7"/>
    </row>
    <row r="284" spans="17:18" x14ac:dyDescent="0.25">
      <c r="Q284" s="6"/>
      <c r="R284" s="7"/>
    </row>
    <row r="285" spans="17:18" x14ac:dyDescent="0.25">
      <c r="Q285" s="6"/>
      <c r="R285" s="7"/>
    </row>
    <row r="286" spans="17:18" x14ac:dyDescent="0.25">
      <c r="Q286" s="6"/>
      <c r="R286" s="7"/>
    </row>
    <row r="287" spans="17:18" x14ac:dyDescent="0.25">
      <c r="Q287" s="6"/>
      <c r="R287" s="7"/>
    </row>
    <row r="288" spans="17:18" x14ac:dyDescent="0.25">
      <c r="Q288" s="6"/>
      <c r="R288" s="7"/>
    </row>
    <row r="289" spans="17:18" x14ac:dyDescent="0.25">
      <c r="Q289" s="6"/>
      <c r="R289" s="7"/>
    </row>
    <row r="290" spans="17:18" x14ac:dyDescent="0.25">
      <c r="Q290" s="6"/>
      <c r="R290" s="7"/>
    </row>
    <row r="291" spans="17:18" x14ac:dyDescent="0.25">
      <c r="Q291" s="6"/>
      <c r="R291" s="7"/>
    </row>
    <row r="292" spans="17:18" x14ac:dyDescent="0.25">
      <c r="Q292" s="6"/>
      <c r="R292" s="7"/>
    </row>
    <row r="293" spans="17:18" x14ac:dyDescent="0.25">
      <c r="Q293" s="6"/>
      <c r="R293" s="7"/>
    </row>
    <row r="294" spans="17:18" x14ac:dyDescent="0.25">
      <c r="Q294" s="6"/>
      <c r="R294" s="7"/>
    </row>
    <row r="295" spans="17:18" x14ac:dyDescent="0.25">
      <c r="Q295" s="6"/>
      <c r="R295" s="7"/>
    </row>
    <row r="296" spans="17:18" x14ac:dyDescent="0.25">
      <c r="Q296" s="6"/>
      <c r="R296" s="7"/>
    </row>
    <row r="297" spans="17:18" x14ac:dyDescent="0.25">
      <c r="Q297" s="6"/>
      <c r="R297" s="7"/>
    </row>
    <row r="298" spans="17:18" x14ac:dyDescent="0.25">
      <c r="Q298" s="6"/>
      <c r="R298" s="7"/>
    </row>
    <row r="299" spans="17:18" x14ac:dyDescent="0.25">
      <c r="Q299" s="6"/>
      <c r="R299" s="7"/>
    </row>
    <row r="300" spans="17:18" x14ac:dyDescent="0.25">
      <c r="Q300" s="6"/>
      <c r="R300" s="7"/>
    </row>
    <row r="301" spans="17:18" x14ac:dyDescent="0.25">
      <c r="Q301" s="6"/>
      <c r="R301" s="7"/>
    </row>
    <row r="302" spans="17:18" x14ac:dyDescent="0.25">
      <c r="Q302" s="6"/>
      <c r="R302" s="7"/>
    </row>
    <row r="303" spans="17:18" x14ac:dyDescent="0.25">
      <c r="Q303" s="6"/>
      <c r="R303" s="7"/>
    </row>
    <row r="304" spans="17:18" x14ac:dyDescent="0.25">
      <c r="Q304" s="6"/>
      <c r="R304" s="7"/>
    </row>
    <row r="305" spans="17:18" x14ac:dyDescent="0.25">
      <c r="Q305" s="6"/>
      <c r="R305" s="7"/>
    </row>
    <row r="306" spans="17:18" x14ac:dyDescent="0.25">
      <c r="Q306" s="6"/>
      <c r="R306" s="7"/>
    </row>
    <row r="307" spans="17:18" x14ac:dyDescent="0.25">
      <c r="Q307" s="6"/>
      <c r="R307" s="7"/>
    </row>
    <row r="308" spans="17:18" x14ac:dyDescent="0.25">
      <c r="Q308" s="6"/>
      <c r="R308" s="7"/>
    </row>
    <row r="309" spans="17:18" x14ac:dyDescent="0.25">
      <c r="Q309" s="6"/>
      <c r="R309" s="7"/>
    </row>
    <row r="310" spans="17:18" x14ac:dyDescent="0.25">
      <c r="Q310" s="6"/>
      <c r="R310" s="7"/>
    </row>
    <row r="311" spans="17:18" x14ac:dyDescent="0.25">
      <c r="Q311" s="6"/>
      <c r="R311" s="7"/>
    </row>
    <row r="312" spans="17:18" x14ac:dyDescent="0.25">
      <c r="Q312" s="6"/>
      <c r="R312" s="7"/>
    </row>
    <row r="313" spans="17:18" x14ac:dyDescent="0.25">
      <c r="Q313" s="6"/>
      <c r="R313" s="7"/>
    </row>
    <row r="314" spans="17:18" x14ac:dyDescent="0.25">
      <c r="Q314" s="6"/>
      <c r="R314" s="7"/>
    </row>
    <row r="315" spans="17:18" x14ac:dyDescent="0.25">
      <c r="Q315" s="6"/>
      <c r="R315" s="7"/>
    </row>
    <row r="316" spans="17:18" x14ac:dyDescent="0.25">
      <c r="Q316" s="6"/>
      <c r="R316" s="7"/>
    </row>
    <row r="317" spans="17:18" x14ac:dyDescent="0.25">
      <c r="Q317" s="6"/>
      <c r="R317" s="7"/>
    </row>
    <row r="318" spans="17:18" x14ac:dyDescent="0.25">
      <c r="Q318" s="6"/>
      <c r="R318" s="7"/>
    </row>
    <row r="319" spans="17:18" x14ac:dyDescent="0.25">
      <c r="Q319" s="6"/>
      <c r="R319" s="7"/>
    </row>
    <row r="320" spans="17:18" x14ac:dyDescent="0.25">
      <c r="Q320" s="6"/>
      <c r="R320" s="7"/>
    </row>
    <row r="321" spans="17:18" x14ac:dyDescent="0.25">
      <c r="Q321" s="6"/>
      <c r="R321" s="7"/>
    </row>
    <row r="322" spans="17:18" x14ac:dyDescent="0.25">
      <c r="Q322" s="6"/>
      <c r="R322" s="7"/>
    </row>
    <row r="323" spans="17:18" x14ac:dyDescent="0.25">
      <c r="Q323" s="6"/>
      <c r="R323" s="7"/>
    </row>
    <row r="324" spans="17:18" x14ac:dyDescent="0.25">
      <c r="Q324" s="6"/>
      <c r="R324" s="7"/>
    </row>
    <row r="325" spans="17:18" x14ac:dyDescent="0.25">
      <c r="Q325" s="6"/>
      <c r="R325" s="7"/>
    </row>
    <row r="326" spans="17:18" x14ac:dyDescent="0.25">
      <c r="Q326" s="6"/>
      <c r="R326" s="7"/>
    </row>
    <row r="327" spans="17:18" x14ac:dyDescent="0.25">
      <c r="Q327" s="6"/>
      <c r="R327" s="7"/>
    </row>
    <row r="328" spans="17:18" x14ac:dyDescent="0.25">
      <c r="Q328" s="6"/>
      <c r="R328" s="7"/>
    </row>
    <row r="329" spans="17:18" x14ac:dyDescent="0.25">
      <c r="Q329" s="6"/>
      <c r="R329" s="7"/>
    </row>
    <row r="330" spans="17:18" x14ac:dyDescent="0.25">
      <c r="Q330" s="6"/>
      <c r="R330" s="7"/>
    </row>
    <row r="331" spans="17:18" x14ac:dyDescent="0.25">
      <c r="Q331" s="6"/>
      <c r="R331" s="7"/>
    </row>
    <row r="332" spans="17:18" x14ac:dyDescent="0.25">
      <c r="Q332" s="6"/>
      <c r="R332" s="7"/>
    </row>
    <row r="333" spans="17:18" x14ac:dyDescent="0.25">
      <c r="Q333" s="6"/>
      <c r="R333" s="7"/>
    </row>
    <row r="334" spans="17:18" x14ac:dyDescent="0.25">
      <c r="Q334" s="6"/>
      <c r="R334" s="7"/>
    </row>
    <row r="335" spans="17:18" x14ac:dyDescent="0.25">
      <c r="Q335" s="9"/>
      <c r="R335" s="10"/>
    </row>
  </sheetData>
  <mergeCells count="1">
    <mergeCell ref="I2:J2"/>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507" r:id="rId4" name="Scroll Bar 3">
              <controlPr defaultSize="0" autoPict="0">
                <anchor moveWithCells="1">
                  <from>
                    <xdr:col>22</xdr:col>
                    <xdr:colOff>9525</xdr:colOff>
                    <xdr:row>71</xdr:row>
                    <xdr:rowOff>0</xdr:rowOff>
                  </from>
                  <to>
                    <xdr:col>25</xdr:col>
                    <xdr:colOff>19050</xdr:colOff>
                    <xdr:row>72</xdr:row>
                    <xdr:rowOff>0</xdr:rowOff>
                  </to>
                </anchor>
              </controlPr>
            </control>
          </mc:Choice>
        </mc:AlternateContent>
        <mc:AlternateContent xmlns:mc="http://schemas.openxmlformats.org/markup-compatibility/2006">
          <mc:Choice Requires="x14">
            <control shapeId="21508" r:id="rId5" name="Scroll Bar 4">
              <controlPr defaultSize="0" autoPict="0">
                <anchor moveWithCells="1">
                  <from>
                    <xdr:col>22</xdr:col>
                    <xdr:colOff>0</xdr:colOff>
                    <xdr:row>73</xdr:row>
                    <xdr:rowOff>0</xdr:rowOff>
                  </from>
                  <to>
                    <xdr:col>25</xdr:col>
                    <xdr:colOff>0</xdr:colOff>
                    <xdr:row>74</xdr:row>
                    <xdr:rowOff>0</xdr:rowOff>
                  </to>
                </anchor>
              </controlPr>
            </control>
          </mc:Choice>
        </mc:AlternateContent>
        <mc:AlternateContent xmlns:mc="http://schemas.openxmlformats.org/markup-compatibility/2006">
          <mc:Choice Requires="x14">
            <control shapeId="21509" r:id="rId6" name="Scroll Bar 5">
              <controlPr defaultSize="0" autoPict="0">
                <anchor moveWithCells="1">
                  <from>
                    <xdr:col>22</xdr:col>
                    <xdr:colOff>0</xdr:colOff>
                    <xdr:row>75</xdr:row>
                    <xdr:rowOff>0</xdr:rowOff>
                  </from>
                  <to>
                    <xdr:col>25</xdr:col>
                    <xdr:colOff>0</xdr:colOff>
                    <xdr:row>76</xdr:row>
                    <xdr:rowOff>0</xdr:rowOff>
                  </to>
                </anchor>
              </controlPr>
            </control>
          </mc:Choice>
        </mc:AlternateContent>
        <mc:AlternateContent xmlns:mc="http://schemas.openxmlformats.org/markup-compatibility/2006">
          <mc:Choice Requires="x14">
            <control shapeId="21510" r:id="rId7" name="Scroll Bar 6">
              <controlPr defaultSize="0" autoPict="0">
                <anchor moveWithCells="1">
                  <from>
                    <xdr:col>22</xdr:col>
                    <xdr:colOff>0</xdr:colOff>
                    <xdr:row>77</xdr:row>
                    <xdr:rowOff>0</xdr:rowOff>
                  </from>
                  <to>
                    <xdr:col>25</xdr:col>
                    <xdr:colOff>0</xdr:colOff>
                    <xdr:row>78</xdr:row>
                    <xdr:rowOff>0</xdr:rowOff>
                  </to>
                </anchor>
              </controlPr>
            </control>
          </mc:Choice>
        </mc:AlternateContent>
        <mc:AlternateContent xmlns:mc="http://schemas.openxmlformats.org/markup-compatibility/2006">
          <mc:Choice Requires="x14">
            <control shapeId="21511" r:id="rId8" name="Scroll Bar 7">
              <controlPr defaultSize="0" autoPict="0">
                <anchor moveWithCells="1">
                  <from>
                    <xdr:col>22</xdr:col>
                    <xdr:colOff>0</xdr:colOff>
                    <xdr:row>79</xdr:row>
                    <xdr:rowOff>0</xdr:rowOff>
                  </from>
                  <to>
                    <xdr:col>25</xdr:col>
                    <xdr:colOff>0</xdr:colOff>
                    <xdr:row>80</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DFE1E-42C2-4B93-AC04-E1CAED42B54D}">
  <dimension ref="A1:Z335"/>
  <sheetViews>
    <sheetView topLeftCell="B1" zoomScale="64" zoomScaleNormal="64" workbookViewId="0">
      <selection activeCell="B38" sqref="B38"/>
    </sheetView>
  </sheetViews>
  <sheetFormatPr defaultRowHeight="15" x14ac:dyDescent="0.25"/>
  <cols>
    <col min="3" max="3" width="15.7109375" bestFit="1" customWidth="1"/>
    <col min="4" max="4" width="7.85546875" bestFit="1" customWidth="1"/>
    <col min="6" max="6" width="15.28515625" bestFit="1" customWidth="1"/>
    <col min="9" max="9" width="6.5703125" customWidth="1"/>
    <col min="10" max="10" width="19.85546875" bestFit="1" customWidth="1"/>
    <col min="12" max="12" width="15.5703125" bestFit="1" customWidth="1"/>
    <col min="14" max="14" width="15.5703125" bestFit="1" customWidth="1"/>
    <col min="17" max="17" width="12.85546875" customWidth="1"/>
    <col min="18" max="18" width="13.140625" customWidth="1"/>
    <col min="27" max="27" width="20.5703125" bestFit="1" customWidth="1"/>
  </cols>
  <sheetData>
    <row r="1" spans="1:18" ht="15.75" thickTop="1" x14ac:dyDescent="0.25">
      <c r="A1" s="21"/>
      <c r="B1" s="22"/>
      <c r="C1" s="22"/>
      <c r="D1" s="22"/>
      <c r="E1" s="22"/>
      <c r="F1" s="22"/>
      <c r="G1" s="22"/>
      <c r="H1" s="22"/>
      <c r="I1" s="22"/>
      <c r="J1" s="22"/>
      <c r="K1" s="22"/>
      <c r="L1" s="22"/>
      <c r="M1" s="22"/>
      <c r="N1" s="22"/>
      <c r="O1" s="22"/>
      <c r="P1" s="22"/>
      <c r="Q1" s="22"/>
      <c r="R1" s="23"/>
    </row>
    <row r="2" spans="1:18" x14ac:dyDescent="0.25">
      <c r="A2" s="24"/>
      <c r="B2" s="29" t="s">
        <v>69</v>
      </c>
      <c r="C2" s="29"/>
      <c r="D2" s="6"/>
      <c r="E2" s="6"/>
      <c r="F2" s="6"/>
      <c r="G2" s="6"/>
      <c r="H2" s="6"/>
      <c r="I2" s="74" t="s">
        <v>25</v>
      </c>
      <c r="J2" s="74"/>
      <c r="K2" s="6"/>
      <c r="L2" s="6"/>
      <c r="M2" s="6"/>
      <c r="N2" s="6"/>
      <c r="O2" s="6"/>
      <c r="P2" s="6"/>
      <c r="Q2" s="6"/>
      <c r="R2" s="25"/>
    </row>
    <row r="3" spans="1:18" x14ac:dyDescent="0.25">
      <c r="A3" s="24"/>
      <c r="B3" s="6"/>
      <c r="C3" s="6"/>
      <c r="D3" s="6"/>
      <c r="E3" s="6"/>
      <c r="F3" s="12" t="s">
        <v>68</v>
      </c>
      <c r="G3" s="12" t="s">
        <v>23</v>
      </c>
      <c r="H3" s="12" t="s">
        <v>24</v>
      </c>
      <c r="I3" s="6"/>
      <c r="J3" s="6"/>
      <c r="K3" s="6"/>
      <c r="L3" s="6"/>
      <c r="M3" s="6"/>
      <c r="N3" s="6"/>
      <c r="O3" s="6"/>
      <c r="P3" s="6"/>
      <c r="Q3" s="6"/>
      <c r="R3" s="25"/>
    </row>
    <row r="4" spans="1:18" x14ac:dyDescent="0.25">
      <c r="A4" s="24"/>
      <c r="B4" s="6"/>
      <c r="C4" s="6"/>
      <c r="D4" s="6"/>
      <c r="E4" s="6"/>
      <c r="F4" s="12" t="str">
        <f>IF($G$18=1,+'practice truth model'!E6,"")</f>
        <v/>
      </c>
      <c r="G4" s="12">
        <v>1.05</v>
      </c>
      <c r="H4" s="12">
        <v>2.5</v>
      </c>
      <c r="I4" s="34">
        <f>'Game Level 0.2'!$I9</f>
        <v>2</v>
      </c>
      <c r="J4" s="12" t="s">
        <v>9</v>
      </c>
      <c r="K4" s="6"/>
      <c r="L4" s="6"/>
      <c r="M4" s="6"/>
      <c r="N4" s="6"/>
      <c r="O4" s="6"/>
      <c r="P4" s="6"/>
      <c r="Q4" s="6"/>
      <c r="R4" s="25"/>
    </row>
    <row r="5" spans="1:18" x14ac:dyDescent="0.25">
      <c r="A5" s="24"/>
      <c r="B5" s="6"/>
      <c r="C5" s="6"/>
      <c r="D5" s="6"/>
      <c r="E5" s="6"/>
      <c r="F5" s="12" t="str">
        <f>IF($G$18=1,+'practice truth model'!E7,"")</f>
        <v/>
      </c>
      <c r="G5" s="12">
        <v>10</v>
      </c>
      <c r="H5" s="12">
        <v>100</v>
      </c>
      <c r="I5" s="34">
        <f>'Game Level 0.2'!$I10</f>
        <v>49</v>
      </c>
      <c r="J5" s="12" t="s">
        <v>10</v>
      </c>
      <c r="K5" s="6"/>
      <c r="L5" s="6"/>
      <c r="M5" s="6"/>
      <c r="N5" s="6"/>
      <c r="O5" s="6"/>
      <c r="P5" s="6"/>
      <c r="Q5" s="6"/>
      <c r="R5" s="25"/>
    </row>
    <row r="6" spans="1:18" x14ac:dyDescent="0.25">
      <c r="A6" s="24"/>
      <c r="B6" s="6"/>
      <c r="C6" s="6"/>
      <c r="D6" s="6"/>
      <c r="E6" s="6"/>
      <c r="F6" s="12" t="str">
        <f>IF($G$18=1,+'practice truth model'!E8,"")</f>
        <v/>
      </c>
      <c r="G6" s="12">
        <v>1.05</v>
      </c>
      <c r="H6" s="12">
        <v>4</v>
      </c>
      <c r="I6" s="34">
        <f>'Game Level 0.2'!$I11</f>
        <v>2.5</v>
      </c>
      <c r="J6" s="12" t="s">
        <v>26</v>
      </c>
      <c r="K6" s="6"/>
      <c r="L6" s="6"/>
      <c r="M6" s="6"/>
      <c r="N6" s="6"/>
      <c r="O6" s="6"/>
      <c r="P6" s="6"/>
      <c r="Q6" s="6"/>
      <c r="R6" s="25"/>
    </row>
    <row r="7" spans="1:18" x14ac:dyDescent="0.25">
      <c r="A7" s="24"/>
      <c r="B7" s="6"/>
      <c r="C7" s="6"/>
      <c r="D7" s="6"/>
      <c r="E7" s="6"/>
      <c r="F7" s="12" t="str">
        <f>IF($G$18=1,+'practice truth model'!E9,"")</f>
        <v/>
      </c>
      <c r="G7" s="12">
        <v>5.0000000000000001E-4</v>
      </c>
      <c r="H7" s="12">
        <v>0.01</v>
      </c>
      <c r="I7" s="34">
        <f>'Game Level 0.2'!$I12</f>
        <v>1.6999999999999999E-3</v>
      </c>
      <c r="J7" s="12" t="s">
        <v>27</v>
      </c>
      <c r="K7" s="6"/>
      <c r="L7" s="6"/>
      <c r="M7" s="6"/>
      <c r="N7" s="6"/>
      <c r="O7" s="6"/>
      <c r="P7" s="6"/>
      <c r="Q7" s="6"/>
      <c r="R7" s="25"/>
    </row>
    <row r="8" spans="1:18" x14ac:dyDescent="0.25">
      <c r="A8" s="24"/>
      <c r="B8" s="6"/>
      <c r="C8" s="6"/>
      <c r="D8" s="6"/>
      <c r="E8" s="6"/>
      <c r="F8" s="6"/>
      <c r="G8" s="6"/>
      <c r="H8" s="6"/>
      <c r="I8" s="6"/>
      <c r="J8" s="6"/>
      <c r="K8" s="6"/>
      <c r="L8" s="6"/>
      <c r="M8" s="6"/>
      <c r="N8" s="6"/>
      <c r="O8" s="6"/>
      <c r="P8" s="6"/>
      <c r="Q8" s="6"/>
      <c r="R8" s="25"/>
    </row>
    <row r="9" spans="1:18" x14ac:dyDescent="0.25">
      <c r="A9" s="24"/>
      <c r="B9" s="6"/>
      <c r="C9" s="6"/>
      <c r="D9" s="6"/>
      <c r="E9" s="6"/>
      <c r="F9" s="6"/>
      <c r="G9" s="6"/>
      <c r="H9" s="6"/>
      <c r="I9" s="6"/>
      <c r="J9" s="6"/>
      <c r="K9" s="6"/>
      <c r="L9" s="6"/>
      <c r="M9" s="6"/>
      <c r="N9" s="6"/>
      <c r="O9" s="6"/>
      <c r="P9" s="6"/>
      <c r="Q9" s="6"/>
      <c r="R9" s="25"/>
    </row>
    <row r="10" spans="1:18" x14ac:dyDescent="0.25">
      <c r="A10" s="24"/>
      <c r="B10" s="6"/>
      <c r="C10" s="6"/>
      <c r="D10" s="6"/>
      <c r="E10" s="6"/>
      <c r="F10" s="6"/>
      <c r="G10" s="6"/>
      <c r="H10" s="6"/>
      <c r="I10" s="6"/>
      <c r="J10" s="6"/>
      <c r="K10" s="6"/>
      <c r="L10" s="6"/>
      <c r="M10" s="6"/>
      <c r="N10" s="6"/>
      <c r="O10" s="6"/>
      <c r="P10" s="6"/>
      <c r="Q10" s="6"/>
      <c r="R10" s="25"/>
    </row>
    <row r="11" spans="1:18" x14ac:dyDescent="0.25">
      <c r="A11" s="24"/>
      <c r="B11" s="6"/>
      <c r="C11" s="6"/>
      <c r="D11" s="6"/>
      <c r="E11" s="6"/>
      <c r="F11" s="6"/>
      <c r="G11" s="6"/>
      <c r="H11" s="6"/>
      <c r="I11" s="6"/>
      <c r="J11" s="6"/>
      <c r="K11" s="6"/>
      <c r="L11" s="6" t="s">
        <v>28</v>
      </c>
      <c r="M11" s="33">
        <f ca="1">'Game Level 1'!I70</f>
        <v>4.4328375834877323E-2</v>
      </c>
      <c r="N11" s="6"/>
      <c r="O11" s="6"/>
      <c r="P11" s="6"/>
      <c r="Q11" s="6"/>
      <c r="R11" s="25"/>
    </row>
    <row r="12" spans="1:18" x14ac:dyDescent="0.25">
      <c r="A12" s="24"/>
      <c r="B12" s="6"/>
      <c r="C12" s="6"/>
      <c r="D12" s="6"/>
      <c r="E12" s="6"/>
      <c r="F12" s="6"/>
      <c r="G12" s="6"/>
      <c r="H12" s="6"/>
      <c r="I12" s="6"/>
      <c r="J12" s="6"/>
      <c r="K12" s="6"/>
      <c r="L12" s="6"/>
      <c r="M12" s="6"/>
      <c r="N12" s="6"/>
      <c r="O12" s="6"/>
      <c r="P12" s="6"/>
      <c r="Q12" s="6"/>
      <c r="R12" s="25"/>
    </row>
    <row r="13" spans="1:18" x14ac:dyDescent="0.25">
      <c r="A13" s="24"/>
      <c r="B13" s="6"/>
      <c r="C13" s="6"/>
      <c r="D13" s="6"/>
      <c r="E13" s="6"/>
      <c r="F13" s="6"/>
      <c r="G13" s="6"/>
      <c r="H13" s="6"/>
      <c r="I13" s="6"/>
      <c r="J13" s="6"/>
      <c r="K13" s="6"/>
      <c r="L13" s="6"/>
      <c r="M13" s="6"/>
      <c r="N13" s="6"/>
      <c r="O13" s="6"/>
      <c r="P13" s="6"/>
      <c r="Q13" s="6"/>
      <c r="R13" s="25"/>
    </row>
    <row r="14" spans="1:18" x14ac:dyDescent="0.25">
      <c r="A14" s="24"/>
      <c r="B14" s="6"/>
      <c r="C14" s="6" t="s">
        <v>33</v>
      </c>
      <c r="D14" s="32">
        <f>'Game Level 0.1'!$D20</f>
        <v>0.01</v>
      </c>
      <c r="E14" s="6"/>
      <c r="F14" s="6"/>
      <c r="G14" s="6"/>
      <c r="H14" s="6"/>
      <c r="I14" s="6"/>
      <c r="J14" s="6"/>
      <c r="K14" s="6"/>
      <c r="L14" s="6"/>
      <c r="M14" s="6"/>
      <c r="N14" s="6"/>
      <c r="O14" s="6"/>
      <c r="P14" s="6"/>
      <c r="Q14" s="6"/>
      <c r="R14" s="25"/>
    </row>
    <row r="15" spans="1:18" x14ac:dyDescent="0.25">
      <c r="A15" s="24"/>
      <c r="B15" s="6"/>
      <c r="C15" s="6" t="s">
        <v>32</v>
      </c>
      <c r="D15" s="32">
        <f>'Game Level 0.1'!$D21</f>
        <v>1E-3</v>
      </c>
      <c r="E15" s="6"/>
      <c r="F15" s="6"/>
      <c r="G15" s="6"/>
      <c r="H15" s="6"/>
      <c r="I15" s="6"/>
      <c r="J15" s="6"/>
      <c r="K15" s="6"/>
      <c r="L15" s="6"/>
      <c r="M15" s="6"/>
      <c r="N15" s="6"/>
      <c r="O15" s="6"/>
      <c r="P15" s="6"/>
      <c r="Q15" s="6"/>
      <c r="R15" s="25"/>
    </row>
    <row r="16" spans="1:18" x14ac:dyDescent="0.25">
      <c r="A16" s="24"/>
      <c r="B16" s="6"/>
      <c r="C16" s="6" t="s">
        <v>36</v>
      </c>
      <c r="D16" s="32">
        <f>'Game Level 0.1'!$D22</f>
        <v>0.9</v>
      </c>
      <c r="E16" s="6"/>
      <c r="F16" s="6"/>
      <c r="G16" s="6"/>
      <c r="H16" s="6"/>
      <c r="I16" s="6"/>
      <c r="J16" s="6"/>
      <c r="K16" s="6"/>
      <c r="L16" s="6"/>
      <c r="M16" s="6"/>
      <c r="N16" s="6"/>
      <c r="O16" s="6"/>
      <c r="P16" s="6"/>
      <c r="Q16" s="6"/>
      <c r="R16" s="25"/>
    </row>
    <row r="17" spans="1:18" x14ac:dyDescent="0.25">
      <c r="A17" s="24"/>
      <c r="B17" s="6"/>
      <c r="C17" s="6"/>
      <c r="D17" s="6"/>
      <c r="E17" s="6"/>
      <c r="F17" s="6"/>
      <c r="G17" s="6"/>
      <c r="H17" s="6"/>
      <c r="I17" s="6"/>
      <c r="J17" s="6"/>
      <c r="K17" s="6"/>
      <c r="L17" s="6"/>
      <c r="M17" s="6"/>
      <c r="N17" s="6"/>
      <c r="O17" s="6"/>
      <c r="P17" s="6"/>
      <c r="Q17" s="6"/>
      <c r="R17" s="25"/>
    </row>
    <row r="18" spans="1:18" x14ac:dyDescent="0.25">
      <c r="A18" s="24"/>
      <c r="B18" s="6"/>
      <c r="C18" s="6"/>
      <c r="D18" s="6"/>
      <c r="E18" s="6" t="s">
        <v>46</v>
      </c>
      <c r="F18" s="6"/>
      <c r="G18" s="34">
        <v>0</v>
      </c>
      <c r="H18" s="6"/>
      <c r="I18" s="6"/>
      <c r="J18" s="6"/>
      <c r="K18" s="6"/>
      <c r="L18" s="6"/>
      <c r="M18" s="6"/>
      <c r="N18" s="6"/>
      <c r="O18" s="6"/>
      <c r="P18" s="6"/>
      <c r="Q18" s="6"/>
      <c r="R18" s="25"/>
    </row>
    <row r="19" spans="1:18" x14ac:dyDescent="0.25">
      <c r="A19" s="24"/>
      <c r="B19" s="6"/>
      <c r="C19" s="6"/>
      <c r="D19" s="6"/>
      <c r="E19" s="6" t="s">
        <v>47</v>
      </c>
      <c r="F19" s="6"/>
      <c r="G19" s="35" t="str">
        <f>IF(G18=0,"",B89)</f>
        <v/>
      </c>
      <c r="H19" s="6"/>
      <c r="I19" s="35">
        <f>'Game Level 1'!B84</f>
        <v>1</v>
      </c>
      <c r="J19" s="6" t="s">
        <v>37</v>
      </c>
      <c r="K19" s="6"/>
      <c r="L19" s="6"/>
      <c r="M19" s="6"/>
      <c r="N19" s="6"/>
      <c r="O19" s="6"/>
      <c r="P19" s="6"/>
      <c r="Q19" s="6"/>
      <c r="R19" s="25"/>
    </row>
    <row r="20" spans="1:18" x14ac:dyDescent="0.25">
      <c r="A20" s="24"/>
      <c r="B20" s="6"/>
      <c r="C20" s="6"/>
      <c r="D20" s="6"/>
      <c r="E20" s="6" t="s">
        <v>40</v>
      </c>
      <c r="F20" s="6"/>
      <c r="G20" s="35" t="str">
        <f>IF(G18=0,"",IF(G19&gt;D16,"NO","YES"))</f>
        <v/>
      </c>
      <c r="H20" s="6"/>
      <c r="I20" s="35" t="str">
        <f>IF(I19&gt;D16,"NO","YES")</f>
        <v>NO</v>
      </c>
      <c r="J20" s="6" t="s">
        <v>40</v>
      </c>
      <c r="K20" s="6"/>
      <c r="L20" s="6"/>
      <c r="M20" s="6"/>
      <c r="N20" s="6"/>
      <c r="O20" s="6"/>
      <c r="P20" s="6"/>
      <c r="Q20" s="6"/>
      <c r="R20" s="25"/>
    </row>
    <row r="21" spans="1:18" x14ac:dyDescent="0.25">
      <c r="A21" s="24"/>
      <c r="B21" s="6"/>
      <c r="C21" s="6"/>
      <c r="D21" s="6"/>
      <c r="E21" s="6"/>
      <c r="F21" s="6"/>
      <c r="G21" s="6"/>
      <c r="H21" s="6"/>
      <c r="I21" s="6"/>
      <c r="J21" s="6"/>
      <c r="K21" s="6"/>
      <c r="L21" s="6"/>
      <c r="M21" s="6"/>
      <c r="N21" s="6"/>
      <c r="O21" s="6"/>
      <c r="P21" s="6"/>
      <c r="Q21" s="6"/>
      <c r="R21" s="25"/>
    </row>
    <row r="22" spans="1:18" x14ac:dyDescent="0.25">
      <c r="A22" s="24"/>
      <c r="B22" s="6"/>
      <c r="C22" s="6"/>
      <c r="D22" s="6"/>
      <c r="E22" s="6"/>
      <c r="F22" s="6"/>
      <c r="G22" s="6"/>
      <c r="H22" s="6"/>
      <c r="I22" s="6"/>
      <c r="J22" s="6"/>
      <c r="K22" s="6"/>
      <c r="L22" s="6"/>
      <c r="M22" s="6"/>
      <c r="N22" s="6"/>
      <c r="O22" s="6"/>
      <c r="P22" s="6"/>
      <c r="Q22" s="6"/>
      <c r="R22" s="25"/>
    </row>
    <row r="23" spans="1:18" x14ac:dyDescent="0.25">
      <c r="A23" s="24"/>
      <c r="B23" s="6"/>
      <c r="C23" s="6"/>
      <c r="D23" s="6"/>
      <c r="E23" s="6"/>
      <c r="F23" s="6"/>
      <c r="G23" s="6"/>
      <c r="H23" s="6"/>
      <c r="I23" s="6"/>
      <c r="J23" s="6"/>
      <c r="K23" s="6"/>
      <c r="L23" s="6"/>
      <c r="M23" s="6"/>
      <c r="N23" s="6"/>
      <c r="O23" s="6"/>
      <c r="P23" s="6"/>
      <c r="Q23" s="6"/>
      <c r="R23" s="25"/>
    </row>
    <row r="24" spans="1:18" x14ac:dyDescent="0.25">
      <c r="A24" s="24"/>
      <c r="B24" s="6"/>
      <c r="C24" s="6"/>
      <c r="D24" s="6"/>
      <c r="E24" s="6"/>
      <c r="F24" s="6"/>
      <c r="G24" s="6"/>
      <c r="H24" s="6"/>
      <c r="I24" s="6"/>
      <c r="J24" s="6"/>
      <c r="K24" s="6"/>
      <c r="L24" s="6"/>
      <c r="M24" s="6"/>
      <c r="N24" s="6"/>
      <c r="O24" s="6"/>
      <c r="P24" s="6"/>
      <c r="Q24" s="6"/>
      <c r="R24" s="25"/>
    </row>
    <row r="25" spans="1:18" x14ac:dyDescent="0.25">
      <c r="A25" s="24"/>
      <c r="B25" s="6"/>
      <c r="C25" s="6"/>
      <c r="D25" s="6"/>
      <c r="E25" s="6"/>
      <c r="F25" s="6"/>
      <c r="G25" s="6"/>
      <c r="H25" s="6"/>
      <c r="I25" s="6"/>
      <c r="J25" s="6"/>
      <c r="K25" s="6"/>
      <c r="L25" s="6"/>
      <c r="M25" s="6"/>
      <c r="N25" s="6"/>
      <c r="O25" s="6"/>
      <c r="P25" s="6"/>
      <c r="Q25" s="6"/>
      <c r="R25" s="25"/>
    </row>
    <row r="26" spans="1:18" x14ac:dyDescent="0.25">
      <c r="A26" s="24"/>
      <c r="B26" s="6"/>
      <c r="C26" s="6"/>
      <c r="D26" s="6"/>
      <c r="E26" s="6"/>
      <c r="F26" s="6"/>
      <c r="G26" s="6"/>
      <c r="H26" s="6"/>
      <c r="I26" s="6"/>
      <c r="J26" s="6"/>
      <c r="K26" s="6"/>
      <c r="L26" s="6"/>
      <c r="M26" s="6"/>
      <c r="N26" s="6"/>
      <c r="O26" s="6"/>
      <c r="P26" s="6"/>
      <c r="Q26" s="6"/>
      <c r="R26" s="25"/>
    </row>
    <row r="27" spans="1:18" x14ac:dyDescent="0.25">
      <c r="A27" s="24"/>
      <c r="B27" s="6"/>
      <c r="C27" s="6"/>
      <c r="D27" s="6"/>
      <c r="E27" s="6"/>
      <c r="F27" s="6"/>
      <c r="G27" s="6"/>
      <c r="H27" s="6"/>
      <c r="I27" s="6"/>
      <c r="J27" s="6"/>
      <c r="K27" s="6"/>
      <c r="L27" s="6"/>
      <c r="M27" s="6"/>
      <c r="N27" s="6"/>
      <c r="O27" s="6"/>
      <c r="P27" s="6"/>
      <c r="Q27" s="6"/>
      <c r="R27" s="25"/>
    </row>
    <row r="28" spans="1:18" x14ac:dyDescent="0.25">
      <c r="A28" s="24"/>
      <c r="B28" s="6"/>
      <c r="C28" s="6"/>
      <c r="D28" s="6"/>
      <c r="E28" s="6"/>
      <c r="F28" s="6"/>
      <c r="G28" s="6"/>
      <c r="H28" s="6"/>
      <c r="I28" s="6"/>
      <c r="J28" s="6"/>
      <c r="K28" s="6"/>
      <c r="L28" s="6"/>
      <c r="M28" s="6"/>
      <c r="N28" s="6"/>
      <c r="O28" s="6"/>
      <c r="P28" s="6"/>
      <c r="Q28" s="6"/>
      <c r="R28" s="25"/>
    </row>
    <row r="29" spans="1:18" x14ac:dyDescent="0.25">
      <c r="A29" s="24"/>
      <c r="B29" s="6"/>
      <c r="C29" s="6"/>
      <c r="D29" s="6"/>
      <c r="E29" s="6"/>
      <c r="F29" s="6"/>
      <c r="G29" s="6"/>
      <c r="H29" s="6"/>
      <c r="I29" s="6"/>
      <c r="J29" s="6"/>
      <c r="K29" s="6"/>
      <c r="L29" s="6"/>
      <c r="M29" s="6"/>
      <c r="N29" s="6"/>
      <c r="O29" s="6"/>
      <c r="P29" s="6"/>
      <c r="Q29" s="6"/>
      <c r="R29" s="25"/>
    </row>
    <row r="30" spans="1:18" x14ac:dyDescent="0.25">
      <c r="A30" s="24"/>
      <c r="B30" s="6"/>
      <c r="C30" s="6"/>
      <c r="D30" s="6"/>
      <c r="E30" s="6"/>
      <c r="F30" s="6"/>
      <c r="G30" s="6"/>
      <c r="H30" s="6"/>
      <c r="I30" s="6"/>
      <c r="J30" s="6"/>
      <c r="K30" s="6"/>
      <c r="L30" s="6"/>
      <c r="M30" s="6"/>
      <c r="N30" s="6"/>
      <c r="O30" s="6"/>
      <c r="P30" s="6"/>
      <c r="Q30" s="6"/>
      <c r="R30" s="25"/>
    </row>
    <row r="31" spans="1:18" x14ac:dyDescent="0.25">
      <c r="A31" s="24"/>
      <c r="B31" s="6"/>
      <c r="C31" s="6"/>
      <c r="D31" s="6"/>
      <c r="E31" s="6"/>
      <c r="F31" s="6"/>
      <c r="G31" s="6"/>
      <c r="H31" s="6"/>
      <c r="I31" s="6"/>
      <c r="J31" s="6"/>
      <c r="K31" s="6"/>
      <c r="L31" s="6"/>
      <c r="M31" s="6"/>
      <c r="N31" s="6"/>
      <c r="O31" s="6"/>
      <c r="P31" s="6"/>
      <c r="Q31" s="6"/>
      <c r="R31" s="25"/>
    </row>
    <row r="32" spans="1:18" x14ac:dyDescent="0.25">
      <c r="A32" s="24"/>
      <c r="B32" s="6"/>
      <c r="C32" s="6"/>
      <c r="D32" s="6"/>
      <c r="E32" s="6"/>
      <c r="F32" s="6"/>
      <c r="G32" s="6"/>
      <c r="H32" s="6"/>
      <c r="I32" s="6"/>
      <c r="J32" s="6"/>
      <c r="K32" s="6"/>
      <c r="L32" s="6"/>
      <c r="M32" s="6"/>
      <c r="N32" s="6"/>
      <c r="O32" s="6"/>
      <c r="P32" s="6"/>
      <c r="Q32" s="6"/>
      <c r="R32" s="25"/>
    </row>
    <row r="33" spans="1:18" x14ac:dyDescent="0.25">
      <c r="A33" s="24"/>
      <c r="B33" s="6"/>
      <c r="C33" s="6"/>
      <c r="D33" s="6"/>
      <c r="E33" s="6"/>
      <c r="F33" s="6"/>
      <c r="G33" s="6"/>
      <c r="H33" s="6"/>
      <c r="I33" s="6"/>
      <c r="J33" s="6"/>
      <c r="K33" s="6"/>
      <c r="L33" s="6"/>
      <c r="M33" s="6"/>
      <c r="N33" s="6"/>
      <c r="O33" s="6"/>
      <c r="P33" s="6"/>
      <c r="Q33" s="6"/>
      <c r="R33" s="25"/>
    </row>
    <row r="34" spans="1:18" x14ac:dyDescent="0.25">
      <c r="A34" s="24"/>
      <c r="B34" s="6"/>
      <c r="C34" s="6"/>
      <c r="D34" s="6"/>
      <c r="E34" s="6"/>
      <c r="F34" s="6"/>
      <c r="G34" s="6"/>
      <c r="H34" s="6"/>
      <c r="I34" s="6"/>
      <c r="J34" s="6"/>
      <c r="K34" s="6"/>
      <c r="L34" s="6"/>
      <c r="M34" s="6"/>
      <c r="N34" s="6"/>
      <c r="O34" s="6"/>
      <c r="P34" s="6"/>
      <c r="Q34" s="6"/>
      <c r="R34" s="25"/>
    </row>
    <row r="35" spans="1:18" x14ac:dyDescent="0.25">
      <c r="A35" s="24"/>
      <c r="B35" s="6"/>
      <c r="C35" s="6"/>
      <c r="D35" s="6"/>
      <c r="E35" s="6"/>
      <c r="F35" s="6"/>
      <c r="G35" s="6"/>
      <c r="H35" s="6"/>
      <c r="I35" s="6"/>
      <c r="J35" s="6"/>
      <c r="K35" s="6"/>
      <c r="L35" s="6"/>
      <c r="M35" s="6"/>
      <c r="N35" s="6"/>
      <c r="O35" s="6"/>
      <c r="P35" s="6"/>
      <c r="Q35" s="6"/>
      <c r="R35" s="25"/>
    </row>
    <row r="36" spans="1:18" x14ac:dyDescent="0.25">
      <c r="A36" s="24"/>
      <c r="B36" s="6"/>
      <c r="C36" s="6"/>
      <c r="D36" s="6"/>
      <c r="E36" s="6"/>
      <c r="F36" s="6"/>
      <c r="G36" s="6"/>
      <c r="H36" s="6"/>
      <c r="I36" s="6"/>
      <c r="J36" s="6"/>
      <c r="K36" s="6"/>
      <c r="L36" s="6"/>
      <c r="M36" s="6"/>
      <c r="N36" s="6"/>
      <c r="O36" s="6"/>
      <c r="P36" s="6"/>
      <c r="Q36" s="6"/>
      <c r="R36" s="25"/>
    </row>
    <row r="37" spans="1:18" x14ac:dyDescent="0.25">
      <c r="A37" s="24"/>
      <c r="B37" s="6"/>
      <c r="C37" s="6"/>
      <c r="D37" s="6"/>
      <c r="E37" s="6"/>
      <c r="F37" s="6"/>
      <c r="G37" s="6"/>
      <c r="H37" s="6"/>
      <c r="I37" s="6"/>
      <c r="J37" s="6"/>
      <c r="K37" s="6"/>
      <c r="L37" s="6"/>
      <c r="M37" s="6"/>
      <c r="N37" s="6"/>
      <c r="O37" s="6"/>
      <c r="P37" s="6"/>
      <c r="Q37" s="6"/>
      <c r="R37" s="25"/>
    </row>
    <row r="38" spans="1:18" x14ac:dyDescent="0.25">
      <c r="A38" s="24"/>
      <c r="B38" s="20" t="s">
        <v>70</v>
      </c>
      <c r="C38" s="6"/>
      <c r="D38" s="6"/>
      <c r="E38" s="6"/>
      <c r="F38" s="6"/>
      <c r="G38" s="6"/>
      <c r="H38" s="6"/>
      <c r="I38" s="6"/>
      <c r="J38" s="6"/>
      <c r="K38" s="6"/>
      <c r="L38" s="6"/>
      <c r="M38" s="6"/>
      <c r="N38" s="6"/>
      <c r="O38" s="6"/>
      <c r="P38" s="6"/>
      <c r="Q38" s="6"/>
      <c r="R38" s="25"/>
    </row>
    <row r="39" spans="1:18" x14ac:dyDescent="0.25">
      <c r="A39" s="24"/>
      <c r="B39" s="6"/>
      <c r="C39" s="6"/>
      <c r="D39" s="6"/>
      <c r="E39" s="6"/>
      <c r="F39" s="6"/>
      <c r="G39" s="6"/>
      <c r="H39" s="6"/>
      <c r="I39" s="6"/>
      <c r="J39" s="6"/>
      <c r="K39" s="6"/>
      <c r="L39" s="6"/>
      <c r="M39" s="6"/>
      <c r="N39" s="6"/>
      <c r="O39" s="6"/>
      <c r="P39" s="6"/>
      <c r="Q39" s="6"/>
      <c r="R39" s="25"/>
    </row>
    <row r="40" spans="1:18" ht="15.75" thickBot="1" x14ac:dyDescent="0.3">
      <c r="A40" s="26"/>
      <c r="B40" s="27"/>
      <c r="C40" s="27"/>
      <c r="D40" s="27"/>
      <c r="E40" s="27"/>
      <c r="F40" s="27"/>
      <c r="G40" s="27"/>
      <c r="H40" s="27"/>
      <c r="I40" s="27"/>
      <c r="J40" s="27"/>
      <c r="K40" s="27"/>
      <c r="L40" s="27"/>
      <c r="M40" s="27"/>
      <c r="N40" s="27"/>
      <c r="O40" s="27"/>
      <c r="P40" s="27"/>
      <c r="Q40" s="27"/>
      <c r="R40" s="28"/>
    </row>
    <row r="41" spans="1:18" ht="15.75" thickTop="1" x14ac:dyDescent="0.25"/>
    <row r="68" spans="1:26" x14ac:dyDescent="0.25">
      <c r="A68" s="2"/>
      <c r="B68" s="3"/>
      <c r="C68" s="4"/>
      <c r="F68" s="2"/>
      <c r="G68" s="3"/>
      <c r="H68" s="11"/>
      <c r="I68" s="3"/>
      <c r="J68" s="3"/>
      <c r="K68" s="4"/>
      <c r="N68" s="2"/>
      <c r="O68" s="3"/>
      <c r="P68" s="3"/>
      <c r="Q68" s="3"/>
      <c r="R68" s="4"/>
    </row>
    <row r="69" spans="1:26" x14ac:dyDescent="0.25">
      <c r="A69" s="5" t="s">
        <v>41</v>
      </c>
      <c r="B69" s="6"/>
      <c r="C69" s="7"/>
      <c r="F69" s="5" t="s">
        <v>42</v>
      </c>
      <c r="G69" s="6"/>
      <c r="I69" s="6"/>
      <c r="J69" s="6"/>
      <c r="K69" s="7"/>
      <c r="N69" s="5"/>
      <c r="O69" s="6"/>
      <c r="P69" s="6"/>
      <c r="Q69" s="6"/>
      <c r="R69" s="7"/>
    </row>
    <row r="70" spans="1:26" x14ac:dyDescent="0.25">
      <c r="A70" s="5"/>
      <c r="B70" s="6"/>
      <c r="C70" s="7"/>
      <c r="F70" s="5"/>
      <c r="G70" s="6"/>
      <c r="H70" s="6" t="s">
        <v>31</v>
      </c>
      <c r="I70" s="12">
        <f ca="1">(SUM(K73:K85)/COUNT(K73:K85))^0.5</f>
        <v>4.4328375834877323E-2</v>
      </c>
      <c r="J70" s="6"/>
      <c r="K70" s="7"/>
      <c r="N70" s="13" t="s">
        <v>21</v>
      </c>
      <c r="O70" s="12">
        <v>25</v>
      </c>
      <c r="P70" s="6" t="s">
        <v>51</v>
      </c>
      <c r="Q70" s="6"/>
      <c r="R70" s="7"/>
      <c r="V70" t="s">
        <v>0</v>
      </c>
    </row>
    <row r="71" spans="1:26" x14ac:dyDescent="0.25">
      <c r="A71" s="5" t="s">
        <v>34</v>
      </c>
      <c r="B71" s="6" t="s">
        <v>35</v>
      </c>
      <c r="C71" s="7"/>
      <c r="F71" s="5"/>
      <c r="G71" s="6"/>
      <c r="H71" s="6"/>
      <c r="I71" s="6"/>
      <c r="J71" s="6"/>
      <c r="K71" s="7"/>
      <c r="N71" s="13" t="s">
        <v>21</v>
      </c>
      <c r="O71" s="12">
        <f>'truth model'!E3</f>
        <v>1</v>
      </c>
      <c r="P71" s="12" t="s">
        <v>6</v>
      </c>
      <c r="Q71" s="6"/>
      <c r="R71" s="7"/>
    </row>
    <row r="72" spans="1:26" x14ac:dyDescent="0.25">
      <c r="A72" s="5">
        <v>0</v>
      </c>
      <c r="B72" s="6">
        <v>1</v>
      </c>
      <c r="C72" s="7"/>
      <c r="F72" s="13" t="s">
        <v>20</v>
      </c>
      <c r="G72" s="12" t="s">
        <v>19</v>
      </c>
      <c r="H72" s="6"/>
      <c r="I72" s="6" t="s">
        <v>29</v>
      </c>
      <c r="J72" s="6"/>
      <c r="K72" s="7" t="s">
        <v>30</v>
      </c>
      <c r="N72" s="13" t="s">
        <v>21</v>
      </c>
      <c r="O72" s="12">
        <f>'truth model'!E4</f>
        <v>50</v>
      </c>
      <c r="P72" s="12" t="s">
        <v>7</v>
      </c>
      <c r="Q72" s="6"/>
      <c r="R72" s="7"/>
      <c r="V72" t="s">
        <v>1</v>
      </c>
      <c r="X72">
        <v>7</v>
      </c>
      <c r="Z72" s="1">
        <f>X72</f>
        <v>7</v>
      </c>
    </row>
    <row r="73" spans="1:26" x14ac:dyDescent="0.25">
      <c r="A73" s="5">
        <f>'Game Level 1'!D15</f>
        <v>1E-3</v>
      </c>
      <c r="B73" s="6">
        <v>1</v>
      </c>
      <c r="C73" s="7"/>
      <c r="F73" s="13">
        <f>'truth model'!B17</f>
        <v>0</v>
      </c>
      <c r="G73" s="12">
        <f>'truth model'!C17</f>
        <v>0</v>
      </c>
      <c r="H73" s="6"/>
      <c r="I73" s="12">
        <f>'Game Level 1'!O85</f>
        <v>0</v>
      </c>
      <c r="J73" s="6"/>
      <c r="K73" s="7">
        <f t="shared" ref="K73:K104" si="0">(I73-G73)^2</f>
        <v>0</v>
      </c>
      <c r="N73" s="13" t="s">
        <v>21</v>
      </c>
      <c r="O73" s="12">
        <f>'truth model'!E5</f>
        <v>100</v>
      </c>
      <c r="P73" s="12" t="s">
        <v>8</v>
      </c>
      <c r="Q73" s="6"/>
      <c r="R73" s="7"/>
      <c r="Z73" s="1"/>
    </row>
    <row r="74" spans="1:26" x14ac:dyDescent="0.25">
      <c r="A74" s="5">
        <f>'Game Level 1'!D14</f>
        <v>0.01</v>
      </c>
      <c r="B74" s="6">
        <v>0</v>
      </c>
      <c r="C74" s="7"/>
      <c r="F74" s="13">
        <f>'truth model'!B18</f>
        <v>30</v>
      </c>
      <c r="G74" s="12">
        <f>'truth model'!C18</f>
        <v>0</v>
      </c>
      <c r="H74" s="6"/>
      <c r="I74" s="12">
        <f>'Game Level 1'!O86</f>
        <v>0</v>
      </c>
      <c r="J74" s="6"/>
      <c r="K74" s="7">
        <f t="shared" si="0"/>
        <v>0</v>
      </c>
      <c r="N74" s="13" t="s">
        <v>21</v>
      </c>
      <c r="O74" s="12">
        <f>'truth model'!E10</f>
        <v>250</v>
      </c>
      <c r="P74" s="12" t="s">
        <v>13</v>
      </c>
      <c r="Q74" s="6"/>
      <c r="R74" s="7"/>
      <c r="V74" t="s">
        <v>2</v>
      </c>
      <c r="X74">
        <v>5</v>
      </c>
      <c r="Z74" s="1">
        <f>X74</f>
        <v>5</v>
      </c>
    </row>
    <row r="75" spans="1:26" x14ac:dyDescent="0.25">
      <c r="A75" s="5">
        <f>2*A74</f>
        <v>0.02</v>
      </c>
      <c r="B75" s="6">
        <v>0</v>
      </c>
      <c r="C75" s="7"/>
      <c r="F75" s="13">
        <f>'truth model'!B19</f>
        <v>60</v>
      </c>
      <c r="G75" s="12">
        <f>'truth model'!C19</f>
        <v>0</v>
      </c>
      <c r="H75" s="6"/>
      <c r="I75" s="12">
        <f>'Game Level 1'!O87</f>
        <v>0</v>
      </c>
      <c r="J75" s="6"/>
      <c r="K75" s="7">
        <f t="shared" si="0"/>
        <v>0</v>
      </c>
      <c r="N75" s="13" t="s">
        <v>21</v>
      </c>
      <c r="O75" s="12">
        <f>'truth model'!E11</f>
        <v>2000</v>
      </c>
      <c r="P75" s="12" t="s">
        <v>14</v>
      </c>
      <c r="Q75" s="6"/>
      <c r="R75" s="7"/>
      <c r="Z75" s="1"/>
    </row>
    <row r="76" spans="1:26" x14ac:dyDescent="0.25">
      <c r="A76" s="5"/>
      <c r="B76" s="6"/>
      <c r="C76" s="7"/>
      <c r="F76" s="13">
        <f>'truth model'!B20</f>
        <v>90</v>
      </c>
      <c r="G76" s="12">
        <f>'truth model'!C20</f>
        <v>0</v>
      </c>
      <c r="H76" s="6"/>
      <c r="I76" s="12">
        <f>'Game Level 1'!O88</f>
        <v>0</v>
      </c>
      <c r="J76" s="6"/>
      <c r="K76" s="7">
        <f t="shared" si="0"/>
        <v>0</v>
      </c>
      <c r="N76" s="13" t="s">
        <v>21</v>
      </c>
      <c r="O76" s="12">
        <f>'truth model'!E12</f>
        <v>30</v>
      </c>
      <c r="P76" s="12" t="s">
        <v>15</v>
      </c>
      <c r="Q76" s="6"/>
      <c r="R76" s="7"/>
      <c r="V76" t="s">
        <v>3</v>
      </c>
      <c r="X76">
        <v>2</v>
      </c>
      <c r="Z76" s="1">
        <f>X76</f>
        <v>2</v>
      </c>
    </row>
    <row r="77" spans="1:26" x14ac:dyDescent="0.25">
      <c r="A77" s="5"/>
      <c r="B77" s="6"/>
      <c r="C77" s="7"/>
      <c r="F77" s="13">
        <f>'truth model'!B21</f>
        <v>120</v>
      </c>
      <c r="G77" s="12">
        <f ca="1">'truth model'!C21</f>
        <v>1.8543144112878485E-11</v>
      </c>
      <c r="H77" s="6"/>
      <c r="I77" s="12">
        <f>'Game Level 1'!O89</f>
        <v>4.6664155135825788E-11</v>
      </c>
      <c r="J77" s="6"/>
      <c r="K77" s="7">
        <f t="shared" ca="1" si="0"/>
        <v>7.9079126095272374E-22</v>
      </c>
      <c r="N77" s="13" t="s">
        <v>22</v>
      </c>
      <c r="O77" s="12">
        <f>IF('Game Level 1'!I4&lt;'Game Level 1'!G4,+'Game Level 1'!G4,+IF('Game Level 1'!I4&gt;'Game Level 1'!H4,'Game Level 1'!H4,'Game Level 1'!I4))</f>
        <v>2</v>
      </c>
      <c r="P77" s="12" t="s">
        <v>9</v>
      </c>
      <c r="Q77" s="6"/>
      <c r="R77" s="7"/>
      <c r="Z77" s="1"/>
    </row>
    <row r="78" spans="1:26" x14ac:dyDescent="0.25">
      <c r="A78" s="5">
        <v>0</v>
      </c>
      <c r="B78" s="6">
        <f>'Game Level 1'!D16</f>
        <v>0.9</v>
      </c>
      <c r="C78" s="7">
        <f>B84</f>
        <v>1</v>
      </c>
      <c r="F78" s="13">
        <f>'truth model'!B22</f>
        <v>150</v>
      </c>
      <c r="G78" s="12">
        <f ca="1">'truth model'!C22</f>
        <v>2.3770064036626056E-3</v>
      </c>
      <c r="H78" s="6"/>
      <c r="I78" s="12">
        <f>'Game Level 1'!O90</f>
        <v>1.4170979934763227E-3</v>
      </c>
      <c r="J78" s="6"/>
      <c r="K78" s="7">
        <f t="shared" ca="1" si="0"/>
        <v>9.2142415594635723E-7</v>
      </c>
      <c r="N78" s="13" t="s">
        <v>22</v>
      </c>
      <c r="O78" s="12">
        <f>IF('Game Level 1'!I5&lt;'Game Level 1'!G5,+'Game Level 1'!G5,+IF('Game Level 1'!I5&gt;'Game Level 1'!H5,'Game Level 1'!H5,'Game Level 1'!I5))</f>
        <v>49</v>
      </c>
      <c r="P78" s="12" t="s">
        <v>10</v>
      </c>
      <c r="Q78" s="6"/>
      <c r="R78" s="7"/>
      <c r="V78" t="s">
        <v>4</v>
      </c>
      <c r="X78">
        <v>2</v>
      </c>
      <c r="Z78" s="1">
        <f>X78</f>
        <v>2</v>
      </c>
    </row>
    <row r="79" spans="1:26" x14ac:dyDescent="0.25">
      <c r="A79" s="5">
        <f>A75</f>
        <v>0.02</v>
      </c>
      <c r="B79" s="6">
        <f>B78</f>
        <v>0.9</v>
      </c>
      <c r="C79" s="7">
        <f>C78</f>
        <v>1</v>
      </c>
      <c r="F79" s="13">
        <f>'truth model'!B23</f>
        <v>180</v>
      </c>
      <c r="G79" s="12">
        <f ca="1">'truth model'!C23</f>
        <v>8.7843938858711432E-2</v>
      </c>
      <c r="H79" s="6"/>
      <c r="I79" s="12">
        <f>'Game Level 1'!O91</f>
        <v>4.9276761897522052E-2</v>
      </c>
      <c r="J79" s="6"/>
      <c r="K79" s="7">
        <f t="shared" ca="1" si="0"/>
        <v>1.487427138755697E-3</v>
      </c>
      <c r="N79" s="13" t="s">
        <v>22</v>
      </c>
      <c r="O79" s="12">
        <f>IF('Game Level 1'!I6&lt;'Game Level 1'!G6,+'Game Level 1'!G6,+IF('Game Level 1'!I6&gt;'Game Level 1'!H6,'Game Level 1'!H6,'Game Level 1'!I6))</f>
        <v>2.5</v>
      </c>
      <c r="P79" s="12" t="s">
        <v>11</v>
      </c>
      <c r="Q79" s="6"/>
      <c r="R79" s="7"/>
      <c r="Z79" s="1"/>
    </row>
    <row r="80" spans="1:26" x14ac:dyDescent="0.25">
      <c r="A80" s="5"/>
      <c r="B80" s="6"/>
      <c r="C80" s="7"/>
      <c r="F80" s="13">
        <f>'truth model'!B24</f>
        <v>210</v>
      </c>
      <c r="G80" s="12">
        <f ca="1">'truth model'!C24</f>
        <v>0.23342005370869429</v>
      </c>
      <c r="H80" s="6"/>
      <c r="I80" s="12">
        <f>'Game Level 1'!O92</f>
        <v>0.15832039657769198</v>
      </c>
      <c r="J80" s="6"/>
      <c r="K80" s="7">
        <f t="shared" ca="1" si="0"/>
        <v>5.6399585011941058E-3</v>
      </c>
      <c r="N80" s="13" t="s">
        <v>22</v>
      </c>
      <c r="O80" s="12">
        <f>IF('Game Level 1'!I7&lt;'Game Level 1'!G7,+'Game Level 1'!G7,+IF('Game Level 1'!I7&gt;'Game Level 1'!H7,'Game Level 1'!H7,'Game Level 1'!I7))</f>
        <v>1.6999999999999999E-3</v>
      </c>
      <c r="P80" s="12" t="s">
        <v>12</v>
      </c>
      <c r="Q80" s="6"/>
      <c r="R80" s="7"/>
      <c r="V80" t="s">
        <v>5</v>
      </c>
      <c r="X80">
        <v>10</v>
      </c>
      <c r="Z80" s="1">
        <f>X80</f>
        <v>10</v>
      </c>
    </row>
    <row r="81" spans="1:22" x14ac:dyDescent="0.25">
      <c r="A81" s="5"/>
      <c r="B81" s="6"/>
      <c r="C81" s="7"/>
      <c r="F81" s="13">
        <f>'truth model'!B25</f>
        <v>240</v>
      </c>
      <c r="G81" s="12">
        <f ca="1">'truth model'!C25</f>
        <v>0.25081349647073076</v>
      </c>
      <c r="H81" s="6"/>
      <c r="I81" s="12">
        <f>'Game Level 1'!O93</f>
        <v>0.22496424160134415</v>
      </c>
      <c r="J81" s="6"/>
      <c r="K81" s="7">
        <f t="shared" ca="1" si="0"/>
        <v>6.6818397730250719E-4</v>
      </c>
      <c r="N81" s="13"/>
      <c r="O81" s="12"/>
      <c r="P81" s="12"/>
      <c r="Q81" s="6"/>
      <c r="R81" s="7"/>
    </row>
    <row r="82" spans="1:22" x14ac:dyDescent="0.25">
      <c r="A82" s="5" t="s">
        <v>38</v>
      </c>
      <c r="B82" s="6"/>
      <c r="C82" s="7"/>
      <c r="F82" s="13">
        <f>'truth model'!B26</f>
        <v>270</v>
      </c>
      <c r="G82" s="12">
        <f ca="1">'truth model'!C26</f>
        <v>0.17883356451710872</v>
      </c>
      <c r="H82" s="6"/>
      <c r="I82" s="12">
        <f>'Game Level 1'!O94</f>
        <v>0.22124796828024945</v>
      </c>
      <c r="J82" s="6"/>
      <c r="K82" s="7">
        <f t="shared" ca="1" si="0"/>
        <v>1.7989816465827269E-3</v>
      </c>
      <c r="N82" s="13"/>
      <c r="O82" s="12"/>
      <c r="P82" s="12"/>
      <c r="Q82" s="6"/>
      <c r="R82" s="7"/>
    </row>
    <row r="83" spans="1:22" x14ac:dyDescent="0.25">
      <c r="A83" s="5" t="s">
        <v>39</v>
      </c>
      <c r="B83" s="6">
        <f>MAX('Game Level 1'!P85:P335)</f>
        <v>0</v>
      </c>
      <c r="C83" s="7"/>
      <c r="F83" s="13">
        <f>'truth model'!B27</f>
        <v>300</v>
      </c>
      <c r="G83" s="12">
        <f ca="1">'truth model'!C27</f>
        <v>0.10264833589255645</v>
      </c>
      <c r="H83" s="6"/>
      <c r="I83" s="12">
        <f>'Game Level 1'!O95</f>
        <v>0.17927384017012898</v>
      </c>
      <c r="J83" s="6"/>
      <c r="K83" s="7">
        <f t="shared" ca="1" si="0"/>
        <v>5.8714679057922867E-3</v>
      </c>
      <c r="N83" s="13"/>
      <c r="O83" s="12"/>
      <c r="P83" s="12"/>
      <c r="Q83" s="6"/>
      <c r="R83" s="7"/>
    </row>
    <row r="84" spans="1:22" x14ac:dyDescent="0.25">
      <c r="A84" s="5" t="s">
        <v>35</v>
      </c>
      <c r="B84" s="6">
        <f>IF(B83&lt;A73,1,+IF(B83&gt;A74,0,(B83-A73)/(A74-A73)))</f>
        <v>1</v>
      </c>
      <c r="C84" s="7"/>
      <c r="F84" s="13">
        <f>'truth model'!B28</f>
        <v>330</v>
      </c>
      <c r="G84" s="12">
        <f ca="1">'truth model'!C28</f>
        <v>5.1903704958977177E-2</v>
      </c>
      <c r="H84" s="6"/>
      <c r="I84" s="12">
        <f>'Game Level 1'!O96</f>
        <v>0.12978541990318743</v>
      </c>
      <c r="J84" s="6"/>
      <c r="K84" s="7">
        <f t="shared" ca="1" si="0"/>
        <v>6.0655615226512232E-3</v>
      </c>
      <c r="N84" s="13" t="s">
        <v>16</v>
      </c>
      <c r="O84" s="12" t="s">
        <v>17</v>
      </c>
      <c r="Q84" s="6"/>
      <c r="R84" s="12" t="s">
        <v>53</v>
      </c>
      <c r="U84" t="s">
        <v>61</v>
      </c>
    </row>
    <row r="85" spans="1:22" x14ac:dyDescent="0.25">
      <c r="C85" s="7"/>
      <c r="F85" s="13">
        <f>'truth model'!B29</f>
        <v>360</v>
      </c>
      <c r="G85" s="12">
        <f ca="1">'truth model'!C29</f>
        <v>2.4239948308013976E-2</v>
      </c>
      <c r="H85" s="6"/>
      <c r="I85" s="12">
        <f>'Game Level 1'!O97</f>
        <v>8.7584732131319218E-2</v>
      </c>
      <c r="J85" s="6"/>
      <c r="K85" s="7">
        <f t="shared" ca="1" si="0"/>
        <v>4.0125616376212739E-3</v>
      </c>
      <c r="N85" s="13">
        <v>0</v>
      </c>
      <c r="O85" s="12">
        <f t="shared" ref="O85:O148" si="1">IF($N85&lt;=O$73,0,+O$71*O$72*O$74*O$77^0.5/(2*(PI()*O$78*($N85-O$73)^3)^0.5)*EXP(-((O$77*O$74-O$79*($N85-O$73))^2)/(4*O$77*O$78*($N85-O$73)))*EXP(-O$80*($N85-O$73)))</f>
        <v>0</v>
      </c>
      <c r="Q85" s="6"/>
      <c r="R85" s="12">
        <f t="shared" ref="R85:R116" si="2">IF($N85&lt;=O$73,0,+O$71*O$72*O$75*O$77^0.5/(2*(PI()*O$78*($N85-O$73)^3)^0.5)*EXP(-((O$77*O$75-O$79*($N85-O$73))^2)/(4*O$77*O$78*($N85-O$73)))*EXP(-O$80*($N85-O$73)))</f>
        <v>0</v>
      </c>
      <c r="U85" t="s">
        <v>62</v>
      </c>
      <c r="V85" t="s">
        <v>63</v>
      </c>
    </row>
    <row r="86" spans="1:22" x14ac:dyDescent="0.25">
      <c r="C86" s="7"/>
      <c r="F86" s="13">
        <f>'truth model'!B30</f>
        <v>390</v>
      </c>
      <c r="G86" s="12">
        <f ca="1">'truth model'!C30</f>
        <v>1.074199281773644E-2</v>
      </c>
      <c r="H86" s="6"/>
      <c r="I86" s="12">
        <f>'Game Level 1'!O98</f>
        <v>5.6443500228964209E-2</v>
      </c>
      <c r="J86" s="6"/>
      <c r="K86" s="7">
        <f t="shared" ca="1" si="0"/>
        <v>2.0886277796585066E-3</v>
      </c>
      <c r="N86" s="13">
        <f t="shared" ref="N86:N117" si="3">N85+$O$76</f>
        <v>30</v>
      </c>
      <c r="O86" s="12">
        <f t="shared" si="1"/>
        <v>0</v>
      </c>
      <c r="Q86" s="6"/>
      <c r="R86" s="12">
        <f t="shared" si="2"/>
        <v>0</v>
      </c>
      <c r="U86">
        <f>IF($G$18=1,+G73,0)</f>
        <v>0</v>
      </c>
      <c r="V86">
        <f>IF($G$18=1,+'truth model'!G17,0)</f>
        <v>0</v>
      </c>
    </row>
    <row r="87" spans="1:22" x14ac:dyDescent="0.25">
      <c r="A87" s="5" t="s">
        <v>48</v>
      </c>
      <c r="B87" s="6"/>
      <c r="C87" s="7"/>
      <c r="F87" s="13">
        <f>'truth model'!B31</f>
        <v>420</v>
      </c>
      <c r="G87" s="12">
        <f ca="1">'truth model'!C31</f>
        <v>4.5919608028010973E-3</v>
      </c>
      <c r="H87" s="6"/>
      <c r="I87" s="12">
        <f>'Game Level 1'!O99</f>
        <v>3.5248907523115561E-2</v>
      </c>
      <c r="J87" s="6"/>
      <c r="K87" s="7">
        <f t="shared" ca="1" si="0"/>
        <v>9.398483822121999E-4</v>
      </c>
      <c r="N87" s="13">
        <f t="shared" si="3"/>
        <v>60</v>
      </c>
      <c r="O87" s="12">
        <f t="shared" si="1"/>
        <v>0</v>
      </c>
      <c r="Q87" s="6"/>
      <c r="R87" s="12">
        <f t="shared" si="2"/>
        <v>0</v>
      </c>
      <c r="U87">
        <f t="shared" ref="U87:U150" si="4">IF($G$18=1,+G74,0)</f>
        <v>0</v>
      </c>
      <c r="V87">
        <f>IF($G$18=1,+'truth model'!G18,0)</f>
        <v>0</v>
      </c>
    </row>
    <row r="88" spans="1:22" x14ac:dyDescent="0.25">
      <c r="A88" s="5" t="s">
        <v>39</v>
      </c>
      <c r="B88" s="6">
        <f ca="1">MAX('truth model'!G17:G267)</f>
        <v>1.6198433077799545E-3</v>
      </c>
      <c r="C88" s="7"/>
      <c r="F88" s="13">
        <f>'truth model'!B32</f>
        <v>450</v>
      </c>
      <c r="G88" s="12">
        <f ca="1">'truth model'!C32</f>
        <v>1.9135397686087187E-3</v>
      </c>
      <c r="H88" s="6"/>
      <c r="I88" s="12">
        <f>'Game Level 1'!O100</f>
        <v>2.1531720747647084E-2</v>
      </c>
      <c r="J88" s="6"/>
      <c r="K88" s="7">
        <f t="shared" ca="1" si="0"/>
        <v>3.8487302492630276E-4</v>
      </c>
      <c r="N88" s="13">
        <f t="shared" si="3"/>
        <v>90</v>
      </c>
      <c r="O88" s="12">
        <f t="shared" si="1"/>
        <v>0</v>
      </c>
      <c r="Q88" s="6"/>
      <c r="R88" s="12">
        <f t="shared" si="2"/>
        <v>0</v>
      </c>
      <c r="U88">
        <f t="shared" si="4"/>
        <v>0</v>
      </c>
      <c r="V88">
        <f>IF($G$18=1,+'truth model'!G19,0)</f>
        <v>0</v>
      </c>
    </row>
    <row r="89" spans="1:22" x14ac:dyDescent="0.25">
      <c r="A89" s="5" t="s">
        <v>35</v>
      </c>
      <c r="B89" s="6">
        <f ca="1">IF(B88&lt;A73,1,+IF(B88&gt;A74,0,(B88-A73)/(A74-A73)))</f>
        <v>6.8871478642217154E-2</v>
      </c>
      <c r="C89" s="7"/>
      <c r="F89" s="13">
        <f>'truth model'!B33</f>
        <v>480</v>
      </c>
      <c r="G89" s="12">
        <f ca="1">'truth model'!C33</f>
        <v>7.8278150175282405E-4</v>
      </c>
      <c r="H89" s="6"/>
      <c r="I89" s="12">
        <f>'Game Level 1'!O101</f>
        <v>1.2944982895024121E-2</v>
      </c>
      <c r="J89" s="6"/>
      <c r="K89" s="7">
        <f t="shared" ca="1" si="0"/>
        <v>1.4791914273049026E-4</v>
      </c>
      <c r="N89" s="13">
        <f t="shared" si="3"/>
        <v>120</v>
      </c>
      <c r="O89" s="12">
        <f t="shared" si="1"/>
        <v>4.6664155135825788E-11</v>
      </c>
      <c r="Q89" s="6"/>
      <c r="R89" s="12">
        <f t="shared" si="2"/>
        <v>0</v>
      </c>
      <c r="U89">
        <f t="shared" si="4"/>
        <v>0</v>
      </c>
      <c r="V89">
        <f>IF($G$18=1,+'truth model'!G20,0)</f>
        <v>0</v>
      </c>
    </row>
    <row r="90" spans="1:22" x14ac:dyDescent="0.25">
      <c r="C90" s="7"/>
      <c r="F90" s="13">
        <f>'truth model'!B34</f>
        <v>510</v>
      </c>
      <c r="G90" s="12">
        <f ca="1">'truth model'!C34</f>
        <v>3.1586031759797781E-4</v>
      </c>
      <c r="H90" s="6"/>
      <c r="I90" s="12">
        <f>'Game Level 1'!O102</f>
        <v>7.6922686735467682E-3</v>
      </c>
      <c r="J90" s="6"/>
      <c r="K90" s="7">
        <f t="shared" ca="1" si="0"/>
        <v>5.4411400233711141E-5</v>
      </c>
      <c r="N90" s="13">
        <f t="shared" si="3"/>
        <v>150</v>
      </c>
      <c r="O90" s="12">
        <f t="shared" si="1"/>
        <v>1.4170979934763227E-3</v>
      </c>
      <c r="Q90" s="6"/>
      <c r="R90" s="12">
        <f t="shared" si="2"/>
        <v>0</v>
      </c>
      <c r="U90">
        <f t="shared" si="4"/>
        <v>0</v>
      </c>
      <c r="V90">
        <f>IF($G$18=1,+'truth model'!G21,0)</f>
        <v>0</v>
      </c>
    </row>
    <row r="91" spans="1:22" x14ac:dyDescent="0.25">
      <c r="C91" s="7"/>
      <c r="F91" s="13">
        <f>'truth model'!B35</f>
        <v>540</v>
      </c>
      <c r="G91" s="12">
        <f ca="1">'truth model'!C35</f>
        <v>1.2614647088076824E-4</v>
      </c>
      <c r="H91" s="6"/>
      <c r="I91" s="12">
        <f>'Game Level 1'!O103</f>
        <v>4.5313953387910296E-3</v>
      </c>
      <c r="J91" s="6"/>
      <c r="K91" s="7">
        <f t="shared" ca="1" si="0"/>
        <v>1.940621758822464E-5</v>
      </c>
      <c r="N91" s="13">
        <f t="shared" si="3"/>
        <v>180</v>
      </c>
      <c r="O91" s="12">
        <f t="shared" si="1"/>
        <v>4.9276761897522052E-2</v>
      </c>
      <c r="Q91" s="6"/>
      <c r="R91" s="12">
        <f t="shared" si="2"/>
        <v>7.3659774454624948E-200</v>
      </c>
      <c r="U91">
        <f t="shared" si="4"/>
        <v>0</v>
      </c>
      <c r="V91">
        <f>IF($G$18=1,+'truth model'!G22,0)</f>
        <v>0</v>
      </c>
    </row>
    <row r="92" spans="1:22" x14ac:dyDescent="0.25">
      <c r="A92" s="8"/>
      <c r="B92" s="9"/>
      <c r="C92" s="10"/>
      <c r="F92" s="13">
        <f>'truth model'!B36</f>
        <v>570</v>
      </c>
      <c r="G92" s="12">
        <f ca="1">'truth model'!C36</f>
        <v>4.9985661827544506E-5</v>
      </c>
      <c r="H92" s="6"/>
      <c r="I92" s="12">
        <f>'Game Level 1'!O104</f>
        <v>2.6519475652760191E-3</v>
      </c>
      <c r="J92" s="6"/>
      <c r="K92" s="7">
        <f t="shared" ca="1" si="0"/>
        <v>6.7702057469972096E-6</v>
      </c>
      <c r="N92" s="13">
        <f t="shared" si="3"/>
        <v>210</v>
      </c>
      <c r="O92" s="12">
        <f t="shared" si="1"/>
        <v>0.15832039657769198</v>
      </c>
      <c r="Q92" s="6"/>
      <c r="R92" s="12">
        <f t="shared" si="2"/>
        <v>7.2524327998855579E-140</v>
      </c>
      <c r="U92">
        <f t="shared" si="4"/>
        <v>0</v>
      </c>
      <c r="V92">
        <f>IF($G$18=1,+'truth model'!G23,0)</f>
        <v>0</v>
      </c>
    </row>
    <row r="93" spans="1:22" x14ac:dyDescent="0.25">
      <c r="F93" s="13">
        <f>'truth model'!B37</f>
        <v>600</v>
      </c>
      <c r="G93" s="12">
        <f ca="1">'truth model'!C37</f>
        <v>1.9687488403863149E-5</v>
      </c>
      <c r="H93" s="6"/>
      <c r="I93" s="12">
        <f>'Game Level 1'!O105</f>
        <v>1.544314948817229E-3</v>
      </c>
      <c r="J93" s="6"/>
      <c r="K93" s="7">
        <f t="shared" ca="1" si="0"/>
        <v>2.3244888930465095E-6</v>
      </c>
      <c r="N93" s="13">
        <f t="shared" si="3"/>
        <v>240</v>
      </c>
      <c r="O93" s="12">
        <f t="shared" si="1"/>
        <v>0.22496424160134415</v>
      </c>
      <c r="Q93" s="6"/>
      <c r="R93" s="12">
        <f t="shared" si="2"/>
        <v>1.012197505054097E-105</v>
      </c>
      <c r="U93">
        <f t="shared" si="4"/>
        <v>0</v>
      </c>
      <c r="V93">
        <f>IF($G$18=1,+'truth model'!G24,0)</f>
        <v>0</v>
      </c>
    </row>
    <row r="94" spans="1:22" x14ac:dyDescent="0.25">
      <c r="F94" s="13">
        <f>'truth model'!B38</f>
        <v>630</v>
      </c>
      <c r="G94" s="12">
        <f ca="1">'truth model'!C38</f>
        <v>7.717862504727103E-6</v>
      </c>
      <c r="H94" s="6"/>
      <c r="I94" s="12">
        <f>'Game Level 1'!O106</f>
        <v>8.95887363110256E-4</v>
      </c>
      <c r="J94" s="6"/>
      <c r="K94" s="7">
        <f t="shared" ca="1" si="0"/>
        <v>7.8884506180587461E-7</v>
      </c>
      <c r="N94" s="13">
        <f t="shared" si="3"/>
        <v>270</v>
      </c>
      <c r="O94" s="12">
        <f t="shared" si="1"/>
        <v>0.22124796828024945</v>
      </c>
      <c r="Q94" s="6"/>
      <c r="R94" s="12">
        <f t="shared" si="2"/>
        <v>9.8398208329060107E-84</v>
      </c>
      <c r="U94">
        <f t="shared" si="4"/>
        <v>0</v>
      </c>
      <c r="V94">
        <f>IF($G$18=1,+'truth model'!G25,0)</f>
        <v>0</v>
      </c>
    </row>
    <row r="95" spans="1:22" x14ac:dyDescent="0.25">
      <c r="F95" s="13">
        <f>'truth model'!B39</f>
        <v>660</v>
      </c>
      <c r="G95" s="12">
        <f ca="1">'truth model'!C39</f>
        <v>3.0144764647081914E-6</v>
      </c>
      <c r="H95" s="6"/>
      <c r="I95" s="12">
        <f>'Game Level 1'!O107</f>
        <v>5.1820546735398829E-4</v>
      </c>
      <c r="J95" s="6"/>
      <c r="K95" s="7">
        <f t="shared" ca="1" si="0"/>
        <v>2.6542175709347832E-7</v>
      </c>
      <c r="N95" s="13">
        <f t="shared" si="3"/>
        <v>300</v>
      </c>
      <c r="O95" s="12">
        <f t="shared" si="1"/>
        <v>0.17927384017012898</v>
      </c>
      <c r="Q95" s="6"/>
      <c r="R95" s="12">
        <f t="shared" si="2"/>
        <v>1.9865253483204344E-68</v>
      </c>
      <c r="U95">
        <f t="shared" si="4"/>
        <v>0</v>
      </c>
      <c r="V95">
        <f>IF($G$18=1,+'truth model'!G26,0)</f>
        <v>0</v>
      </c>
    </row>
    <row r="96" spans="1:22" x14ac:dyDescent="0.25">
      <c r="F96" s="13">
        <f>'truth model'!B40</f>
        <v>690</v>
      </c>
      <c r="G96" s="12">
        <f ca="1">'truth model'!C40</f>
        <v>1.1740276330621346E-6</v>
      </c>
      <c r="H96" s="6"/>
      <c r="I96" s="12">
        <f>'Game Level 1'!O108</f>
        <v>2.9907201823039983E-4</v>
      </c>
      <c r="J96" s="6"/>
      <c r="K96" s="7">
        <f t="shared" ca="1" si="0"/>
        <v>8.8743212801931504E-8</v>
      </c>
      <c r="N96" s="13">
        <f t="shared" si="3"/>
        <v>330</v>
      </c>
      <c r="O96" s="12">
        <f t="shared" si="1"/>
        <v>0.12978541990318743</v>
      </c>
      <c r="Q96" s="6"/>
      <c r="R96" s="12">
        <f t="shared" si="2"/>
        <v>3.4498652868297156E-57</v>
      </c>
      <c r="U96">
        <f t="shared" si="4"/>
        <v>0</v>
      </c>
      <c r="V96">
        <f>IF($G$18=1,+'truth model'!G27,0)</f>
        <v>0</v>
      </c>
    </row>
    <row r="97" spans="6:22" x14ac:dyDescent="0.25">
      <c r="F97" s="13">
        <f>'truth model'!B41</f>
        <v>720</v>
      </c>
      <c r="G97" s="12">
        <f ca="1">'truth model'!C41</f>
        <v>4.562086414340276E-7</v>
      </c>
      <c r="H97" s="6"/>
      <c r="I97" s="12">
        <f>'Game Level 1'!O109</f>
        <v>1.7230673978785042E-4</v>
      </c>
      <c r="J97" s="6"/>
      <c r="K97" s="7">
        <f t="shared" ca="1" si="0"/>
        <v>2.9532605055305435E-8</v>
      </c>
      <c r="N97" s="13">
        <f t="shared" si="3"/>
        <v>360</v>
      </c>
      <c r="O97" s="12">
        <f t="shared" si="1"/>
        <v>8.7584732131319218E-2</v>
      </c>
      <c r="Q97" s="6"/>
      <c r="R97" s="12">
        <f t="shared" si="2"/>
        <v>1.3208395119159341E-48</v>
      </c>
      <c r="U97">
        <f t="shared" si="4"/>
        <v>0</v>
      </c>
      <c r="V97">
        <f>IF($G$18=1,+'truth model'!G28,0)</f>
        <v>0</v>
      </c>
    </row>
    <row r="98" spans="6:22" x14ac:dyDescent="0.25">
      <c r="F98" s="13">
        <f>'truth model'!B42</f>
        <v>750</v>
      </c>
      <c r="G98" s="12">
        <f ca="1">'truth model'!C42</f>
        <v>1.769609297288458E-7</v>
      </c>
      <c r="H98" s="6"/>
      <c r="I98" s="12">
        <f>'Game Level 1'!O110</f>
        <v>9.9142297979329762E-5</v>
      </c>
      <c r="J98" s="6"/>
      <c r="K98" s="7">
        <f t="shared" ca="1" si="0"/>
        <v>9.7941379373411108E-9</v>
      </c>
      <c r="N98" s="13">
        <f t="shared" si="3"/>
        <v>390</v>
      </c>
      <c r="O98" s="12">
        <f t="shared" si="1"/>
        <v>5.6443500228964209E-2</v>
      </c>
      <c r="Q98" s="6"/>
      <c r="R98" s="12">
        <f t="shared" si="2"/>
        <v>7.4600299102419575E-42</v>
      </c>
      <c r="U98">
        <f t="shared" si="4"/>
        <v>0</v>
      </c>
      <c r="V98">
        <f>IF($G$18=1,+'truth model'!G29,0)</f>
        <v>0</v>
      </c>
    </row>
    <row r="99" spans="6:22" x14ac:dyDescent="0.25">
      <c r="F99" s="13">
        <f>'truth model'!B43</f>
        <v>780</v>
      </c>
      <c r="G99" s="12">
        <f ca="1">'truth model'!C43</f>
        <v>6.8546662018339418E-8</v>
      </c>
      <c r="H99" s="6"/>
      <c r="I99" s="12">
        <f>'Game Level 1'!O111</f>
        <v>5.6988285968708576E-5</v>
      </c>
      <c r="J99" s="6"/>
      <c r="K99" s="7">
        <f t="shared" ca="1" si="0"/>
        <v>3.2398567227415775E-9</v>
      </c>
      <c r="N99" s="13">
        <f t="shared" si="3"/>
        <v>420</v>
      </c>
      <c r="O99" s="12">
        <f t="shared" si="1"/>
        <v>3.5248907523115561E-2</v>
      </c>
      <c r="Q99" s="6"/>
      <c r="R99" s="12">
        <f t="shared" si="2"/>
        <v>2.038074675278135E-36</v>
      </c>
      <c r="U99">
        <f t="shared" si="4"/>
        <v>0</v>
      </c>
      <c r="V99">
        <f>IF($G$18=1,+'truth model'!G30,0)</f>
        <v>0</v>
      </c>
    </row>
    <row r="100" spans="6:22" x14ac:dyDescent="0.25">
      <c r="F100" s="13">
        <f>'truth model'!B44</f>
        <v>810</v>
      </c>
      <c r="G100" s="12">
        <f ca="1">'truth model'!C44</f>
        <v>2.6523025142752964E-8</v>
      </c>
      <c r="H100" s="6"/>
      <c r="I100" s="12">
        <f>'Game Level 1'!O112</f>
        <v>3.2733521676247766E-5</v>
      </c>
      <c r="J100" s="6"/>
      <c r="K100" s="7">
        <f t="shared" ca="1" si="0"/>
        <v>1.0697477607633852E-9</v>
      </c>
      <c r="N100" s="13">
        <f t="shared" si="3"/>
        <v>450</v>
      </c>
      <c r="O100" s="12">
        <f t="shared" si="1"/>
        <v>2.1531720747647084E-2</v>
      </c>
      <c r="Q100" s="6"/>
      <c r="R100" s="12">
        <f t="shared" si="2"/>
        <v>5.8759940484480935E-32</v>
      </c>
      <c r="U100">
        <f t="shared" si="4"/>
        <v>0</v>
      </c>
      <c r="V100">
        <f>IF($G$18=1,+'truth model'!G31,0)</f>
        <v>0</v>
      </c>
    </row>
    <row r="101" spans="6:22" x14ac:dyDescent="0.25">
      <c r="F101" s="13">
        <f>'truth model'!B45</f>
        <v>840</v>
      </c>
      <c r="G101" s="12">
        <f ca="1">'truth model'!C45</f>
        <v>1.0254024078765127E-8</v>
      </c>
      <c r="H101" s="6"/>
      <c r="I101" s="12">
        <f>'Game Level 1'!O113</f>
        <v>1.8791806180682311E-5</v>
      </c>
      <c r="J101" s="6"/>
      <c r="K101" s="7">
        <f t="shared" ca="1" si="0"/>
        <v>3.5274670141121932E-10</v>
      </c>
      <c r="N101" s="13">
        <f t="shared" si="3"/>
        <v>480</v>
      </c>
      <c r="O101" s="12">
        <f t="shared" si="1"/>
        <v>1.2944982895024121E-2</v>
      </c>
      <c r="Q101" s="6"/>
      <c r="R101" s="12">
        <f t="shared" si="2"/>
        <v>3.0482010424738536E-28</v>
      </c>
      <c r="U101">
        <f t="shared" si="4"/>
        <v>0</v>
      </c>
      <c r="V101">
        <f>IF($G$18=1,+'truth model'!G32,0)</f>
        <v>0</v>
      </c>
    </row>
    <row r="102" spans="6:22" x14ac:dyDescent="0.25">
      <c r="F102" s="13">
        <f>'truth model'!B46</f>
        <v>870</v>
      </c>
      <c r="G102" s="12">
        <f ca="1">'truth model'!C46</f>
        <v>3.9617436484692662E-9</v>
      </c>
      <c r="H102" s="6"/>
      <c r="I102" s="12">
        <f>'Game Level 1'!O114</f>
        <v>1.0784090579529382E-5</v>
      </c>
      <c r="J102" s="6"/>
      <c r="K102" s="7">
        <f t="shared" ca="1" si="0"/>
        <v>1.1621117771819115E-10</v>
      </c>
      <c r="N102" s="13">
        <f t="shared" si="3"/>
        <v>510</v>
      </c>
      <c r="O102" s="12">
        <f t="shared" si="1"/>
        <v>7.6922686735467682E-3</v>
      </c>
      <c r="Q102" s="6"/>
      <c r="R102" s="12">
        <f t="shared" si="2"/>
        <v>4.1490143791624061E-25</v>
      </c>
      <c r="U102">
        <f t="shared" si="4"/>
        <v>0</v>
      </c>
      <c r="V102">
        <f>IF($G$18=1,+'truth model'!G33,0)</f>
        <v>0</v>
      </c>
    </row>
    <row r="103" spans="6:22" x14ac:dyDescent="0.25">
      <c r="F103" s="13">
        <f>'truth model'!B47</f>
        <v>900</v>
      </c>
      <c r="G103" s="12">
        <f ca="1">'truth model'!C47</f>
        <v>1.5299216831075069E-9</v>
      </c>
      <c r="H103" s="6"/>
      <c r="I103" s="12">
        <f>'Game Level 1'!O115</f>
        <v>6.1872041309641016E-6</v>
      </c>
      <c r="J103" s="6"/>
      <c r="K103" s="7">
        <f t="shared" ca="1" si="0"/>
        <v>3.8262565423364046E-11</v>
      </c>
      <c r="N103" s="13">
        <f t="shared" si="3"/>
        <v>540</v>
      </c>
      <c r="O103" s="12">
        <f t="shared" si="1"/>
        <v>4.5313953387910296E-3</v>
      </c>
      <c r="Q103" s="6"/>
      <c r="R103" s="12">
        <f t="shared" si="2"/>
        <v>1.9493779084365114E-22</v>
      </c>
      <c r="U103">
        <f t="shared" si="4"/>
        <v>0</v>
      </c>
      <c r="V103">
        <f>IF($G$18=1,+'truth model'!G34,0)</f>
        <v>0</v>
      </c>
    </row>
    <row r="104" spans="6:22" x14ac:dyDescent="0.25">
      <c r="F104" s="13">
        <f>'truth model'!B48</f>
        <v>930</v>
      </c>
      <c r="G104" s="12">
        <f ca="1">'truth model'!C48</f>
        <v>5.9060882696009134E-10</v>
      </c>
      <c r="H104" s="6"/>
      <c r="I104" s="12">
        <f>'Game Level 1'!O116</f>
        <v>3.5493349924064364E-6</v>
      </c>
      <c r="J104" s="6"/>
      <c r="K104" s="7">
        <f t="shared" ca="1" si="0"/>
        <v>1.2593586699986876E-11</v>
      </c>
      <c r="N104" s="13">
        <f t="shared" si="3"/>
        <v>570</v>
      </c>
      <c r="O104" s="12">
        <f t="shared" si="1"/>
        <v>2.6519475652760191E-3</v>
      </c>
      <c r="Q104" s="6"/>
      <c r="R104" s="12">
        <f t="shared" si="2"/>
        <v>3.8776037682489581E-20</v>
      </c>
      <c r="U104">
        <f t="shared" si="4"/>
        <v>0</v>
      </c>
      <c r="V104">
        <f>IF($G$18=1,+'truth model'!G35,0)</f>
        <v>0</v>
      </c>
    </row>
    <row r="105" spans="6:22" x14ac:dyDescent="0.25">
      <c r="F105" s="13">
        <f>'truth model'!B49</f>
        <v>960</v>
      </c>
      <c r="G105" s="12">
        <f ca="1">'truth model'!C49</f>
        <v>2.2794250187112407E-10</v>
      </c>
      <c r="H105" s="6"/>
      <c r="I105" s="12">
        <f>'Game Level 1'!O117</f>
        <v>2.036001512582068E-6</v>
      </c>
      <c r="J105" s="6"/>
      <c r="K105" s="7">
        <f t="shared" ref="K105:K123" ca="1" si="5">(I105-G105)^2</f>
        <v>4.1443740286370699E-12</v>
      </c>
      <c r="N105" s="13">
        <f t="shared" si="3"/>
        <v>600</v>
      </c>
      <c r="O105" s="12">
        <f t="shared" si="1"/>
        <v>1.544314948817229E-3</v>
      </c>
      <c r="Q105" s="6"/>
      <c r="R105" s="12">
        <f t="shared" si="2"/>
        <v>3.8133674178858973E-18</v>
      </c>
      <c r="U105">
        <f t="shared" si="4"/>
        <v>0</v>
      </c>
      <c r="V105">
        <f>IF($G$18=1,+'truth model'!G36,0)</f>
        <v>0</v>
      </c>
    </row>
    <row r="106" spans="6:22" x14ac:dyDescent="0.25">
      <c r="F106" s="13">
        <f>'truth model'!B50</f>
        <v>990</v>
      </c>
      <c r="G106" s="12">
        <f ca="1">'truth model'!C50</f>
        <v>8.7959689975476151E-11</v>
      </c>
      <c r="H106" s="6"/>
      <c r="I106" s="12">
        <f>'Game Level 1'!O118</f>
        <v>1.1679322044281262E-6</v>
      </c>
      <c r="J106" s="6"/>
      <c r="K106" s="7">
        <f t="shared" ca="1" si="5"/>
        <v>1.3638601799680216E-12</v>
      </c>
      <c r="N106" s="13">
        <f t="shared" si="3"/>
        <v>630</v>
      </c>
      <c r="O106" s="12">
        <f t="shared" si="1"/>
        <v>8.95887363110256E-4</v>
      </c>
      <c r="Q106" s="6"/>
      <c r="R106" s="12">
        <f t="shared" si="2"/>
        <v>2.0903655851588267E-16</v>
      </c>
      <c r="U106">
        <f t="shared" si="4"/>
        <v>0</v>
      </c>
      <c r="V106">
        <f>IF($G$18=1,+'truth model'!G37,0)</f>
        <v>0</v>
      </c>
    </row>
    <row r="107" spans="6:22" x14ac:dyDescent="0.25">
      <c r="F107" s="13">
        <f>'truth model'!B51</f>
        <v>1020</v>
      </c>
      <c r="G107" s="12">
        <f ca="1">'truth model'!C51</f>
        <v>3.3939592087072674E-11</v>
      </c>
      <c r="H107" s="6"/>
      <c r="I107" s="12">
        <f>'Game Level 1'!O119</f>
        <v>6.7002309299376548E-7</v>
      </c>
      <c r="J107" s="6"/>
      <c r="K107" s="7">
        <f t="shared" ca="1" si="5"/>
        <v>4.4888546567589769E-13</v>
      </c>
      <c r="N107" s="13">
        <f t="shared" si="3"/>
        <v>660</v>
      </c>
      <c r="O107" s="12">
        <f t="shared" si="1"/>
        <v>5.1820546735398829E-4</v>
      </c>
      <c r="Q107" s="6"/>
      <c r="R107" s="12">
        <f t="shared" si="2"/>
        <v>7.0180637480587873E-15</v>
      </c>
      <c r="U107">
        <f t="shared" si="4"/>
        <v>0</v>
      </c>
      <c r="V107">
        <f>IF($G$18=1,+'truth model'!G38,0)</f>
        <v>0</v>
      </c>
    </row>
    <row r="108" spans="6:22" x14ac:dyDescent="0.25">
      <c r="F108" s="13">
        <f>'truth model'!B52</f>
        <v>1050</v>
      </c>
      <c r="G108" s="12">
        <f ca="1">'truth model'!C52</f>
        <v>1.309543950528591E-11</v>
      </c>
      <c r="H108" s="6"/>
      <c r="I108" s="12">
        <f>'Game Level 1'!O120</f>
        <v>3.8442714378235697E-7</v>
      </c>
      <c r="J108" s="6"/>
      <c r="K108" s="7">
        <f t="shared" ca="1" si="5"/>
        <v>1.4777416056334031E-13</v>
      </c>
      <c r="N108" s="13">
        <f t="shared" si="3"/>
        <v>690</v>
      </c>
      <c r="O108" s="12">
        <f t="shared" si="1"/>
        <v>2.9907201823039983E-4</v>
      </c>
      <c r="Q108" s="6"/>
      <c r="R108" s="12">
        <f t="shared" si="2"/>
        <v>1.5555125971527721E-13</v>
      </c>
      <c r="U108">
        <f t="shared" si="4"/>
        <v>0</v>
      </c>
      <c r="V108">
        <f>IF($G$18=1,+'truth model'!G39,0)</f>
        <v>0</v>
      </c>
    </row>
    <row r="109" spans="6:22" x14ac:dyDescent="0.25">
      <c r="F109" s="13">
        <f>'truth model'!B53</f>
        <v>1080</v>
      </c>
      <c r="G109" s="12">
        <f ca="1">'truth model'!C53</f>
        <v>5.0529556502312501E-12</v>
      </c>
      <c r="H109" s="6"/>
      <c r="I109" s="12">
        <f>'Game Level 1'!O121</f>
        <v>2.2060035776542246E-7</v>
      </c>
      <c r="J109" s="6"/>
      <c r="K109" s="7">
        <f t="shared" ca="1" si="5"/>
        <v>4.8662288504116313E-14</v>
      </c>
      <c r="N109" s="13">
        <f t="shared" si="3"/>
        <v>720</v>
      </c>
      <c r="O109" s="12">
        <f t="shared" si="1"/>
        <v>1.7230673978785042E-4</v>
      </c>
      <c r="Q109" s="6"/>
      <c r="R109" s="12">
        <f t="shared" si="2"/>
        <v>2.4179934332678494E-12</v>
      </c>
      <c r="U109">
        <f t="shared" si="4"/>
        <v>0</v>
      </c>
      <c r="V109">
        <f>IF($G$18=1,+'truth model'!G40,0)</f>
        <v>0</v>
      </c>
    </row>
    <row r="110" spans="6:22" x14ac:dyDescent="0.25">
      <c r="F110" s="13">
        <f>'truth model'!B54</f>
        <v>1110</v>
      </c>
      <c r="G110" s="12">
        <f ca="1">'truth model'!C54</f>
        <v>1.949846806683713E-12</v>
      </c>
      <c r="H110" s="6"/>
      <c r="I110" s="12">
        <f>'Game Level 1'!O122</f>
        <v>1.2661318636804287E-7</v>
      </c>
      <c r="J110" s="6"/>
      <c r="K110" s="7">
        <f t="shared" ca="1" si="5"/>
        <v>1.6030405213436411E-14</v>
      </c>
      <c r="N110" s="13">
        <f t="shared" si="3"/>
        <v>750</v>
      </c>
      <c r="O110" s="12">
        <f t="shared" si="1"/>
        <v>9.9142297979329762E-5</v>
      </c>
      <c r="Q110" s="6"/>
      <c r="R110" s="12">
        <f t="shared" si="2"/>
        <v>2.7692970288084385E-11</v>
      </c>
      <c r="U110">
        <f t="shared" si="4"/>
        <v>0</v>
      </c>
      <c r="V110">
        <f>IF($G$18=1,+'truth model'!G41,0)</f>
        <v>0</v>
      </c>
    </row>
    <row r="111" spans="6:22" x14ac:dyDescent="0.25">
      <c r="F111" s="13">
        <f>'truth model'!B55</f>
        <v>1140</v>
      </c>
      <c r="G111" s="12">
        <f ca="1">'truth model'!C55</f>
        <v>7.524880841540666E-13</v>
      </c>
      <c r="H111" s="6"/>
      <c r="I111" s="12">
        <f>'Game Level 1'!O123</f>
        <v>7.2684590173158125E-8</v>
      </c>
      <c r="J111" s="6"/>
      <c r="K111" s="7">
        <f t="shared" ca="1" si="5"/>
        <v>5.2829402606301789E-15</v>
      </c>
      <c r="N111" s="13">
        <f t="shared" si="3"/>
        <v>780</v>
      </c>
      <c r="O111" s="12">
        <f t="shared" si="1"/>
        <v>5.6988285968708576E-5</v>
      </c>
      <c r="Q111" s="6"/>
      <c r="R111" s="12">
        <f t="shared" si="2"/>
        <v>2.4335481590375462E-10</v>
      </c>
      <c r="U111">
        <f t="shared" si="4"/>
        <v>0</v>
      </c>
      <c r="V111">
        <f>IF($G$18=1,+'truth model'!G42,0)</f>
        <v>0</v>
      </c>
    </row>
    <row r="112" spans="6:22" x14ac:dyDescent="0.25">
      <c r="F112" s="13">
        <f>'truth model'!B56</f>
        <v>1170</v>
      </c>
      <c r="G112" s="12">
        <f ca="1">'truth model'!C56</f>
        <v>2.904389363201493E-13</v>
      </c>
      <c r="H112" s="6"/>
      <c r="I112" s="12">
        <f>'Game Level 1'!O124</f>
        <v>4.1735388832653684E-8</v>
      </c>
      <c r="J112" s="6"/>
      <c r="K112" s="7">
        <f t="shared" ca="1" si="5"/>
        <v>1.7418184379332699E-15</v>
      </c>
      <c r="N112" s="13">
        <f t="shared" si="3"/>
        <v>810</v>
      </c>
      <c r="O112" s="12">
        <f t="shared" si="1"/>
        <v>3.2733521676247766E-5</v>
      </c>
      <c r="Q112" s="6"/>
      <c r="R112" s="12">
        <f t="shared" si="2"/>
        <v>1.6970923777921869E-9</v>
      </c>
      <c r="U112">
        <f t="shared" si="4"/>
        <v>0</v>
      </c>
      <c r="V112">
        <f>IF($G$18=1,+'truth model'!G43,0)</f>
        <v>0</v>
      </c>
    </row>
    <row r="113" spans="6:22" x14ac:dyDescent="0.25">
      <c r="F113" s="13">
        <f>'truth model'!B57</f>
        <v>1200</v>
      </c>
      <c r="G113" s="12">
        <f ca="1">'truth model'!C57</f>
        <v>1.1211814655790949E-13</v>
      </c>
      <c r="H113" s="6"/>
      <c r="I113" s="12">
        <f>'Game Level 1'!O125</f>
        <v>2.3970196318577057E-8</v>
      </c>
      <c r="J113" s="6"/>
      <c r="K113" s="7">
        <f t="shared" ca="1" si="5"/>
        <v>5.7456493657572788E-16</v>
      </c>
      <c r="N113" s="13">
        <f t="shared" si="3"/>
        <v>840</v>
      </c>
      <c r="O113" s="12">
        <f t="shared" si="1"/>
        <v>1.8791806180682311E-5</v>
      </c>
      <c r="Q113" s="6"/>
      <c r="R113" s="12">
        <f t="shared" si="2"/>
        <v>9.6611056821922062E-9</v>
      </c>
      <c r="U113">
        <f t="shared" si="4"/>
        <v>0</v>
      </c>
      <c r="V113">
        <f>IF($G$18=1,+'truth model'!G44,0)</f>
        <v>0</v>
      </c>
    </row>
    <row r="114" spans="6:22" x14ac:dyDescent="0.25">
      <c r="F114" s="13">
        <f>'truth model'!B58</f>
        <v>1230</v>
      </c>
      <c r="G114" s="12">
        <f ca="1">'truth model'!C58</f>
        <v>4.3288329614800055E-14</v>
      </c>
      <c r="H114" s="6"/>
      <c r="I114" s="12">
        <f>'Game Level 1'!O126</f>
        <v>1.3770464599072063E-8</v>
      </c>
      <c r="J114" s="6"/>
      <c r="K114" s="7">
        <f t="shared" ca="1" si="5"/>
        <v>1.8962450307534975E-16</v>
      </c>
      <c r="N114" s="13">
        <f t="shared" si="3"/>
        <v>870</v>
      </c>
      <c r="O114" s="12">
        <f t="shared" si="1"/>
        <v>1.0784090579529382E-5</v>
      </c>
      <c r="Q114" s="6"/>
      <c r="R114" s="12">
        <f t="shared" si="2"/>
        <v>4.5978000074757179E-8</v>
      </c>
      <c r="U114">
        <f t="shared" si="4"/>
        <v>0</v>
      </c>
      <c r="V114">
        <f>IF($G$18=1,+'truth model'!G45,0)</f>
        <v>0</v>
      </c>
    </row>
    <row r="115" spans="6:22" x14ac:dyDescent="0.25">
      <c r="F115" s="13">
        <f>'truth model'!B59</f>
        <v>1260</v>
      </c>
      <c r="G115" s="12">
        <f ca="1">'truth model'!C59</f>
        <v>1.6716527433450145E-14</v>
      </c>
      <c r="H115" s="6"/>
      <c r="I115" s="12">
        <f>'Game Level 1'!O127</f>
        <v>7.9129632470012851E-9</v>
      </c>
      <c r="J115" s="6"/>
      <c r="K115" s="7">
        <f t="shared" ca="1" si="5"/>
        <v>6.2614722794138174E-17</v>
      </c>
      <c r="N115" s="13">
        <f t="shared" si="3"/>
        <v>900</v>
      </c>
      <c r="O115" s="12">
        <f t="shared" si="1"/>
        <v>6.1872041309641016E-6</v>
      </c>
      <c r="Q115" s="6"/>
      <c r="R115" s="12">
        <f t="shared" si="2"/>
        <v>1.866663852253176E-7</v>
      </c>
      <c r="U115">
        <f t="shared" si="4"/>
        <v>0</v>
      </c>
      <c r="V115">
        <f>IF($G$18=1,+'truth model'!G46,0)</f>
        <v>0</v>
      </c>
    </row>
    <row r="116" spans="6:22" x14ac:dyDescent="0.25">
      <c r="F116" s="13">
        <f>'truth model'!B60</f>
        <v>1290</v>
      </c>
      <c r="G116" s="12">
        <f ca="1">'truth model'!C60</f>
        <v>6.4566437971187842E-15</v>
      </c>
      <c r="H116" s="6"/>
      <c r="I116" s="12">
        <f>'Game Level 1'!O128</f>
        <v>4.5482669774682117E-9</v>
      </c>
      <c r="J116" s="6"/>
      <c r="K116" s="7">
        <f t="shared" ca="1" si="5"/>
        <v>2.0686673765289977E-17</v>
      </c>
      <c r="N116" s="13">
        <f t="shared" si="3"/>
        <v>930</v>
      </c>
      <c r="O116" s="12">
        <f t="shared" si="1"/>
        <v>3.5493349924064364E-6</v>
      </c>
      <c r="Q116" s="6"/>
      <c r="R116" s="12">
        <f t="shared" si="2"/>
        <v>6.5779730684079894E-7</v>
      </c>
      <c r="U116">
        <f t="shared" si="4"/>
        <v>0</v>
      </c>
      <c r="V116">
        <f>IF($G$18=1,+'truth model'!G47,0)</f>
        <v>0</v>
      </c>
    </row>
    <row r="117" spans="6:22" x14ac:dyDescent="0.25">
      <c r="F117" s="13">
        <f>'truth model'!B61</f>
        <v>1320</v>
      </c>
      <c r="G117" s="12">
        <f ca="1">'truth model'!C61</f>
        <v>2.4943492009560021E-15</v>
      </c>
      <c r="H117" s="6"/>
      <c r="I117" s="12">
        <f>'Game Level 1'!O129</f>
        <v>2.6149950273004098E-9</v>
      </c>
      <c r="J117" s="6"/>
      <c r="K117" s="7">
        <f t="shared" ca="1" si="5"/>
        <v>6.8381859473905799E-18</v>
      </c>
      <c r="N117" s="13">
        <f t="shared" si="3"/>
        <v>960</v>
      </c>
      <c r="O117" s="12">
        <f t="shared" si="1"/>
        <v>2.036001512582068E-6</v>
      </c>
      <c r="Q117" s="6"/>
      <c r="R117" s="12">
        <f t="shared" ref="R117:R148" si="6">IF($N117&lt;=O$73,0,+O$71*O$72*O$75*O$77^0.5/(2*(PI()*O$78*($N117-O$73)^3)^0.5)*EXP(-((O$77*O$75-O$79*($N117-O$73))^2)/(4*O$77*O$78*($N117-O$73)))*EXP(-O$80*($N117-O$73)))</f>
        <v>2.0421790982188575E-6</v>
      </c>
      <c r="U117">
        <f t="shared" si="4"/>
        <v>0</v>
      </c>
      <c r="V117">
        <f>IF($G$18=1,+'truth model'!G48,0)</f>
        <v>0</v>
      </c>
    </row>
    <row r="118" spans="6:22" x14ac:dyDescent="0.25">
      <c r="F118" s="13">
        <f>'truth model'!B62</f>
        <v>1350</v>
      </c>
      <c r="G118" s="12">
        <f ca="1">'truth model'!C62</f>
        <v>9.6383031393986252E-16</v>
      </c>
      <c r="H118" s="6"/>
      <c r="I118" s="12">
        <f>'Game Level 1'!O130</f>
        <v>1.5038866132093316E-9</v>
      </c>
      <c r="J118" s="6"/>
      <c r="K118" s="7">
        <f t="shared" ca="1" si="5"/>
        <v>2.2616720464081496E-18</v>
      </c>
      <c r="N118" s="13">
        <f t="shared" ref="N118:N149" si="7">N117+$O$76</f>
        <v>990</v>
      </c>
      <c r="O118" s="12">
        <f t="shared" si="1"/>
        <v>1.1679322044281262E-6</v>
      </c>
      <c r="Q118" s="6"/>
      <c r="R118" s="12">
        <f t="shared" si="6"/>
        <v>5.6580043619308095E-6</v>
      </c>
      <c r="U118">
        <f t="shared" si="4"/>
        <v>0</v>
      </c>
      <c r="V118">
        <f>IF($G$18=1,+'truth model'!G49,0)</f>
        <v>0</v>
      </c>
    </row>
    <row r="119" spans="6:22" x14ac:dyDescent="0.25">
      <c r="F119" s="13">
        <f>'truth model'!B63</f>
        <v>1380</v>
      </c>
      <c r="G119" s="12">
        <f ca="1">'truth model'!C63</f>
        <v>3.7251116440589825E-16</v>
      </c>
      <c r="H119" s="6"/>
      <c r="I119" s="12">
        <f>'Game Level 1'!O131</f>
        <v>8.6512577693371561E-10</v>
      </c>
      <c r="J119" s="6"/>
      <c r="K119" s="7">
        <f t="shared" ca="1" si="5"/>
        <v>7.4844196537728276E-19</v>
      </c>
      <c r="N119" s="13">
        <f t="shared" si="7"/>
        <v>1020</v>
      </c>
      <c r="O119" s="12">
        <f t="shared" si="1"/>
        <v>6.7002309299376548E-7</v>
      </c>
      <c r="Q119" s="6"/>
      <c r="R119" s="12">
        <f t="shared" si="6"/>
        <v>1.4146897414487164E-5</v>
      </c>
      <c r="U119">
        <f t="shared" si="4"/>
        <v>0</v>
      </c>
      <c r="V119">
        <f>IF($G$18=1,+'truth model'!G50,0)</f>
        <v>0</v>
      </c>
    </row>
    <row r="120" spans="6:22" x14ac:dyDescent="0.25">
      <c r="F120" s="13">
        <f>'truth model'!B64</f>
        <v>1410</v>
      </c>
      <c r="G120" s="12">
        <f ca="1">'truth model'!C64</f>
        <v>1.4400422362442165E-16</v>
      </c>
      <c r="H120" s="6"/>
      <c r="I120" s="12">
        <f>'Game Level 1'!O132</f>
        <v>4.9780986427740167E-10</v>
      </c>
      <c r="J120" s="6"/>
      <c r="K120" s="7">
        <f t="shared" ca="1" si="5"/>
        <v>2.4781451759845974E-19</v>
      </c>
      <c r="N120" s="13">
        <f t="shared" si="7"/>
        <v>1050</v>
      </c>
      <c r="O120" s="12">
        <f t="shared" si="1"/>
        <v>3.8442714378235697E-7</v>
      </c>
      <c r="Q120" s="6"/>
      <c r="R120" s="12">
        <f t="shared" si="6"/>
        <v>3.2235380119496432E-5</v>
      </c>
      <c r="U120">
        <f t="shared" si="4"/>
        <v>0</v>
      </c>
      <c r="V120">
        <f>IF($G$18=1,+'truth model'!G51,0)</f>
        <v>0</v>
      </c>
    </row>
    <row r="121" spans="6:22" x14ac:dyDescent="0.25">
      <c r="F121" s="13">
        <f>'truth model'!B65</f>
        <v>1440</v>
      </c>
      <c r="G121" s="12">
        <f ca="1">'truth model'!C65</f>
        <v>5.568134171935246E-17</v>
      </c>
      <c r="H121" s="6"/>
      <c r="I121" s="12">
        <f>'Game Level 1'!O133</f>
        <v>2.8652834774485893E-10</v>
      </c>
      <c r="J121" s="6"/>
      <c r="K121" s="7">
        <f t="shared" ca="1" si="5"/>
        <v>8.2098462152836206E-20</v>
      </c>
      <c r="N121" s="13">
        <f t="shared" si="7"/>
        <v>1080</v>
      </c>
      <c r="O121" s="12">
        <f t="shared" si="1"/>
        <v>2.2060035776542246E-7</v>
      </c>
      <c r="Q121" s="6"/>
      <c r="R121" s="12">
        <f t="shared" si="6"/>
        <v>6.7515274428161503E-5</v>
      </c>
      <c r="U121">
        <f t="shared" si="4"/>
        <v>0</v>
      </c>
      <c r="V121">
        <f>IF($G$18=1,+'truth model'!G52,0)</f>
        <v>0</v>
      </c>
    </row>
    <row r="122" spans="6:22" x14ac:dyDescent="0.25">
      <c r="F122" s="13">
        <f>'truth model'!B66</f>
        <v>1470</v>
      </c>
      <c r="G122" s="12">
        <f ca="1">'truth model'!C66</f>
        <v>2.153493282266265E-17</v>
      </c>
      <c r="H122" s="6"/>
      <c r="I122" s="12">
        <f>'Game Level 1'!O134</f>
        <v>1.649646867360245E-10</v>
      </c>
      <c r="J122" s="6"/>
      <c r="K122" s="7">
        <f t="shared" ca="1" si="5"/>
        <v>2.7213340764908269E-20</v>
      </c>
      <c r="N122" s="13">
        <f t="shared" si="7"/>
        <v>1110</v>
      </c>
      <c r="O122" s="12">
        <f t="shared" si="1"/>
        <v>1.2661318636804287E-7</v>
      </c>
      <c r="Q122" s="6"/>
      <c r="R122" s="12">
        <f t="shared" si="6"/>
        <v>1.3096318810791824E-4</v>
      </c>
      <c r="U122">
        <f t="shared" si="4"/>
        <v>0</v>
      </c>
      <c r="V122">
        <f>IF($G$18=1,+'truth model'!G53,0)</f>
        <v>0</v>
      </c>
    </row>
    <row r="123" spans="6:22" x14ac:dyDescent="0.25">
      <c r="F123" s="13">
        <f>'truth model'!B67</f>
        <v>1500</v>
      </c>
      <c r="G123" s="12">
        <f ca="1">'truth model'!C67</f>
        <v>8.3306171576930488E-18</v>
      </c>
      <c r="H123" s="9"/>
      <c r="I123" s="12">
        <f>'Game Level 1'!O135</f>
        <v>9.5002021843092393E-11</v>
      </c>
      <c r="J123" s="9"/>
      <c r="K123" s="10">
        <f t="shared" ca="1" si="5"/>
        <v>9.0253825714245282E-21</v>
      </c>
      <c r="N123" s="13">
        <f t="shared" si="7"/>
        <v>1140</v>
      </c>
      <c r="O123" s="12">
        <f t="shared" si="1"/>
        <v>7.2684590173158125E-8</v>
      </c>
      <c r="Q123" s="6"/>
      <c r="R123" s="12">
        <f t="shared" si="6"/>
        <v>2.3685095105160708E-4</v>
      </c>
      <c r="U123">
        <f t="shared" si="4"/>
        <v>0</v>
      </c>
      <c r="V123">
        <f>IF($G$18=1,+'truth model'!G54,0)</f>
        <v>0</v>
      </c>
    </row>
    <row r="124" spans="6:22" x14ac:dyDescent="0.25">
      <c r="F124" s="13">
        <f>'truth model'!B68</f>
        <v>1530</v>
      </c>
      <c r="G124" s="12">
        <f ca="1">'truth model'!C68</f>
        <v>3.2233746694804629E-18</v>
      </c>
      <c r="H124" s="9"/>
      <c r="I124" s="12">
        <f>'Game Level 1'!O136</f>
        <v>5.4725802399064906E-11</v>
      </c>
      <c r="J124" s="9"/>
      <c r="K124" s="10">
        <f t="shared" ref="K124:K187" ca="1" si="8">(I124-G124)^2</f>
        <v>2.9949130954179781E-21</v>
      </c>
      <c r="N124" s="13">
        <f t="shared" si="7"/>
        <v>1170</v>
      </c>
      <c r="O124" s="12">
        <f t="shared" si="1"/>
        <v>4.1735388832653684E-8</v>
      </c>
      <c r="Q124" s="6"/>
      <c r="R124" s="12">
        <f t="shared" si="6"/>
        <v>4.0174842001138597E-4</v>
      </c>
      <c r="U124">
        <f t="shared" si="4"/>
        <v>0</v>
      </c>
      <c r="V124">
        <f>IF($G$18=1,+'truth model'!G55,0)</f>
        <v>0</v>
      </c>
    </row>
    <row r="125" spans="6:22" x14ac:dyDescent="0.25">
      <c r="F125" s="13">
        <f>'truth model'!B69</f>
        <v>1560</v>
      </c>
      <c r="G125" s="12">
        <f ca="1">'truth model'!C69</f>
        <v>1.2475105163138384E-18</v>
      </c>
      <c r="H125" s="9"/>
      <c r="I125" s="12">
        <f>'Game Level 1'!O137</f>
        <v>3.1533170318794097E-11</v>
      </c>
      <c r="J125" s="9"/>
      <c r="K125" s="10">
        <f t="shared" ca="1" si="8"/>
        <v>9.9434075167815542E-22</v>
      </c>
      <c r="N125" s="13">
        <f t="shared" si="7"/>
        <v>1200</v>
      </c>
      <c r="O125" s="12">
        <f t="shared" si="1"/>
        <v>2.3970196318577057E-8</v>
      </c>
      <c r="Q125" s="6"/>
      <c r="R125" s="12">
        <f t="shared" si="6"/>
        <v>6.4250886746238054E-4</v>
      </c>
      <c r="U125">
        <f t="shared" si="4"/>
        <v>0</v>
      </c>
      <c r="V125">
        <f>IF($G$18=1,+'truth model'!G56,0)</f>
        <v>0</v>
      </c>
    </row>
    <row r="126" spans="6:22" x14ac:dyDescent="0.25">
      <c r="F126" s="13">
        <f>'truth model'!B70</f>
        <v>1590</v>
      </c>
      <c r="G126" s="12">
        <f ca="1">'truth model'!C70</f>
        <v>4.8292210228828714E-19</v>
      </c>
      <c r="H126" s="9"/>
      <c r="I126" s="12">
        <f>'Game Level 1'!O138</f>
        <v>1.8174312018411074E-11</v>
      </c>
      <c r="J126" s="9"/>
      <c r="K126" s="10">
        <f t="shared" ca="1" si="8"/>
        <v>3.3030559978900748E-22</v>
      </c>
      <c r="N126" s="13">
        <f t="shared" si="7"/>
        <v>1230</v>
      </c>
      <c r="O126" s="12">
        <f t="shared" si="1"/>
        <v>1.3770464599072063E-8</v>
      </c>
      <c r="Q126" s="6"/>
      <c r="R126" s="12">
        <f t="shared" si="6"/>
        <v>9.7341602120891197E-4</v>
      </c>
      <c r="U126">
        <f t="shared" si="4"/>
        <v>0</v>
      </c>
      <c r="V126">
        <f>IF($G$18=1,+'truth model'!G57,0)</f>
        <v>0</v>
      </c>
    </row>
    <row r="127" spans="6:22" x14ac:dyDescent="0.25">
      <c r="F127" s="13">
        <f>'truth model'!B71</f>
        <v>1620</v>
      </c>
      <c r="G127" s="12">
        <f ca="1">'truth model'!C71</f>
        <v>1.8698588443925867E-19</v>
      </c>
      <c r="H127" s="9"/>
      <c r="I127" s="12">
        <f>'Game Level 1'!O139</f>
        <v>1.0477596950973843E-11</v>
      </c>
      <c r="J127" s="9"/>
      <c r="K127" s="10">
        <f t="shared" ca="1" si="8"/>
        <v>1.0978003394873092E-22</v>
      </c>
      <c r="N127" s="13">
        <f t="shared" si="7"/>
        <v>1260</v>
      </c>
      <c r="O127" s="12">
        <f t="shared" si="1"/>
        <v>7.9129632470012851E-9</v>
      </c>
      <c r="Q127" s="6"/>
      <c r="R127" s="12">
        <f t="shared" si="6"/>
        <v>1.4029693448469785E-3</v>
      </c>
      <c r="U127">
        <f t="shared" si="4"/>
        <v>0</v>
      </c>
      <c r="V127">
        <f>IF($G$18=1,+'truth model'!G58,0)</f>
        <v>0</v>
      </c>
    </row>
    <row r="128" spans="6:22" x14ac:dyDescent="0.25">
      <c r="F128" s="13">
        <f>'truth model'!B72</f>
        <v>1650</v>
      </c>
      <c r="G128" s="12">
        <f ca="1">'truth model'!C72</f>
        <v>7.2416696075000913E-20</v>
      </c>
      <c r="H128" s="9"/>
      <c r="I128" s="12">
        <f>'Game Level 1'!O140</f>
        <v>6.0419508842294278E-12</v>
      </c>
      <c r="J128" s="9"/>
      <c r="K128" s="10">
        <f t="shared" ca="1" si="8"/>
        <v>3.6505169612364524E-23</v>
      </c>
      <c r="N128" s="13">
        <f t="shared" si="7"/>
        <v>1290</v>
      </c>
      <c r="O128" s="12">
        <f t="shared" si="1"/>
        <v>4.5482669774682117E-9</v>
      </c>
      <c r="Q128" s="6"/>
      <c r="R128" s="12">
        <f t="shared" si="6"/>
        <v>1.9309826158657869E-3</v>
      </c>
      <c r="U128">
        <f t="shared" si="4"/>
        <v>0</v>
      </c>
      <c r="V128">
        <f>IF($G$18=1,+'truth model'!G59,0)</f>
        <v>0</v>
      </c>
    </row>
    <row r="129" spans="6:22" x14ac:dyDescent="0.25">
      <c r="F129" s="13">
        <f>'truth model'!B73</f>
        <v>1680</v>
      </c>
      <c r="G129" s="12">
        <f ca="1">'truth model'!C73</f>
        <v>2.8052131733815116E-20</v>
      </c>
      <c r="H129" s="9"/>
      <c r="I129" s="12">
        <f>'Game Level 1'!O141</f>
        <v>3.4850005013687966E-12</v>
      </c>
      <c r="J129" s="9"/>
      <c r="K129" s="10">
        <f t="shared" ca="1" si="8"/>
        <v>1.2145228299017379E-23</v>
      </c>
      <c r="N129" s="13">
        <f t="shared" si="7"/>
        <v>1320</v>
      </c>
      <c r="O129" s="12">
        <f t="shared" si="1"/>
        <v>2.6149950273004098E-9</v>
      </c>
      <c r="Q129" s="6"/>
      <c r="R129" s="12">
        <f t="shared" si="6"/>
        <v>2.5466914678844424E-3</v>
      </c>
      <c r="U129">
        <f t="shared" si="4"/>
        <v>0</v>
      </c>
      <c r="V129">
        <f>IF($G$18=1,+'truth model'!G60,0)</f>
        <v>0</v>
      </c>
    </row>
    <row r="130" spans="6:22" x14ac:dyDescent="0.25">
      <c r="F130" s="13">
        <f>'truth model'!B74</f>
        <v>1710</v>
      </c>
      <c r="G130" s="12">
        <f ca="1">'truth model'!C74</f>
        <v>1.0868993660717193E-20</v>
      </c>
      <c r="H130" s="9"/>
      <c r="I130" s="12">
        <f>'Game Level 1'!O142</f>
        <v>2.0106522096777496E-12</v>
      </c>
      <c r="J130" s="9"/>
      <c r="K130" s="10">
        <f t="shared" ca="1" si="8"/>
        <v>4.0427222645744845E-24</v>
      </c>
      <c r="N130" s="13">
        <f t="shared" si="7"/>
        <v>1350</v>
      </c>
      <c r="O130" s="12">
        <f t="shared" si="1"/>
        <v>1.5038866132093316E-9</v>
      </c>
      <c r="Q130" s="6"/>
      <c r="R130" s="12">
        <f t="shared" si="6"/>
        <v>3.2283908241892787E-3</v>
      </c>
      <c r="U130">
        <f t="shared" si="4"/>
        <v>0</v>
      </c>
      <c r="V130">
        <f>IF($G$18=1,+'truth model'!G61,0)</f>
        <v>0</v>
      </c>
    </row>
    <row r="131" spans="6:22" x14ac:dyDescent="0.25">
      <c r="F131" s="13">
        <f>'truth model'!B75</f>
        <v>1740</v>
      </c>
      <c r="G131" s="12">
        <f ca="1">'truth model'!C75</f>
        <v>4.2121908073917542E-21</v>
      </c>
      <c r="H131" s="9"/>
      <c r="I131" s="12">
        <f>'Game Level 1'!O143</f>
        <v>1.1603200244850458E-12</v>
      </c>
      <c r="J131" s="9"/>
      <c r="K131" s="10">
        <f t="shared" ca="1" si="8"/>
        <v>1.3463425494459985E-24</v>
      </c>
      <c r="N131" s="13">
        <f t="shared" si="7"/>
        <v>1380</v>
      </c>
      <c r="O131" s="12">
        <f t="shared" si="1"/>
        <v>8.6512577693371561E-10</v>
      </c>
      <c r="Q131" s="6"/>
      <c r="R131" s="12">
        <f t="shared" si="6"/>
        <v>3.9448022339900789E-3</v>
      </c>
      <c r="U131">
        <f t="shared" si="4"/>
        <v>0</v>
      </c>
      <c r="V131">
        <f>IF($G$18=1,+'truth model'!G62,0)</f>
        <v>0</v>
      </c>
    </row>
    <row r="132" spans="6:22" x14ac:dyDescent="0.25">
      <c r="F132" s="13">
        <f>'truth model'!B76</f>
        <v>1770</v>
      </c>
      <c r="G132" s="12">
        <f ca="1">'truth model'!C76</f>
        <v>1.632754271079491E-21</v>
      </c>
      <c r="H132" s="9"/>
      <c r="I132" s="12">
        <f>'Game Level 1'!O144</f>
        <v>6.697667419132174E-13</v>
      </c>
      <c r="J132" s="9"/>
      <c r="K132" s="10">
        <f t="shared" ca="1" si="8"/>
        <v>4.4858748638591736E-25</v>
      </c>
      <c r="N132" s="13">
        <f t="shared" si="7"/>
        <v>1410</v>
      </c>
      <c r="O132" s="12">
        <f t="shared" si="1"/>
        <v>4.9780986427740167E-10</v>
      </c>
      <c r="Q132" s="6"/>
      <c r="R132" s="12">
        <f t="shared" si="6"/>
        <v>4.657998458014595E-3</v>
      </c>
      <c r="U132">
        <f t="shared" si="4"/>
        <v>0</v>
      </c>
      <c r="V132">
        <f>IF($G$18=1,+'truth model'!G63,0)</f>
        <v>0</v>
      </c>
    </row>
    <row r="133" spans="6:22" x14ac:dyDescent="0.25">
      <c r="F133" s="13">
        <f>'truth model'!B77</f>
        <v>1800</v>
      </c>
      <c r="G133" s="12">
        <f ca="1">'truth model'!C77</f>
        <v>6.3303323259574041E-22</v>
      </c>
      <c r="H133" s="9"/>
      <c r="I133" s="12">
        <f>'Game Level 1'!O145</f>
        <v>3.8669855603041731E-13</v>
      </c>
      <c r="J133" s="9"/>
      <c r="K133" s="10">
        <f t="shared" ca="1" si="8"/>
        <v>1.4953577274642372E-25</v>
      </c>
      <c r="N133" s="13">
        <f t="shared" si="7"/>
        <v>1440</v>
      </c>
      <c r="O133" s="12">
        <f t="shared" si="1"/>
        <v>2.8652834774485893E-10</v>
      </c>
      <c r="Q133" s="6"/>
      <c r="R133" s="12">
        <f t="shared" si="6"/>
        <v>5.3273919065668675E-3</v>
      </c>
      <c r="U133">
        <f t="shared" si="4"/>
        <v>0</v>
      </c>
      <c r="V133">
        <f>IF($G$18=1,+'truth model'!G64,0)</f>
        <v>0</v>
      </c>
    </row>
    <row r="134" spans="6:22" x14ac:dyDescent="0.25">
      <c r="F134" s="13">
        <f>'truth model'!B78</f>
        <v>1830</v>
      </c>
      <c r="G134" s="12">
        <f ca="1">'truth model'!C78</f>
        <v>2.454843609267902E-22</v>
      </c>
      <c r="H134" s="9"/>
      <c r="I134" s="12">
        <f>'Game Level 1'!O146</f>
        <v>2.2331758229502736E-13</v>
      </c>
      <c r="J134" s="9"/>
      <c r="K134" s="10">
        <f t="shared" ca="1" si="8"/>
        <v>4.9870742452454372E-26</v>
      </c>
      <c r="N134" s="13">
        <f t="shared" si="7"/>
        <v>1470</v>
      </c>
      <c r="O134" s="12">
        <f t="shared" si="1"/>
        <v>1.649646867360245E-10</v>
      </c>
      <c r="Q134" s="6"/>
      <c r="R134" s="12">
        <f t="shared" si="6"/>
        <v>5.9141032413424144E-3</v>
      </c>
      <c r="U134">
        <f t="shared" si="4"/>
        <v>0</v>
      </c>
      <c r="V134">
        <f>IF($G$18=1,+'truth model'!G65,0)</f>
        <v>0</v>
      </c>
    </row>
    <row r="135" spans="6:22" x14ac:dyDescent="0.25">
      <c r="F135" s="13">
        <f>'truth model'!B79</f>
        <v>1860</v>
      </c>
      <c r="G135" s="12">
        <f ca="1">'truth model'!C79</f>
        <v>9.5216343662048132E-23</v>
      </c>
      <c r="H135" s="9"/>
      <c r="I135" s="12">
        <f>'Game Level 1'!O147</f>
        <v>1.2899500479244609E-13</v>
      </c>
      <c r="J135" s="9"/>
      <c r="K135" s="10">
        <f t="shared" ca="1" si="8"/>
        <v>1.6639711236838324E-26</v>
      </c>
      <c r="N135" s="13">
        <f t="shared" si="7"/>
        <v>1500</v>
      </c>
      <c r="O135" s="12">
        <f t="shared" si="1"/>
        <v>9.5002021843092393E-11</v>
      </c>
      <c r="Q135" s="6"/>
      <c r="R135" s="12">
        <f t="shared" si="6"/>
        <v>6.3849996181914986E-3</v>
      </c>
      <c r="U135">
        <f t="shared" si="4"/>
        <v>0</v>
      </c>
      <c r="V135">
        <f>IF($G$18=1,+'truth model'!G66,0)</f>
        <v>0</v>
      </c>
    </row>
    <row r="136" spans="6:22" x14ac:dyDescent="0.25">
      <c r="F136" s="13">
        <f>'truth model'!B80</f>
        <v>1890</v>
      </c>
      <c r="G136" s="12">
        <f ca="1">'truth model'!C80</f>
        <v>3.6939261348142394E-23</v>
      </c>
      <c r="H136" s="9"/>
      <c r="I136" s="12">
        <f>'Game Level 1'!O148</f>
        <v>7.4528211031200748E-14</v>
      </c>
      <c r="J136" s="9"/>
      <c r="K136" s="10">
        <f t="shared" ca="1" si="8"/>
        <v>5.5544542340051583E-27</v>
      </c>
      <c r="N136" s="13">
        <f t="shared" si="7"/>
        <v>1530</v>
      </c>
      <c r="O136" s="12">
        <f t="shared" si="1"/>
        <v>5.4725802399064906E-11</v>
      </c>
      <c r="Q136" s="6"/>
      <c r="R136" s="12">
        <f t="shared" si="6"/>
        <v>6.7158140846162069E-3</v>
      </c>
      <c r="U136">
        <f t="shared" si="4"/>
        <v>0</v>
      </c>
      <c r="V136">
        <f>IF($G$18=1,+'truth model'!G67,0)</f>
        <v>0</v>
      </c>
    </row>
    <row r="137" spans="6:22" x14ac:dyDescent="0.25">
      <c r="F137" s="13">
        <f>'truth model'!B81</f>
        <v>1920</v>
      </c>
      <c r="G137" s="12">
        <f ca="1">'truth model'!C81</f>
        <v>1.4333511998318565E-23</v>
      </c>
      <c r="H137" s="9"/>
      <c r="I137" s="12">
        <f>'Game Level 1'!O149</f>
        <v>4.3068977232670442E-14</v>
      </c>
      <c r="J137" s="9"/>
      <c r="K137" s="10">
        <f t="shared" ca="1" si="8"/>
        <v>1.8549367986336253E-27</v>
      </c>
      <c r="N137" s="13">
        <f t="shared" si="7"/>
        <v>1560</v>
      </c>
      <c r="O137" s="12">
        <f t="shared" si="1"/>
        <v>3.1533170318794097E-11</v>
      </c>
      <c r="Q137" s="6"/>
      <c r="R137" s="12">
        <f t="shared" si="6"/>
        <v>6.8929792510319925E-3</v>
      </c>
      <c r="U137">
        <f t="shared" si="4"/>
        <v>0</v>
      </c>
      <c r="V137">
        <f>IF($G$18=1,+'truth model'!G68,0)</f>
        <v>0</v>
      </c>
    </row>
    <row r="138" spans="6:22" x14ac:dyDescent="0.25">
      <c r="F138" s="13">
        <f>'truth model'!B82</f>
        <v>1950</v>
      </c>
      <c r="G138" s="12">
        <f ca="1">'truth model'!C82</f>
        <v>5.5629271802336736E-24</v>
      </c>
      <c r="H138" s="9"/>
      <c r="I138" s="12">
        <f>'Game Level 1'!O150</f>
        <v>2.4894460834140064E-14</v>
      </c>
      <c r="J138" s="9"/>
      <c r="K138" s="10">
        <f t="shared" ca="1" si="8"/>
        <v>6.1973417994556142E-28</v>
      </c>
      <c r="N138" s="13">
        <f t="shared" si="7"/>
        <v>1590</v>
      </c>
      <c r="O138" s="12">
        <f t="shared" si="1"/>
        <v>1.8174312018411074E-11</v>
      </c>
      <c r="Q138" s="6"/>
      <c r="R138" s="12">
        <f t="shared" si="6"/>
        <v>6.9140656512490638E-3</v>
      </c>
      <c r="U138">
        <f t="shared" si="4"/>
        <v>0</v>
      </c>
      <c r="V138">
        <f>IF($G$18=1,+'truth model'!G69,0)</f>
        <v>0</v>
      </c>
    </row>
    <row r="139" spans="6:22" x14ac:dyDescent="0.25">
      <c r="F139" s="13">
        <f>'truth model'!B83</f>
        <v>1980</v>
      </c>
      <c r="G139" s="12">
        <f ca="1">'truth model'!C83</f>
        <v>2.159430017275822E-24</v>
      </c>
      <c r="H139" s="9"/>
      <c r="I139" s="12">
        <f>'Game Level 1'!O151</f>
        <v>1.4392407915227468E-14</v>
      </c>
      <c r="J139" s="9"/>
      <c r="K139" s="10">
        <f t="shared" ca="1" si="8"/>
        <v>2.0714140553614346E-28</v>
      </c>
      <c r="N139" s="13">
        <f t="shared" si="7"/>
        <v>1620</v>
      </c>
      <c r="O139" s="12">
        <f t="shared" si="1"/>
        <v>1.0477596950973843E-11</v>
      </c>
      <c r="Q139" s="6"/>
      <c r="R139" s="12">
        <f t="shared" si="6"/>
        <v>6.7869491465974933E-3</v>
      </c>
      <c r="U139">
        <f t="shared" si="4"/>
        <v>0</v>
      </c>
      <c r="V139">
        <f>IF($G$18=1,+'truth model'!G70,0)</f>
        <v>0</v>
      </c>
    </row>
    <row r="140" spans="6:22" x14ac:dyDescent="0.25">
      <c r="F140" s="13">
        <f>'truth model'!B84</f>
        <v>2010</v>
      </c>
      <c r="G140" s="12">
        <f ca="1">'truth model'!C84</f>
        <v>8.3841402451385576E-25</v>
      </c>
      <c r="H140" s="9"/>
      <c r="I140" s="12">
        <f>'Game Level 1'!O152</f>
        <v>8.3225238613612105E-15</v>
      </c>
      <c r="J140" s="9"/>
      <c r="K140" s="10">
        <f t="shared" ca="1" si="8"/>
        <v>6.9264403408971273E-29</v>
      </c>
      <c r="N140" s="13">
        <f t="shared" si="7"/>
        <v>1650</v>
      </c>
      <c r="O140" s="12">
        <f t="shared" si="1"/>
        <v>6.0419508842294278E-12</v>
      </c>
      <c r="Q140" s="6"/>
      <c r="R140" s="12">
        <f t="shared" si="6"/>
        <v>6.5280012901074314E-3</v>
      </c>
      <c r="U140">
        <f t="shared" si="4"/>
        <v>0</v>
      </c>
      <c r="V140">
        <f>IF($G$18=1,+'truth model'!G71,0)</f>
        <v>0</v>
      </c>
    </row>
    <row r="141" spans="6:22" x14ac:dyDescent="0.25">
      <c r="F141" s="13">
        <f>'truth model'!B85</f>
        <v>2040</v>
      </c>
      <c r="G141" s="12">
        <f ca="1">'truth model'!C85</f>
        <v>3.2558187574596588E-25</v>
      </c>
      <c r="H141" s="9"/>
      <c r="I141" s="12">
        <f>'Game Level 1'!O153</f>
        <v>4.8135535058527078E-15</v>
      </c>
      <c r="J141" s="9"/>
      <c r="K141" s="10">
        <f t="shared" ca="1" si="8"/>
        <v>2.3170297350572483E-29</v>
      </c>
      <c r="N141" s="13">
        <f t="shared" si="7"/>
        <v>1680</v>
      </c>
      <c r="O141" s="12">
        <f t="shared" si="1"/>
        <v>3.4850005013687966E-12</v>
      </c>
      <c r="Q141" s="6"/>
      <c r="R141" s="12">
        <f t="shared" si="6"/>
        <v>6.1596838178956826E-3</v>
      </c>
      <c r="U141">
        <f t="shared" si="4"/>
        <v>0</v>
      </c>
      <c r="V141">
        <f>IF($G$18=1,+'truth model'!G72,0)</f>
        <v>0</v>
      </c>
    </row>
    <row r="142" spans="6:22" x14ac:dyDescent="0.25">
      <c r="F142" s="13">
        <f>'truth model'!B86</f>
        <v>2070</v>
      </c>
      <c r="G142" s="12">
        <f ca="1">'truth model'!C86</f>
        <v>1.2645699117253878E-25</v>
      </c>
      <c r="H142" s="9"/>
      <c r="I142" s="12">
        <f>'Game Level 1'!O154</f>
        <v>2.7846079567622483E-15</v>
      </c>
      <c r="J142" s="9"/>
      <c r="K142" s="10">
        <f t="shared" ca="1" si="8"/>
        <v>7.7540414721593565E-30</v>
      </c>
      <c r="N142" s="13">
        <f t="shared" si="7"/>
        <v>1710</v>
      </c>
      <c r="O142" s="12">
        <f t="shared" si="1"/>
        <v>2.0106522096777496E-12</v>
      </c>
      <c r="Q142" s="6"/>
      <c r="R142" s="12">
        <f t="shared" si="6"/>
        <v>5.7079364826229792E-3</v>
      </c>
      <c r="U142">
        <f t="shared" si="4"/>
        <v>0</v>
      </c>
      <c r="V142">
        <f>IF($G$18=1,+'truth model'!G73,0)</f>
        <v>0</v>
      </c>
    </row>
    <row r="143" spans="6:22" x14ac:dyDescent="0.25">
      <c r="F143" s="13">
        <f>'truth model'!B87</f>
        <v>2100</v>
      </c>
      <c r="G143" s="12">
        <f ca="1">'truth model'!C87</f>
        <v>4.9125282833178596E-26</v>
      </c>
      <c r="H143" s="9"/>
      <c r="I143" s="12">
        <f>'Game Level 1'!O155</f>
        <v>1.6111952807904245E-15</v>
      </c>
      <c r="J143" s="9"/>
      <c r="K143" s="10">
        <f t="shared" ca="1" si="8"/>
        <v>2.595950232683034E-30</v>
      </c>
      <c r="N143" s="13">
        <f t="shared" si="7"/>
        <v>1740</v>
      </c>
      <c r="O143" s="12">
        <f t="shared" si="1"/>
        <v>1.1603200244850458E-12</v>
      </c>
      <c r="Q143" s="6"/>
      <c r="R143" s="12">
        <f t="shared" si="6"/>
        <v>5.1996940014256551E-3</v>
      </c>
      <c r="U143">
        <f t="shared" si="4"/>
        <v>0</v>
      </c>
      <c r="V143">
        <f>IF($G$18=1,+'truth model'!G74,0)</f>
        <v>0</v>
      </c>
    </row>
    <row r="144" spans="6:22" x14ac:dyDescent="0.25">
      <c r="F144" s="13">
        <f>'truth model'!B88</f>
        <v>2130</v>
      </c>
      <c r="G144" s="12">
        <f ca="1">'truth model'!C88</f>
        <v>1.9087346163097328E-26</v>
      </c>
      <c r="H144" s="9"/>
      <c r="I144" s="12">
        <f>'Game Level 1'!O156</f>
        <v>9.3243069198741231E-16</v>
      </c>
      <c r="J144" s="9"/>
      <c r="K144" s="10">
        <f t="shared" ca="1" si="8"/>
        <v>8.6942699532452943E-31</v>
      </c>
      <c r="N144" s="13">
        <f t="shared" si="7"/>
        <v>1770</v>
      </c>
      <c r="O144" s="12">
        <f t="shared" si="1"/>
        <v>6.697667419132174E-13</v>
      </c>
      <c r="Q144" s="6"/>
      <c r="R144" s="12">
        <f t="shared" si="6"/>
        <v>4.660777438181659E-3</v>
      </c>
      <c r="U144">
        <f t="shared" si="4"/>
        <v>0</v>
      </c>
      <c r="V144">
        <f>IF($G$18=1,+'truth model'!G75,0)</f>
        <v>0</v>
      </c>
    </row>
    <row r="145" spans="6:22" x14ac:dyDescent="0.25">
      <c r="F145" s="13">
        <f>'truth model'!B89</f>
        <v>2160</v>
      </c>
      <c r="G145" s="12">
        <f ca="1">'truth model'!C89</f>
        <v>7.4175927636867428E-27</v>
      </c>
      <c r="H145" s="9"/>
      <c r="I145" s="12">
        <f>'Game Level 1'!O157</f>
        <v>5.3971889121748318E-16</v>
      </c>
      <c r="J145" s="9"/>
      <c r="K145" s="10">
        <f t="shared" ca="1" si="8"/>
        <v>2.9129648152902263E-31</v>
      </c>
      <c r="N145" s="13">
        <f t="shared" si="7"/>
        <v>1800</v>
      </c>
      <c r="O145" s="12">
        <f t="shared" si="1"/>
        <v>3.8669855603041731E-13</v>
      </c>
      <c r="Q145" s="6"/>
      <c r="R145" s="12">
        <f t="shared" si="6"/>
        <v>4.114302227141692E-3</v>
      </c>
      <c r="U145">
        <f t="shared" si="4"/>
        <v>0</v>
      </c>
      <c r="V145">
        <f>IF($G$18=1,+'truth model'!G76,0)</f>
        <v>0</v>
      </c>
    </row>
    <row r="146" spans="6:22" x14ac:dyDescent="0.25">
      <c r="F146" s="13">
        <f>'truth model'!B90</f>
        <v>2190</v>
      </c>
      <c r="G146" s="12">
        <f ca="1">'truth model'!C90</f>
        <v>2.8830758757668319E-27</v>
      </c>
      <c r="H146" s="9"/>
      <c r="I146" s="12">
        <f>'Game Level 1'!O158</f>
        <v>3.1246387247794271E-16</v>
      </c>
      <c r="J146" s="9"/>
      <c r="K146" s="10">
        <f t="shared" ca="1" si="8"/>
        <v>9.7633671602110314E-32</v>
      </c>
      <c r="N146" s="13">
        <f t="shared" si="7"/>
        <v>1830</v>
      </c>
      <c r="O146" s="12">
        <f t="shared" si="1"/>
        <v>2.2331758229502736E-13</v>
      </c>
      <c r="Q146" s="6"/>
      <c r="R146" s="12">
        <f t="shared" si="6"/>
        <v>3.5796488199715771E-3</v>
      </c>
      <c r="U146">
        <f t="shared" si="4"/>
        <v>0</v>
      </c>
      <c r="V146">
        <f>IF($G$18=1,+'truth model'!G77,0)</f>
        <v>0</v>
      </c>
    </row>
    <row r="147" spans="6:22" x14ac:dyDescent="0.25">
      <c r="F147" s="13">
        <f>'truth model'!B91</f>
        <v>2220</v>
      </c>
      <c r="G147" s="12">
        <f ca="1">'truth model'!C91</f>
        <v>1.120788130975331E-27</v>
      </c>
      <c r="H147" s="9"/>
      <c r="I147" s="12">
        <f>'Game Level 1'!O159</f>
        <v>1.8093043083408577E-16</v>
      </c>
      <c r="J147" s="9"/>
      <c r="K147" s="10">
        <f t="shared" ca="1" si="8"/>
        <v>3.2735820801402319E-32</v>
      </c>
      <c r="N147" s="13">
        <f t="shared" si="7"/>
        <v>1860</v>
      </c>
      <c r="O147" s="12">
        <f t="shared" si="1"/>
        <v>1.2899500479244609E-13</v>
      </c>
      <c r="Q147" s="6"/>
      <c r="R147" s="12">
        <f t="shared" si="6"/>
        <v>3.0719651887908934E-3</v>
      </c>
      <c r="U147">
        <f t="shared" si="4"/>
        <v>0</v>
      </c>
      <c r="V147">
        <f>IF($G$18=1,+'truth model'!G78,0)</f>
        <v>0</v>
      </c>
    </row>
    <row r="148" spans="6:22" x14ac:dyDescent="0.25">
      <c r="F148" s="13">
        <f>'truth model'!B92</f>
        <v>2250</v>
      </c>
      <c r="G148" s="12">
        <f ca="1">'truth model'!C92</f>
        <v>4.3577676738468938E-28</v>
      </c>
      <c r="H148" s="9"/>
      <c r="I148" s="12">
        <f>'Game Level 1'!O160</f>
        <v>1.0478558753785478E-16</v>
      </c>
      <c r="J148" s="9"/>
      <c r="K148" s="10">
        <f t="shared" ca="1" si="8"/>
        <v>1.0980019355562101E-32</v>
      </c>
      <c r="N148" s="13">
        <f t="shared" si="7"/>
        <v>1890</v>
      </c>
      <c r="O148" s="12">
        <f t="shared" si="1"/>
        <v>7.4528211031200748E-14</v>
      </c>
      <c r="Q148" s="6"/>
      <c r="R148" s="12">
        <f t="shared" si="6"/>
        <v>2.602118716566083E-3</v>
      </c>
      <c r="U148">
        <f t="shared" si="4"/>
        <v>0</v>
      </c>
      <c r="V148">
        <f>IF($G$18=1,+'truth model'!G79,0)</f>
        <v>0</v>
      </c>
    </row>
    <row r="149" spans="6:22" x14ac:dyDescent="0.25">
      <c r="F149" s="13">
        <f>'truth model'!B93</f>
        <v>2280</v>
      </c>
      <c r="G149" s="12">
        <f ca="1">'truth model'!C93</f>
        <v>1.6946361788048966E-28</v>
      </c>
      <c r="H149" s="9"/>
      <c r="I149" s="12">
        <f>'Game Level 1'!O161</f>
        <v>6.069713080439347E-17</v>
      </c>
      <c r="J149" s="9"/>
      <c r="K149" s="10">
        <f t="shared" ca="1" si="8"/>
        <v>3.6841416878650782E-33</v>
      </c>
      <c r="N149" s="13">
        <f t="shared" si="7"/>
        <v>1920</v>
      </c>
      <c r="O149" s="12">
        <f t="shared" ref="O149:O205" si="9">IF($N149&lt;=O$73,0,+O$71*O$72*O$74*O$77^0.5/(2*(PI()*O$78*($N149-O$73)^3)^0.5)*EXP(-((O$77*O$74-O$79*($N149-O$73))^2)/(4*O$77*O$78*($N149-O$73)))*EXP(-O$80*($N149-O$73)))</f>
        <v>4.3068977232670442E-14</v>
      </c>
      <c r="Q149" s="6"/>
      <c r="R149" s="12">
        <f t="shared" ref="R149:R180" si="10">IF($N149&lt;=O$73,0,+O$71*O$72*O$75*O$77^0.5/(2*(PI()*O$78*($N149-O$73)^3)^0.5)*EXP(-((O$77*O$75-O$79*($N149-O$73))^2)/(4*O$77*O$78*($N149-O$73)))*EXP(-O$80*($N149-O$73)))</f>
        <v>2.1769882245167922E-3</v>
      </c>
      <c r="U149">
        <f t="shared" si="4"/>
        <v>0</v>
      </c>
      <c r="V149">
        <f>IF($G$18=1,+'truth model'!G80,0)</f>
        <v>0</v>
      </c>
    </row>
    <row r="150" spans="6:22" x14ac:dyDescent="0.25">
      <c r="F150" s="13">
        <f>'truth model'!B94</f>
        <v>2310</v>
      </c>
      <c r="G150" s="12">
        <f ca="1">'truth model'!C94</f>
        <v>6.5911242445612892E-29</v>
      </c>
      <c r="H150" s="9"/>
      <c r="I150" s="12">
        <f>'Game Level 1'!O162</f>
        <v>3.5164951359783581E-17</v>
      </c>
      <c r="J150" s="9"/>
      <c r="K150" s="10">
        <f t="shared" ca="1" si="8"/>
        <v>1.2365738041313094E-33</v>
      </c>
      <c r="N150" s="13">
        <f t="shared" ref="N150:N181" si="11">N149+$O$76</f>
        <v>1950</v>
      </c>
      <c r="O150" s="12">
        <f t="shared" si="9"/>
        <v>2.4894460834140064E-14</v>
      </c>
      <c r="Q150" s="6"/>
      <c r="R150" s="12">
        <f t="shared" si="10"/>
        <v>1.7999811141803099E-3</v>
      </c>
      <c r="U150">
        <f t="shared" si="4"/>
        <v>0</v>
      </c>
      <c r="V150">
        <f>IF($G$18=1,+'truth model'!G81,0)</f>
        <v>0</v>
      </c>
    </row>
    <row r="151" spans="6:22" x14ac:dyDescent="0.25">
      <c r="F151" s="13">
        <f>'truth model'!B95</f>
        <v>2340</v>
      </c>
      <c r="G151" s="12">
        <f ca="1">'truth model'!C95</f>
        <v>2.5639640909282363E-29</v>
      </c>
      <c r="H151" s="9"/>
      <c r="I151" s="12">
        <f>'Game Level 1'!O163</f>
        <v>2.0376319232671868E-17</v>
      </c>
      <c r="J151" s="9"/>
      <c r="K151" s="10">
        <f t="shared" ca="1" si="8"/>
        <v>4.1519438547070848E-34</v>
      </c>
      <c r="N151" s="13">
        <f t="shared" si="11"/>
        <v>1980</v>
      </c>
      <c r="O151" s="12">
        <f t="shared" si="9"/>
        <v>1.4392407915227468E-14</v>
      </c>
      <c r="Q151" s="6"/>
      <c r="R151" s="12">
        <f t="shared" si="10"/>
        <v>1.4716700743843843E-3</v>
      </c>
      <c r="U151">
        <f t="shared" ref="U151:U206" si="12">IF($G$18=1,+G138,0)</f>
        <v>0</v>
      </c>
      <c r="V151">
        <f>IF($G$18=1,+'truth model'!G82,0)</f>
        <v>0</v>
      </c>
    </row>
    <row r="152" spans="6:22" x14ac:dyDescent="0.25">
      <c r="F152" s="13">
        <f>'truth model'!B96</f>
        <v>2370</v>
      </c>
      <c r="G152" s="12">
        <f ca="1">'truth model'!C96</f>
        <v>9.9754525608757675E-30</v>
      </c>
      <c r="H152" s="9"/>
      <c r="I152" s="12">
        <f>'Game Level 1'!O164</f>
        <v>1.1809022342930165E-17</v>
      </c>
      <c r="J152" s="9"/>
      <c r="K152" s="10">
        <f t="shared" ca="1" si="8"/>
        <v>1.3945300869558828E-34</v>
      </c>
      <c r="N152" s="13">
        <f t="shared" si="11"/>
        <v>2010</v>
      </c>
      <c r="O152" s="12">
        <f t="shared" si="9"/>
        <v>8.3225238613612105E-15</v>
      </c>
      <c r="Q152" s="6"/>
      <c r="R152" s="12">
        <f t="shared" si="10"/>
        <v>1.1904624614050958E-3</v>
      </c>
      <c r="U152">
        <f t="shared" si="12"/>
        <v>0</v>
      </c>
      <c r="V152">
        <f>IF($G$18=1,+'truth model'!G83,0)</f>
        <v>0</v>
      </c>
    </row>
    <row r="153" spans="6:22" x14ac:dyDescent="0.25">
      <c r="F153" s="13">
        <f>'truth model'!B97</f>
        <v>2400</v>
      </c>
      <c r="G153" s="12">
        <f ca="1">'truth model'!C97</f>
        <v>3.8816854534549745E-30</v>
      </c>
      <c r="H153" s="9"/>
      <c r="I153" s="12">
        <f>'Game Level 1'!O165</f>
        <v>6.8449978054516817E-18</v>
      </c>
      <c r="J153" s="9"/>
      <c r="K153" s="10">
        <f t="shared" ca="1" si="8"/>
        <v>4.6853994956585197E-35</v>
      </c>
      <c r="N153" s="13">
        <f t="shared" si="11"/>
        <v>2040</v>
      </c>
      <c r="O153" s="12">
        <f t="shared" si="9"/>
        <v>4.8135535058527078E-15</v>
      </c>
      <c r="Q153" s="6"/>
      <c r="R153" s="12">
        <f t="shared" si="10"/>
        <v>9.5323799451714334E-4</v>
      </c>
      <c r="U153">
        <f t="shared" si="12"/>
        <v>0</v>
      </c>
      <c r="V153">
        <f>IF($G$18=1,+'truth model'!G84,0)</f>
        <v>0</v>
      </c>
    </row>
    <row r="154" spans="6:22" x14ac:dyDescent="0.25">
      <c r="F154" s="13">
        <f>'truth model'!B98</f>
        <v>2430</v>
      </c>
      <c r="G154" s="12">
        <f ca="1">'truth model'!C98</f>
        <v>1.5106852586097227E-30</v>
      </c>
      <c r="H154" s="9"/>
      <c r="I154" s="12">
        <f>'Game Level 1'!O166</f>
        <v>3.9682821194430669E-18</v>
      </c>
      <c r="J154" s="9"/>
      <c r="K154" s="10">
        <f t="shared" ca="1" si="8"/>
        <v>1.5747262979479569E-35</v>
      </c>
      <c r="N154" s="13">
        <f t="shared" si="11"/>
        <v>2070</v>
      </c>
      <c r="O154" s="12">
        <f t="shared" si="9"/>
        <v>2.7846079567622483E-15</v>
      </c>
      <c r="Q154" s="6"/>
      <c r="R154" s="12">
        <f t="shared" si="10"/>
        <v>7.5591279452103433E-4</v>
      </c>
      <c r="U154">
        <f t="shared" si="12"/>
        <v>0</v>
      </c>
      <c r="V154">
        <f>IF($G$18=1,+'truth model'!G85,0)</f>
        <v>0</v>
      </c>
    </row>
    <row r="155" spans="6:22" x14ac:dyDescent="0.25">
      <c r="F155" s="13">
        <f>'truth model'!B99</f>
        <v>2460</v>
      </c>
      <c r="G155" s="12">
        <f ca="1">'truth model'!C99</f>
        <v>5.8802046130264465E-31</v>
      </c>
      <c r="H155" s="9"/>
      <c r="I155" s="12">
        <f>'Game Level 1'!O167</f>
        <v>2.3009138156143028E-18</v>
      </c>
      <c r="J155" s="9"/>
      <c r="K155" s="10">
        <f t="shared" ca="1" si="8"/>
        <v>5.2942043868820629E-36</v>
      </c>
      <c r="N155" s="13">
        <f t="shared" si="11"/>
        <v>2100</v>
      </c>
      <c r="O155" s="12">
        <f t="shared" si="9"/>
        <v>1.6111952807904245E-15</v>
      </c>
      <c r="Q155" s="6"/>
      <c r="R155" s="12">
        <f t="shared" si="10"/>
        <v>5.939074191983353E-4</v>
      </c>
      <c r="U155">
        <f t="shared" si="12"/>
        <v>0</v>
      </c>
      <c r="V155">
        <f>IF($G$18=1,+'truth model'!G86,0)</f>
        <v>0</v>
      </c>
    </row>
    <row r="156" spans="6:22" x14ac:dyDescent="0.25">
      <c r="F156" s="13">
        <f>'truth model'!B100</f>
        <v>2490</v>
      </c>
      <c r="G156" s="12">
        <f ca="1">'truth model'!C100</f>
        <v>2.2891517311733351E-31</v>
      </c>
      <c r="H156" s="9"/>
      <c r="I156" s="12">
        <f>'Game Level 1'!O168</f>
        <v>1.3343369236725542E-18</v>
      </c>
      <c r="J156" s="9"/>
      <c r="K156" s="10">
        <f t="shared" ca="1" si="8"/>
        <v>1.7804550258753244E-36</v>
      </c>
      <c r="N156" s="13">
        <f t="shared" si="11"/>
        <v>2130</v>
      </c>
      <c r="O156" s="12">
        <f t="shared" si="9"/>
        <v>9.3243069198741231E-16</v>
      </c>
      <c r="Q156" s="6"/>
      <c r="R156" s="12">
        <f t="shared" si="10"/>
        <v>4.6251207925040322E-4</v>
      </c>
      <c r="U156">
        <f t="shared" si="12"/>
        <v>0</v>
      </c>
      <c r="V156">
        <f>IF($G$18=1,+'truth model'!G87,0)</f>
        <v>0</v>
      </c>
    </row>
    <row r="157" spans="6:22" x14ac:dyDescent="0.25">
      <c r="F157" s="13">
        <f>'truth model'!B101</f>
        <v>2520</v>
      </c>
      <c r="G157" s="12">
        <f ca="1">'truth model'!C101</f>
        <v>8.9129061880028932E-32</v>
      </c>
      <c r="H157" s="9"/>
      <c r="I157" s="12">
        <f>'Game Level 1'!O169</f>
        <v>7.7392126683904684E-19</v>
      </c>
      <c r="J157" s="9"/>
      <c r="K157" s="10">
        <f t="shared" ca="1" si="8"/>
        <v>5.989541272656171E-37</v>
      </c>
      <c r="N157" s="13">
        <f t="shared" si="11"/>
        <v>2160</v>
      </c>
      <c r="O157" s="12">
        <f t="shared" si="9"/>
        <v>5.3971889121748318E-16</v>
      </c>
      <c r="Q157" s="6"/>
      <c r="R157" s="12">
        <f t="shared" si="10"/>
        <v>3.5715330420483399E-4</v>
      </c>
      <c r="U157">
        <f t="shared" si="12"/>
        <v>0</v>
      </c>
      <c r="V157">
        <f>IF($G$18=1,+'truth model'!G88,0)</f>
        <v>0</v>
      </c>
    </row>
    <row r="158" spans="6:22" x14ac:dyDescent="0.25">
      <c r="F158" s="13">
        <f>'truth model'!B102</f>
        <v>2550</v>
      </c>
      <c r="G158" s="12">
        <f ca="1">'truth model'!C102</f>
        <v>3.4707684935268909E-32</v>
      </c>
      <c r="H158" s="9"/>
      <c r="I158" s="12">
        <f>'Game Level 1'!O170</f>
        <v>4.4894485107761762E-19</v>
      </c>
      <c r="J158" s="9"/>
      <c r="K158" s="10">
        <f t="shared" ca="1" si="8"/>
        <v>2.0155147930907312E-37</v>
      </c>
      <c r="N158" s="13">
        <f t="shared" si="11"/>
        <v>2190</v>
      </c>
      <c r="O158" s="12">
        <f t="shared" si="9"/>
        <v>3.1246387247794271E-16</v>
      </c>
      <c r="Q158" s="6"/>
      <c r="R158" s="12">
        <f t="shared" si="10"/>
        <v>2.735732928838838E-4</v>
      </c>
      <c r="U158">
        <f t="shared" si="12"/>
        <v>0</v>
      </c>
      <c r="V158">
        <f>IF($G$18=1,+'truth model'!G89,0)</f>
        <v>0</v>
      </c>
    </row>
    <row r="159" spans="6:22" x14ac:dyDescent="0.25">
      <c r="F159" s="13">
        <f>'truth model'!B103</f>
        <v>2580</v>
      </c>
      <c r="G159" s="12">
        <f ca="1">'truth model'!C103</f>
        <v>1.3517378519566087E-32</v>
      </c>
      <c r="H159" s="9"/>
      <c r="I159" s="12">
        <f>'Game Level 1'!O171</f>
        <v>2.6046716669867534E-19</v>
      </c>
      <c r="J159" s="9"/>
      <c r="K159" s="10">
        <f t="shared" ca="1" si="8"/>
        <v>6.7843144928028479E-38</v>
      </c>
      <c r="N159" s="13">
        <f t="shared" si="11"/>
        <v>2220</v>
      </c>
      <c r="O159" s="12">
        <f t="shared" si="9"/>
        <v>1.8093043083408577E-16</v>
      </c>
      <c r="Q159" s="6"/>
      <c r="R159" s="12">
        <f t="shared" si="10"/>
        <v>2.0793672604680122E-4</v>
      </c>
      <c r="U159">
        <f t="shared" si="12"/>
        <v>0</v>
      </c>
      <c r="V159">
        <f>IF($G$18=1,+'truth model'!G90,0)</f>
        <v>0</v>
      </c>
    </row>
    <row r="160" spans="6:22" x14ac:dyDescent="0.25">
      <c r="F160" s="13">
        <f>'truth model'!B104</f>
        <v>2610</v>
      </c>
      <c r="G160" s="12">
        <f ca="1">'truth model'!C104</f>
        <v>5.26524767961071E-33</v>
      </c>
      <c r="H160" s="9"/>
      <c r="I160" s="12">
        <f>'Game Level 1'!O172</f>
        <v>1.5113867835400143E-19</v>
      </c>
      <c r="J160" s="9"/>
      <c r="K160" s="10">
        <f t="shared" ca="1" si="8"/>
        <v>2.2842900094592706E-38</v>
      </c>
      <c r="N160" s="13">
        <f t="shared" si="11"/>
        <v>2250</v>
      </c>
      <c r="O160" s="12">
        <f t="shared" si="9"/>
        <v>1.0478558753785478E-16</v>
      </c>
      <c r="Q160" s="6"/>
      <c r="R160" s="12">
        <f t="shared" si="10"/>
        <v>1.5688078196407978E-4</v>
      </c>
      <c r="U160">
        <f t="shared" si="12"/>
        <v>0</v>
      </c>
      <c r="V160">
        <f>IF($G$18=1,+'truth model'!G91,0)</f>
        <v>0</v>
      </c>
    </row>
    <row r="161" spans="6:22" x14ac:dyDescent="0.25">
      <c r="F161" s="13">
        <f>'truth model'!B105</f>
        <v>2640</v>
      </c>
      <c r="G161" s="12">
        <f ca="1">'truth model'!C105</f>
        <v>2.0511793755141557E-33</v>
      </c>
      <c r="H161" s="9"/>
      <c r="I161" s="12">
        <f>'Game Level 1'!O173</f>
        <v>8.7712156894068298E-20</v>
      </c>
      <c r="J161" s="9"/>
      <c r="K161" s="10">
        <f t="shared" ca="1" si="8"/>
        <v>7.6934224670092934E-39</v>
      </c>
      <c r="N161" s="13">
        <f t="shared" si="11"/>
        <v>2280</v>
      </c>
      <c r="O161" s="12">
        <f t="shared" si="9"/>
        <v>6.069713080439347E-17</v>
      </c>
      <c r="Q161" s="6"/>
      <c r="R161" s="12">
        <f t="shared" si="10"/>
        <v>1.1752330384788581E-4</v>
      </c>
      <c r="U161">
        <f t="shared" si="12"/>
        <v>0</v>
      </c>
      <c r="V161">
        <f>IF($G$18=1,+'truth model'!G92,0)</f>
        <v>0</v>
      </c>
    </row>
    <row r="162" spans="6:22" x14ac:dyDescent="0.25">
      <c r="F162" s="13">
        <f>'truth model'!B106</f>
        <v>2670</v>
      </c>
      <c r="G162" s="12">
        <f ca="1">'truth model'!C106</f>
        <v>7.9918257642788285E-34</v>
      </c>
      <c r="H162" s="9"/>
      <c r="I162" s="12">
        <f>'Game Level 1'!O174</f>
        <v>5.0910154626137759E-20</v>
      </c>
      <c r="J162" s="9"/>
      <c r="K162" s="10">
        <f t="shared" ca="1" si="8"/>
        <v>2.5918438440571744E-39</v>
      </c>
      <c r="N162" s="13">
        <f t="shared" si="11"/>
        <v>2310</v>
      </c>
      <c r="O162" s="12">
        <f t="shared" si="9"/>
        <v>3.5164951359783581E-17</v>
      </c>
      <c r="Q162" s="6"/>
      <c r="R162" s="12">
        <f t="shared" si="10"/>
        <v>8.7442233997902849E-5</v>
      </c>
      <c r="U162">
        <f t="shared" si="12"/>
        <v>0</v>
      </c>
      <c r="V162">
        <f>IF($G$18=1,+'truth model'!G93,0)</f>
        <v>0</v>
      </c>
    </row>
    <row r="163" spans="6:22" x14ac:dyDescent="0.25">
      <c r="F163" s="13">
        <f>'truth model'!B107</f>
        <v>2700</v>
      </c>
      <c r="G163" s="12">
        <f ca="1">'truth model'!C107</f>
        <v>3.1141888688039746E-34</v>
      </c>
      <c r="H163" s="9"/>
      <c r="I163" s="12">
        <f>'Game Level 1'!O175</f>
        <v>2.9553467243793353E-20</v>
      </c>
      <c r="J163" s="9"/>
      <c r="K163" s="10">
        <f t="shared" ca="1" si="8"/>
        <v>8.7340742612994814E-40</v>
      </c>
      <c r="N163" s="13">
        <f t="shared" si="11"/>
        <v>2340</v>
      </c>
      <c r="O163" s="12">
        <f t="shared" si="9"/>
        <v>2.0376319232671868E-17</v>
      </c>
      <c r="Q163" s="6"/>
      <c r="R163" s="12">
        <f t="shared" si="10"/>
        <v>6.46371115708251E-5</v>
      </c>
      <c r="U163">
        <f t="shared" si="12"/>
        <v>0</v>
      </c>
      <c r="V163">
        <f>IF($G$18=1,+'truth model'!G94,0)</f>
        <v>0</v>
      </c>
    </row>
    <row r="164" spans="6:22" x14ac:dyDescent="0.25">
      <c r="F164" s="13">
        <f>'truth model'!B108</f>
        <v>2730</v>
      </c>
      <c r="G164" s="12">
        <f ca="1">'truth model'!C108</f>
        <v>1.2136669602575918E-34</v>
      </c>
      <c r="H164" s="9"/>
      <c r="I164" s="12">
        <f>'Game Level 1'!O176</f>
        <v>1.7158164648706046E-20</v>
      </c>
      <c r="J164" s="9"/>
      <c r="K164" s="10">
        <f t="shared" ca="1" si="8"/>
        <v>2.9440261411210171E-40</v>
      </c>
      <c r="N164" s="13">
        <f t="shared" si="11"/>
        <v>2370</v>
      </c>
      <c r="O164" s="12">
        <f t="shared" si="9"/>
        <v>1.1809022342930165E-17</v>
      </c>
      <c r="Q164" s="6"/>
      <c r="R164" s="12">
        <f t="shared" si="10"/>
        <v>4.7481027549351799E-5</v>
      </c>
      <c r="U164">
        <f t="shared" si="12"/>
        <v>0</v>
      </c>
      <c r="V164">
        <f>IF($G$18=1,+'truth model'!G95,0)</f>
        <v>0</v>
      </c>
    </row>
    <row r="165" spans="6:22" x14ac:dyDescent="0.25">
      <c r="F165" s="13">
        <f>'truth model'!B109</f>
        <v>2760</v>
      </c>
      <c r="G165" s="12">
        <f ca="1">'truth model'!C109</f>
        <v>4.7305194788856066E-35</v>
      </c>
      <c r="H165" s="9"/>
      <c r="I165" s="12">
        <f>'Game Level 1'!O177</f>
        <v>9.9630103387570084E-21</v>
      </c>
      <c r="J165" s="9"/>
      <c r="K165" s="10">
        <f t="shared" ca="1" si="8"/>
        <v>9.9261575010178114E-41</v>
      </c>
      <c r="N165" s="13">
        <f t="shared" si="11"/>
        <v>2400</v>
      </c>
      <c r="O165" s="12">
        <f t="shared" si="9"/>
        <v>6.8449978054516817E-18</v>
      </c>
      <c r="Q165" s="6"/>
      <c r="R165" s="12">
        <f t="shared" si="10"/>
        <v>3.4669197317904843E-5</v>
      </c>
      <c r="U165">
        <f t="shared" si="12"/>
        <v>0</v>
      </c>
      <c r="V165">
        <f>IF($G$18=1,+'truth model'!G96,0)</f>
        <v>0</v>
      </c>
    </row>
    <row r="166" spans="6:22" x14ac:dyDescent="0.25">
      <c r="F166" s="13">
        <f>'truth model'!B110</f>
        <v>2790</v>
      </c>
      <c r="G166" s="12">
        <f ca="1">'truth model'!C110</f>
        <v>1.8440469297885432E-35</v>
      </c>
      <c r="H166" s="9"/>
      <c r="I166" s="12">
        <f>'Game Level 1'!O178</f>
        <v>5.7858438123060035E-21</v>
      </c>
      <c r="J166" s="9"/>
      <c r="K166" s="10">
        <f t="shared" ca="1" si="8"/>
        <v>3.3475988620399452E-41</v>
      </c>
      <c r="N166" s="13">
        <f t="shared" si="11"/>
        <v>2430</v>
      </c>
      <c r="O166" s="12">
        <f t="shared" si="9"/>
        <v>3.9682821194430669E-18</v>
      </c>
      <c r="Q166" s="6"/>
      <c r="R166" s="12">
        <f t="shared" si="10"/>
        <v>2.516838848339688E-5</v>
      </c>
      <c r="U166">
        <f t="shared" si="12"/>
        <v>0</v>
      </c>
      <c r="V166">
        <f>IF($G$18=1,+'truth model'!G97,0)</f>
        <v>0</v>
      </c>
    </row>
    <row r="167" spans="6:22" x14ac:dyDescent="0.25">
      <c r="F167" s="13">
        <f>'truth model'!B111</f>
        <v>2820</v>
      </c>
      <c r="G167" s="12">
        <f ca="1">'truth model'!C111</f>
        <v>7.18932397334174E-36</v>
      </c>
      <c r="H167" s="9"/>
      <c r="I167" s="12">
        <f>'Game Level 1'!O179</f>
        <v>3.3604562353511239E-21</v>
      </c>
      <c r="J167" s="9"/>
      <c r="K167" s="10">
        <f t="shared" ca="1" si="8"/>
        <v>1.12926661097102E-41</v>
      </c>
      <c r="N167" s="13">
        <f t="shared" si="11"/>
        <v>2460</v>
      </c>
      <c r="O167" s="12">
        <f t="shared" si="9"/>
        <v>2.3009138156143028E-18</v>
      </c>
      <c r="Q167" s="6"/>
      <c r="R167" s="12">
        <f t="shared" si="10"/>
        <v>1.816988442877233E-5</v>
      </c>
      <c r="U167">
        <f t="shared" si="12"/>
        <v>0</v>
      </c>
      <c r="V167">
        <f>IF($G$18=1,+'truth model'!G98,0)</f>
        <v>0</v>
      </c>
    </row>
    <row r="168" spans="6:22" x14ac:dyDescent="0.25">
      <c r="F168" s="13">
        <f>'truth model'!B112</f>
        <v>2850</v>
      </c>
      <c r="G168" s="12">
        <f ca="1">'truth model'!C112</f>
        <v>2.8032138640673336E-36</v>
      </c>
      <c r="H168" s="9"/>
      <c r="I168" s="12">
        <f>'Game Level 1'!O180</f>
        <v>1.9520199667761651E-21</v>
      </c>
      <c r="J168" s="9"/>
      <c r="K168" s="10">
        <f t="shared" ca="1" si="8"/>
        <v>3.8103819506928107E-42</v>
      </c>
      <c r="N168" s="13">
        <f t="shared" si="11"/>
        <v>2490</v>
      </c>
      <c r="O168" s="12">
        <f t="shared" si="9"/>
        <v>1.3343369236725542E-18</v>
      </c>
      <c r="Q168" s="6"/>
      <c r="R168" s="12">
        <f t="shared" si="10"/>
        <v>1.3047470690229688E-5</v>
      </c>
      <c r="U168">
        <f t="shared" si="12"/>
        <v>0</v>
      </c>
      <c r="V168">
        <f>IF($G$18=1,+'truth model'!G99,0)</f>
        <v>0</v>
      </c>
    </row>
    <row r="169" spans="6:22" x14ac:dyDescent="0.25">
      <c r="F169" s="13">
        <f>'truth model'!B113</f>
        <v>2880</v>
      </c>
      <c r="G169" s="12">
        <f ca="1">'truth model'!C113</f>
        <v>1.0931396871400748E-36</v>
      </c>
      <c r="H169" s="9"/>
      <c r="I169" s="12">
        <f>'Game Level 1'!O181</f>
        <v>1.1340281202119502E-21</v>
      </c>
      <c r="J169" s="9"/>
      <c r="K169" s="10">
        <f t="shared" ca="1" si="8"/>
        <v>1.2860197774314469E-42</v>
      </c>
      <c r="N169" s="13">
        <f t="shared" si="11"/>
        <v>2520</v>
      </c>
      <c r="O169" s="12">
        <f t="shared" si="9"/>
        <v>7.7392126683904684E-19</v>
      </c>
      <c r="Q169" s="6"/>
      <c r="R169" s="12">
        <f t="shared" si="10"/>
        <v>9.3210657149679888E-6</v>
      </c>
      <c r="U169">
        <f t="shared" si="12"/>
        <v>0</v>
      </c>
      <c r="V169">
        <f>IF($G$18=1,+'truth model'!G100,0)</f>
        <v>0</v>
      </c>
    </row>
    <row r="170" spans="6:22" x14ac:dyDescent="0.25">
      <c r="F170" s="13">
        <f>'truth model'!B114</f>
        <v>2910</v>
      </c>
      <c r="G170" s="12">
        <f ca="1">'truth model'!C114</f>
        <v>4.2632963322806262E-37</v>
      </c>
      <c r="H170" s="9"/>
      <c r="I170" s="12">
        <f>'Game Level 1'!O182</f>
        <v>6.5889475680454262E-22</v>
      </c>
      <c r="J170" s="9"/>
      <c r="K170" s="10">
        <f t="shared" ca="1" si="8"/>
        <v>4.3414230054451675E-43</v>
      </c>
      <c r="N170" s="13">
        <f t="shared" si="11"/>
        <v>2550</v>
      </c>
      <c r="O170" s="12">
        <f t="shared" si="9"/>
        <v>4.4894485107761762E-19</v>
      </c>
      <c r="Q170" s="6"/>
      <c r="R170" s="12">
        <f t="shared" si="10"/>
        <v>6.6260273668832971E-6</v>
      </c>
      <c r="U170">
        <f t="shared" si="12"/>
        <v>0</v>
      </c>
      <c r="V170">
        <f>IF($G$18=1,+'truth model'!G101,0)</f>
        <v>0</v>
      </c>
    </row>
    <row r="171" spans="6:22" x14ac:dyDescent="0.25">
      <c r="F171" s="13">
        <f>'truth model'!B115</f>
        <v>2940</v>
      </c>
      <c r="G171" s="12">
        <f ca="1">'truth model'!C115</f>
        <v>1.6628956721133166E-37</v>
      </c>
      <c r="H171" s="9"/>
      <c r="I171" s="12">
        <f>'Game Level 1'!O183</f>
        <v>3.8287769195140887E-22</v>
      </c>
      <c r="J171" s="9"/>
      <c r="K171" s="10">
        <f t="shared" ca="1" si="8"/>
        <v>1.465953269940378E-43</v>
      </c>
      <c r="N171" s="13">
        <f t="shared" si="11"/>
        <v>2580</v>
      </c>
      <c r="O171" s="12">
        <f t="shared" si="9"/>
        <v>2.6046716669867534E-19</v>
      </c>
      <c r="Q171" s="6"/>
      <c r="R171" s="12">
        <f t="shared" si="10"/>
        <v>4.6877945983616461E-6</v>
      </c>
      <c r="U171">
        <f t="shared" si="12"/>
        <v>0</v>
      </c>
      <c r="V171">
        <f>IF($G$18=1,+'truth model'!G102,0)</f>
        <v>0</v>
      </c>
    </row>
    <row r="172" spans="6:22" x14ac:dyDescent="0.25">
      <c r="F172" s="13">
        <f>'truth model'!B116</f>
        <v>2970</v>
      </c>
      <c r="G172" s="12">
        <f ca="1">'truth model'!C116</f>
        <v>6.4868420182836853E-38</v>
      </c>
      <c r="H172" s="9"/>
      <c r="I172" s="12">
        <f>'Game Level 1'!O184</f>
        <v>2.2251280209751924E-22</v>
      </c>
      <c r="J172" s="9"/>
      <c r="K172" s="10">
        <f t="shared" ca="1" si="8"/>
        <v>4.9511947097289747E-44</v>
      </c>
      <c r="N172" s="13">
        <f t="shared" si="11"/>
        <v>2610</v>
      </c>
      <c r="O172" s="12">
        <f t="shared" si="9"/>
        <v>1.5113867835400143E-19</v>
      </c>
      <c r="Q172" s="6"/>
      <c r="R172" s="12">
        <f t="shared" si="10"/>
        <v>3.3013158424700827E-6</v>
      </c>
      <c r="U172">
        <f t="shared" si="12"/>
        <v>0</v>
      </c>
      <c r="V172">
        <f>IF($G$18=1,+'truth model'!G103,0)</f>
        <v>0</v>
      </c>
    </row>
    <row r="173" spans="6:22" x14ac:dyDescent="0.25">
      <c r="F173" s="13">
        <f>'truth model'!B117</f>
        <v>3000</v>
      </c>
      <c r="G173" s="12">
        <f ca="1">'truth model'!C117</f>
        <v>2.530752669356818E-38</v>
      </c>
      <c r="H173" s="9"/>
      <c r="I173" s="12">
        <f>'Game Level 1'!O185</f>
        <v>1.2933022523092789E-22</v>
      </c>
      <c r="J173" s="9"/>
      <c r="K173" s="10">
        <f t="shared" ca="1" si="8"/>
        <v>1.6726307158282529E-44</v>
      </c>
      <c r="N173" s="13">
        <f t="shared" si="11"/>
        <v>2640</v>
      </c>
      <c r="O173" s="12">
        <f t="shared" si="9"/>
        <v>8.7712156894068298E-20</v>
      </c>
      <c r="Q173" s="6"/>
      <c r="R173" s="12">
        <f t="shared" si="10"/>
        <v>2.3146247755078678E-6</v>
      </c>
      <c r="U173">
        <f t="shared" si="12"/>
        <v>0</v>
      </c>
      <c r="V173">
        <f>IF($G$18=1,+'truth model'!G104,0)</f>
        <v>0</v>
      </c>
    </row>
    <row r="174" spans="6:22" x14ac:dyDescent="0.25">
      <c r="F174" s="13">
        <f>'truth model'!B118</f>
        <v>3030</v>
      </c>
      <c r="G174" s="12">
        <f ca="1">'truth model'!C118</f>
        <v>9.874460916908116E-39</v>
      </c>
      <c r="H174" s="9"/>
      <c r="I174" s="12">
        <f>'Game Level 1'!O186</f>
        <v>7.5178618226953938E-23</v>
      </c>
      <c r="J174" s="9"/>
      <c r="K174" s="10">
        <f t="shared" ca="1" si="8"/>
        <v>5.6518246385140885E-45</v>
      </c>
      <c r="N174" s="13">
        <f t="shared" si="11"/>
        <v>2670</v>
      </c>
      <c r="O174" s="12">
        <f t="shared" si="9"/>
        <v>5.0910154626137759E-20</v>
      </c>
      <c r="Q174" s="6"/>
      <c r="R174" s="12">
        <f t="shared" si="10"/>
        <v>1.6159116943391621E-6</v>
      </c>
      <c r="U174">
        <f t="shared" si="12"/>
        <v>0</v>
      </c>
      <c r="V174">
        <f>IF($G$18=1,+'truth model'!G105,0)</f>
        <v>0</v>
      </c>
    </row>
    <row r="175" spans="6:22" x14ac:dyDescent="0.25">
      <c r="F175" s="13">
        <f>'truth model'!B119</f>
        <v>3060</v>
      </c>
      <c r="G175" s="12">
        <f ca="1">'truth model'!C119</f>
        <v>3.8532186790555174E-39</v>
      </c>
      <c r="H175" s="9"/>
      <c r="I175" s="12">
        <f>'Game Level 1'!O187</f>
        <v>4.3705603330803868E-23</v>
      </c>
      <c r="J175" s="9"/>
      <c r="K175" s="10">
        <f t="shared" ca="1" si="8"/>
        <v>1.9101797625095738E-45</v>
      </c>
      <c r="N175" s="13">
        <f t="shared" si="11"/>
        <v>2700</v>
      </c>
      <c r="O175" s="12">
        <f t="shared" si="9"/>
        <v>2.9553467243793353E-20</v>
      </c>
      <c r="Q175" s="6"/>
      <c r="R175" s="12">
        <f t="shared" si="10"/>
        <v>1.1234751096619361E-6</v>
      </c>
      <c r="U175">
        <f t="shared" si="12"/>
        <v>0</v>
      </c>
      <c r="V175">
        <f>IF($G$18=1,+'truth model'!G106,0)</f>
        <v>0</v>
      </c>
    </row>
    <row r="176" spans="6:22" x14ac:dyDescent="0.25">
      <c r="F176" s="13">
        <f>'truth model'!B120</f>
        <v>3090</v>
      </c>
      <c r="G176" s="12">
        <f ca="1">'truth model'!C120</f>
        <v>1.5037642826845442E-39</v>
      </c>
      <c r="H176" s="9"/>
      <c r="I176" s="12">
        <f>'Game Level 1'!O188</f>
        <v>2.5411341634783826E-23</v>
      </c>
      <c r="J176" s="9"/>
      <c r="K176" s="10">
        <f t="shared" ca="1" si="8"/>
        <v>6.4573628367969772E-46</v>
      </c>
      <c r="N176" s="13">
        <f t="shared" si="11"/>
        <v>2730</v>
      </c>
      <c r="O176" s="12">
        <f t="shared" si="9"/>
        <v>1.7158164648706046E-20</v>
      </c>
      <c r="Q176" s="6"/>
      <c r="R176" s="12">
        <f t="shared" si="10"/>
        <v>7.7800141650189228E-7</v>
      </c>
      <c r="U176">
        <f t="shared" si="12"/>
        <v>0</v>
      </c>
      <c r="V176">
        <f>IF($G$18=1,+'truth model'!G107,0)</f>
        <v>0</v>
      </c>
    </row>
    <row r="177" spans="6:22" x14ac:dyDescent="0.25">
      <c r="F177" s="13">
        <f>'truth model'!B121</f>
        <v>3120</v>
      </c>
      <c r="G177" s="12">
        <f ca="1">'truth model'!C121</f>
        <v>5.8692284234684603E-40</v>
      </c>
      <c r="H177" s="9"/>
      <c r="I177" s="12">
        <f>'Game Level 1'!O189</f>
        <v>1.4776276234841179E-23</v>
      </c>
      <c r="J177" s="9"/>
      <c r="K177" s="10">
        <f t="shared" ca="1" si="8"/>
        <v>2.1833833936833219E-46</v>
      </c>
      <c r="N177" s="13">
        <f t="shared" si="11"/>
        <v>2760</v>
      </c>
      <c r="O177" s="12">
        <f t="shared" si="9"/>
        <v>9.9630103387570084E-21</v>
      </c>
      <c r="Q177" s="6"/>
      <c r="R177" s="12">
        <f t="shared" si="10"/>
        <v>5.3669541511834371E-7</v>
      </c>
      <c r="U177">
        <f t="shared" si="12"/>
        <v>0</v>
      </c>
      <c r="V177">
        <f>IF($G$18=1,+'truth model'!G108,0)</f>
        <v>0</v>
      </c>
    </row>
    <row r="178" spans="6:22" x14ac:dyDescent="0.25">
      <c r="F178" s="13">
        <f>'truth model'!B122</f>
        <v>3150</v>
      </c>
      <c r="G178" s="12">
        <f ca="1">'truth model'!C122</f>
        <v>2.2910085187191658E-40</v>
      </c>
      <c r="H178" s="9"/>
      <c r="I178" s="12">
        <f>'Game Level 1'!O190</f>
        <v>8.5930748152298902E-24</v>
      </c>
      <c r="J178" s="9"/>
      <c r="K178" s="10">
        <f t="shared" ca="1" si="8"/>
        <v>7.3840934780138212E-47</v>
      </c>
      <c r="N178" s="13">
        <f t="shared" si="11"/>
        <v>2790</v>
      </c>
      <c r="O178" s="12">
        <f t="shared" si="9"/>
        <v>5.7858438123060035E-21</v>
      </c>
      <c r="Q178" s="6"/>
      <c r="R178" s="12">
        <f t="shared" si="10"/>
        <v>3.6886099811451886E-7</v>
      </c>
      <c r="U178">
        <f t="shared" si="12"/>
        <v>0</v>
      </c>
      <c r="V178">
        <f>IF($G$18=1,+'truth model'!G109,0)</f>
        <v>0</v>
      </c>
    </row>
    <row r="179" spans="6:22" x14ac:dyDescent="0.25">
      <c r="F179" s="13">
        <f>'truth model'!B123</f>
        <v>3180</v>
      </c>
      <c r="G179" s="12">
        <f ca="1">'truth model'!C123</f>
        <v>8.9436781563607173E-41</v>
      </c>
      <c r="H179" s="9"/>
      <c r="I179" s="12">
        <f>'Game Level 1'!O191</f>
        <v>4.9977858151503913E-24</v>
      </c>
      <c r="J179" s="9"/>
      <c r="K179" s="10">
        <f t="shared" ca="1" si="8"/>
        <v>2.497786305411846E-47</v>
      </c>
      <c r="N179" s="13">
        <f t="shared" si="11"/>
        <v>2820</v>
      </c>
      <c r="O179" s="12">
        <f t="shared" si="9"/>
        <v>3.3604562353511239E-21</v>
      </c>
      <c r="Q179" s="6"/>
      <c r="R179" s="12">
        <f t="shared" si="10"/>
        <v>2.5260340869192173E-7</v>
      </c>
      <c r="U179">
        <f t="shared" si="12"/>
        <v>0</v>
      </c>
      <c r="V179">
        <f>IF($G$18=1,+'truth model'!G110,0)</f>
        <v>0</v>
      </c>
    </row>
    <row r="180" spans="6:22" x14ac:dyDescent="0.25">
      <c r="F180" s="13">
        <f>'truth model'!B124</f>
        <v>3210</v>
      </c>
      <c r="G180" s="12">
        <f ca="1">'truth model'!C124</f>
        <v>3.4917948724260495E-41</v>
      </c>
      <c r="H180" s="9"/>
      <c r="I180" s="12">
        <f>'Game Level 1'!O192</f>
        <v>2.9070428235541416E-24</v>
      </c>
      <c r="J180" s="9"/>
      <c r="K180" s="10">
        <f t="shared" ca="1" si="8"/>
        <v>8.4508979779776365E-48</v>
      </c>
      <c r="N180" s="13">
        <f t="shared" si="11"/>
        <v>2850</v>
      </c>
      <c r="O180" s="12">
        <f t="shared" si="9"/>
        <v>1.9520199667761651E-21</v>
      </c>
      <c r="Q180" s="6"/>
      <c r="R180" s="12">
        <f t="shared" si="10"/>
        <v>1.7238884897852568E-7</v>
      </c>
      <c r="U180">
        <f t="shared" si="12"/>
        <v>0</v>
      </c>
      <c r="V180">
        <f>IF($G$18=1,+'truth model'!G111,0)</f>
        <v>0</v>
      </c>
    </row>
    <row r="181" spans="6:22" x14ac:dyDescent="0.25">
      <c r="F181" s="13">
        <f>'truth model'!B125</f>
        <v>3240</v>
      </c>
      <c r="G181" s="12">
        <f ca="1">'truth model'!C125</f>
        <v>1.3634013971482238E-41</v>
      </c>
      <c r="H181" s="9"/>
      <c r="I181" s="12">
        <f>'Game Level 1'!O193</f>
        <v>1.6910998978059366E-24</v>
      </c>
      <c r="J181" s="9"/>
      <c r="K181" s="10">
        <f t="shared" ca="1" si="8"/>
        <v>2.8598188643592489E-48</v>
      </c>
      <c r="N181" s="13">
        <f t="shared" si="11"/>
        <v>2880</v>
      </c>
      <c r="O181" s="12">
        <f t="shared" si="9"/>
        <v>1.1340281202119502E-21</v>
      </c>
      <c r="Q181" s="6"/>
      <c r="R181" s="12">
        <f t="shared" ref="R181:R205" si="13">IF($N181&lt;=O$73,0,+O$71*O$72*O$75*O$77^0.5/(2*(PI()*O$78*($N181-O$73)^3)^0.5)*EXP(-((O$77*O$75-O$79*($N181-O$73))^2)/(4*O$77*O$78*($N181-O$73)))*EXP(-O$80*($N181-O$73)))</f>
        <v>1.1725253593244787E-7</v>
      </c>
      <c r="U181">
        <f t="shared" si="12"/>
        <v>0</v>
      </c>
      <c r="V181">
        <f>IF($G$18=1,+'truth model'!G112,0)</f>
        <v>0</v>
      </c>
    </row>
    <row r="182" spans="6:22" x14ac:dyDescent="0.25">
      <c r="F182" s="13">
        <f>'truth model'!B126</f>
        <v>3270</v>
      </c>
      <c r="G182" s="12">
        <f ca="1">'truth model'!C126</f>
        <v>5.3240308200660972E-42</v>
      </c>
      <c r="H182" s="9"/>
      <c r="I182" s="12">
        <f>'Game Level 1'!O194</f>
        <v>9.8385355569146924E-25</v>
      </c>
      <c r="J182" s="9"/>
      <c r="K182" s="10">
        <f t="shared" ca="1" si="8"/>
        <v>9.6796781904674703E-49</v>
      </c>
      <c r="N182" s="13">
        <f t="shared" ref="N182:N205" si="14">N181+$O$76</f>
        <v>2910</v>
      </c>
      <c r="O182" s="12">
        <f t="shared" si="9"/>
        <v>6.5889475680454262E-22</v>
      </c>
      <c r="Q182" s="6"/>
      <c r="R182" s="12">
        <f t="shared" si="13"/>
        <v>7.949245520567853E-8</v>
      </c>
      <c r="U182">
        <f t="shared" si="12"/>
        <v>0</v>
      </c>
      <c r="V182">
        <f>IF($G$18=1,+'truth model'!G113,0)</f>
        <v>0</v>
      </c>
    </row>
    <row r="183" spans="6:22" x14ac:dyDescent="0.25">
      <c r="F183" s="13">
        <f>'truth model'!B127</f>
        <v>3300</v>
      </c>
      <c r="G183" s="12">
        <f ca="1">'truth model'!C127</f>
        <v>2.0792110646026535E-42</v>
      </c>
      <c r="H183" s="9"/>
      <c r="I183" s="12">
        <f>'Game Level 1'!O195</f>
        <v>5.7244577022447876E-25</v>
      </c>
      <c r="J183" s="9"/>
      <c r="K183" s="10">
        <f t="shared" ca="1" si="8"/>
        <v>3.2769415984789675E-49</v>
      </c>
      <c r="N183" s="13">
        <f t="shared" si="14"/>
        <v>2940</v>
      </c>
      <c r="O183" s="12">
        <f t="shared" si="9"/>
        <v>3.8287769195140887E-22</v>
      </c>
      <c r="Q183" s="6"/>
      <c r="R183" s="12">
        <f t="shared" si="13"/>
        <v>5.372366426693895E-8</v>
      </c>
      <c r="U183">
        <f t="shared" si="12"/>
        <v>0</v>
      </c>
      <c r="V183">
        <f>IF($G$18=1,+'truth model'!G114,0)</f>
        <v>0</v>
      </c>
    </row>
    <row r="184" spans="6:22" x14ac:dyDescent="0.25">
      <c r="F184" s="13">
        <f>'truth model'!B128</f>
        <v>3330</v>
      </c>
      <c r="G184" s="12">
        <f ca="1">'truth model'!C128</f>
        <v>8.1207693201488353E-43</v>
      </c>
      <c r="H184" s="9"/>
      <c r="I184" s="12">
        <f>'Game Level 1'!O196</f>
        <v>3.3310433464003681E-25</v>
      </c>
      <c r="J184" s="9"/>
      <c r="K184" s="10">
        <f t="shared" ca="1" si="8"/>
        <v>1.1095849775598163E-49</v>
      </c>
      <c r="N184" s="13">
        <f t="shared" si="14"/>
        <v>2970</v>
      </c>
      <c r="O184" s="12">
        <f t="shared" si="9"/>
        <v>2.2251280209751924E-22</v>
      </c>
      <c r="Q184" s="6"/>
      <c r="R184" s="12">
        <f t="shared" si="13"/>
        <v>3.6198029627614459E-8</v>
      </c>
      <c r="U184">
        <f t="shared" si="12"/>
        <v>0</v>
      </c>
      <c r="V184">
        <f>IF($G$18=1,+'truth model'!G115,0)</f>
        <v>0</v>
      </c>
    </row>
    <row r="185" spans="6:22" x14ac:dyDescent="0.25">
      <c r="F185" s="13">
        <f>'truth model'!B129</f>
        <v>3360</v>
      </c>
      <c r="G185" s="12">
        <f ca="1">'truth model'!C129</f>
        <v>3.1720187941865855E-43</v>
      </c>
      <c r="H185" s="9"/>
      <c r="I185" s="12">
        <f>'Game Level 1'!O197</f>
        <v>1.9385081046803182E-25</v>
      </c>
      <c r="J185" s="9"/>
      <c r="K185" s="10">
        <f t="shared" ca="1" si="8"/>
        <v>3.7578136719112792E-50</v>
      </c>
      <c r="N185" s="13">
        <f t="shared" si="14"/>
        <v>3000</v>
      </c>
      <c r="O185" s="12">
        <f t="shared" si="9"/>
        <v>1.2933022523092789E-22</v>
      </c>
      <c r="Q185" s="6"/>
      <c r="R185" s="12">
        <f t="shared" si="13"/>
        <v>2.4317870841199373E-8</v>
      </c>
      <c r="U185">
        <f t="shared" si="12"/>
        <v>0</v>
      </c>
      <c r="V185">
        <f>IF($G$18=1,+'truth model'!G116,0)</f>
        <v>0</v>
      </c>
    </row>
    <row r="186" spans="6:22" x14ac:dyDescent="0.25">
      <c r="F186" s="13">
        <f>'truth model'!B130</f>
        <v>3390</v>
      </c>
      <c r="G186" s="12">
        <f ca="1">'truth model'!C130</f>
        <v>1.2391210223787773E-43</v>
      </c>
      <c r="H186" s="9"/>
      <c r="I186" s="12">
        <f>'Game Level 1'!O198</f>
        <v>1.1282250461995342E-25</v>
      </c>
      <c r="J186" s="9"/>
      <c r="K186" s="10">
        <f t="shared" ca="1" si="8"/>
        <v>1.2728917548719412E-50</v>
      </c>
      <c r="N186" s="13">
        <f t="shared" si="14"/>
        <v>3030</v>
      </c>
      <c r="O186" s="12">
        <f t="shared" si="9"/>
        <v>7.5178618226953938E-23</v>
      </c>
      <c r="Q186" s="6"/>
      <c r="R186" s="12">
        <f t="shared" si="13"/>
        <v>1.6290239664892427E-8</v>
      </c>
      <c r="U186">
        <f t="shared" si="12"/>
        <v>0</v>
      </c>
      <c r="V186">
        <f>IF($G$18=1,+'truth model'!G117,0)</f>
        <v>0</v>
      </c>
    </row>
    <row r="187" spans="6:22" x14ac:dyDescent="0.25">
      <c r="F187" s="13">
        <f>'truth model'!B131</f>
        <v>3420</v>
      </c>
      <c r="G187" s="12">
        <f ca="1">'truth model'!C131</f>
        <v>4.8409491389819579E-44</v>
      </c>
      <c r="H187" s="9"/>
      <c r="I187" s="12">
        <f>'Game Level 1'!O199</f>
        <v>6.566954685020131E-26</v>
      </c>
      <c r="J187" s="9"/>
      <c r="K187" s="10">
        <f t="shared" ca="1" si="8"/>
        <v>4.3124893835107847E-51</v>
      </c>
      <c r="N187" s="13">
        <f t="shared" si="14"/>
        <v>3060</v>
      </c>
      <c r="O187" s="12">
        <f t="shared" si="9"/>
        <v>4.3705603330803868E-23</v>
      </c>
      <c r="Q187" s="6"/>
      <c r="R187" s="12">
        <f t="shared" si="13"/>
        <v>1.0882509934582843E-8</v>
      </c>
      <c r="U187">
        <f t="shared" si="12"/>
        <v>0</v>
      </c>
      <c r="V187">
        <f>IF($G$18=1,+'truth model'!G118,0)</f>
        <v>0</v>
      </c>
    </row>
    <row r="188" spans="6:22" x14ac:dyDescent="0.25">
      <c r="F188" s="13">
        <f>'truth model'!B132</f>
        <v>3450</v>
      </c>
      <c r="G188" s="12">
        <f ca="1">'truth model'!C132</f>
        <v>1.8914095332745922E-44</v>
      </c>
      <c r="H188" s="9"/>
      <c r="I188" s="12">
        <f>'Game Level 1'!O200</f>
        <v>3.8227145629085138E-26</v>
      </c>
      <c r="J188" s="9"/>
      <c r="K188" s="10">
        <f t="shared" ref="K188:K193" ca="1" si="15">(I188-G188)^2</f>
        <v>1.4613146629472829E-51</v>
      </c>
      <c r="N188" s="13">
        <f t="shared" si="14"/>
        <v>3090</v>
      </c>
      <c r="O188" s="12">
        <f t="shared" si="9"/>
        <v>2.5411341634783826E-23</v>
      </c>
      <c r="Q188" s="6"/>
      <c r="R188" s="12">
        <f t="shared" si="13"/>
        <v>7.2504865563098694E-9</v>
      </c>
      <c r="U188">
        <f t="shared" si="12"/>
        <v>0</v>
      </c>
      <c r="V188">
        <f>IF($G$18=1,+'truth model'!G119,0)</f>
        <v>0</v>
      </c>
    </row>
    <row r="189" spans="6:22" x14ac:dyDescent="0.25">
      <c r="F189" s="13">
        <f>'truth model'!B133</f>
        <v>3480</v>
      </c>
      <c r="G189" s="12">
        <f ca="1">'truth model'!C133</f>
        <v>7.3905768266391909E-45</v>
      </c>
      <c r="H189" s="9"/>
      <c r="I189" s="12">
        <f>'Game Level 1'!O201</f>
        <v>2.2254544293775761E-26</v>
      </c>
      <c r="J189" s="9"/>
      <c r="K189" s="10">
        <f t="shared" ca="1" si="15"/>
        <v>4.9526474172362729E-52</v>
      </c>
      <c r="N189" s="13">
        <f t="shared" si="14"/>
        <v>3120</v>
      </c>
      <c r="O189" s="12">
        <f t="shared" si="9"/>
        <v>1.4776276234841179E-23</v>
      </c>
      <c r="Q189" s="6"/>
      <c r="R189" s="12">
        <f t="shared" si="13"/>
        <v>4.8181136979293398E-9</v>
      </c>
      <c r="U189">
        <f t="shared" si="12"/>
        <v>0</v>
      </c>
      <c r="V189">
        <f>IF($G$18=1,+'truth model'!G120,0)</f>
        <v>0</v>
      </c>
    </row>
    <row r="190" spans="6:22" x14ac:dyDescent="0.25">
      <c r="F190" s="13">
        <f>'truth model'!B134</f>
        <v>3510</v>
      </c>
      <c r="G190" s="12">
        <f ca="1">'truth model'!C134</f>
        <v>2.8880736680354386E-45</v>
      </c>
      <c r="H190" s="9"/>
      <c r="I190" s="12">
        <f>'Game Level 1'!O202</f>
        <v>1.2956984822502798E-26</v>
      </c>
      <c r="J190" s="9"/>
      <c r="K190" s="10">
        <f t="shared" ca="1" si="15"/>
        <v>1.6788345569056786E-52</v>
      </c>
      <c r="N190" s="13">
        <f t="shared" si="14"/>
        <v>3150</v>
      </c>
      <c r="O190" s="12">
        <f t="shared" si="9"/>
        <v>8.5930748152298902E-24</v>
      </c>
      <c r="Q190" s="6"/>
      <c r="R190" s="12">
        <f t="shared" si="13"/>
        <v>3.1936894207366716E-9</v>
      </c>
      <c r="U190">
        <f t="shared" si="12"/>
        <v>0</v>
      </c>
      <c r="V190">
        <f>IF($G$18=1,+'truth model'!G121,0)</f>
        <v>0</v>
      </c>
    </row>
    <row r="191" spans="6:22" x14ac:dyDescent="0.25">
      <c r="F191" s="13">
        <f>'truth model'!B135</f>
        <v>3540</v>
      </c>
      <c r="G191" s="12">
        <f ca="1">'truth model'!C135</f>
        <v>1.1286904169088139E-45</v>
      </c>
      <c r="H191" s="9"/>
      <c r="I191" s="12">
        <f>'Game Level 1'!O203</f>
        <v>7.5444405890542827E-27</v>
      </c>
      <c r="J191" s="9"/>
      <c r="K191" s="10">
        <f t="shared" ca="1" si="15"/>
        <v>5.6918583801769731E-53</v>
      </c>
      <c r="N191" s="13">
        <f t="shared" si="14"/>
        <v>3180</v>
      </c>
      <c r="O191" s="12">
        <f t="shared" si="9"/>
        <v>4.9977858151503913E-24</v>
      </c>
      <c r="Q191" s="6"/>
      <c r="R191" s="12">
        <f t="shared" si="13"/>
        <v>2.1117701796026915E-9</v>
      </c>
      <c r="U191">
        <f t="shared" si="12"/>
        <v>0</v>
      </c>
      <c r="V191">
        <f>IF($G$18=1,+'truth model'!G122,0)</f>
        <v>0</v>
      </c>
    </row>
    <row r="192" spans="6:22" x14ac:dyDescent="0.25">
      <c r="F192" s="13">
        <f>'truth model'!B136</f>
        <v>3570</v>
      </c>
      <c r="G192" s="12">
        <f ca="1">'truth model'!C136</f>
        <v>4.411411085781889E-46</v>
      </c>
      <c r="H192" s="9"/>
      <c r="I192" s="12">
        <f>'Game Level 1'!O204</f>
        <v>4.3932653458415552E-27</v>
      </c>
      <c r="J192" s="9"/>
      <c r="K192" s="10">
        <f t="shared" ca="1" si="15"/>
        <v>1.930078039897232E-53</v>
      </c>
      <c r="N192" s="13">
        <f t="shared" si="14"/>
        <v>3210</v>
      </c>
      <c r="O192" s="12">
        <f t="shared" si="9"/>
        <v>2.9070428235541416E-24</v>
      </c>
      <c r="Q192" s="6"/>
      <c r="R192" s="12">
        <f t="shared" si="13"/>
        <v>1.393061498543458E-9</v>
      </c>
      <c r="U192">
        <f t="shared" si="12"/>
        <v>0</v>
      </c>
      <c r="V192">
        <f>IF($G$18=1,+'truth model'!G123,0)</f>
        <v>0</v>
      </c>
    </row>
    <row r="193" spans="6:22" x14ac:dyDescent="0.25">
      <c r="F193" s="13">
        <f>'truth model'!B137</f>
        <v>3600</v>
      </c>
      <c r="G193" s="12">
        <f ca="1">'truth model'!C137</f>
        <v>1.7243119445161952E-46</v>
      </c>
      <c r="H193" s="9"/>
      <c r="I193" s="12">
        <f>'Game Level 1'!O205</f>
        <v>2.5584950871394354E-27</v>
      </c>
      <c r="J193" s="9"/>
      <c r="K193" s="10">
        <f t="shared" ca="1" si="15"/>
        <v>6.545897110916627E-54</v>
      </c>
      <c r="N193" s="13">
        <f t="shared" si="14"/>
        <v>3240</v>
      </c>
      <c r="O193" s="12">
        <f t="shared" si="9"/>
        <v>1.6910998978059366E-24</v>
      </c>
      <c r="Q193" s="6"/>
      <c r="R193" s="12">
        <f t="shared" si="13"/>
        <v>9.1684032367196991E-10</v>
      </c>
      <c r="U193">
        <f t="shared" si="12"/>
        <v>0</v>
      </c>
      <c r="V193">
        <f>IF($G$18=1,+'truth model'!G124,0)</f>
        <v>0</v>
      </c>
    </row>
    <row r="194" spans="6:22" x14ac:dyDescent="0.25">
      <c r="N194" s="13">
        <f t="shared" si="14"/>
        <v>3270</v>
      </c>
      <c r="O194" s="12">
        <f t="shared" si="9"/>
        <v>9.8385355569146924E-25</v>
      </c>
      <c r="Q194" s="6"/>
      <c r="R194" s="12">
        <f t="shared" si="13"/>
        <v>6.0206844760160418E-10</v>
      </c>
      <c r="U194">
        <f t="shared" si="12"/>
        <v>0</v>
      </c>
      <c r="V194">
        <f>IF($G$18=1,+'truth model'!G125,0)</f>
        <v>0</v>
      </c>
    </row>
    <row r="195" spans="6:22" x14ac:dyDescent="0.25">
      <c r="N195" s="13">
        <f t="shared" si="14"/>
        <v>3300</v>
      </c>
      <c r="O195" s="12">
        <f t="shared" si="9"/>
        <v>5.7244577022447876E-25</v>
      </c>
      <c r="Q195" s="6"/>
      <c r="R195" s="12">
        <f t="shared" si="13"/>
        <v>3.9450693708896379E-10</v>
      </c>
      <c r="U195">
        <f t="shared" si="12"/>
        <v>0</v>
      </c>
      <c r="V195">
        <f>IF($G$18=1,+'truth model'!G126,0)</f>
        <v>0</v>
      </c>
    </row>
    <row r="196" spans="6:22" x14ac:dyDescent="0.25">
      <c r="N196" s="13">
        <f t="shared" si="14"/>
        <v>3330</v>
      </c>
      <c r="O196" s="12">
        <f t="shared" si="9"/>
        <v>3.3310433464003681E-25</v>
      </c>
      <c r="Q196" s="6"/>
      <c r="R196" s="12">
        <f t="shared" si="13"/>
        <v>2.5795672723895659E-10</v>
      </c>
      <c r="U196">
        <f t="shared" si="12"/>
        <v>0</v>
      </c>
      <c r="V196">
        <f>IF($G$18=1,+'truth model'!G127,0)</f>
        <v>0</v>
      </c>
    </row>
    <row r="197" spans="6:22" x14ac:dyDescent="0.25">
      <c r="N197" s="13">
        <f t="shared" si="14"/>
        <v>3360</v>
      </c>
      <c r="O197" s="12">
        <f t="shared" si="9"/>
        <v>1.9385081046803182E-25</v>
      </c>
      <c r="Q197" s="6"/>
      <c r="R197" s="12">
        <f t="shared" si="13"/>
        <v>1.6832488858026441E-10</v>
      </c>
      <c r="U197">
        <f t="shared" si="12"/>
        <v>0</v>
      </c>
      <c r="V197">
        <f>IF($G$18=1,+'truth model'!G128,0)</f>
        <v>0</v>
      </c>
    </row>
    <row r="198" spans="6:22" x14ac:dyDescent="0.25">
      <c r="N198" s="13">
        <f t="shared" si="14"/>
        <v>3390</v>
      </c>
      <c r="O198" s="12">
        <f t="shared" si="9"/>
        <v>1.1282250461995342E-25</v>
      </c>
      <c r="Q198" s="6"/>
      <c r="R198" s="12">
        <f t="shared" si="13"/>
        <v>1.0961852419675351E-10</v>
      </c>
      <c r="U198">
        <f t="shared" si="12"/>
        <v>0</v>
      </c>
      <c r="V198">
        <f>IF($G$18=1,+'truth model'!G129,0)</f>
        <v>0</v>
      </c>
    </row>
    <row r="199" spans="6:22" x14ac:dyDescent="0.25">
      <c r="N199" s="13">
        <f t="shared" si="14"/>
        <v>3420</v>
      </c>
      <c r="O199" s="12">
        <f t="shared" si="9"/>
        <v>6.566954685020131E-26</v>
      </c>
      <c r="Q199" s="6"/>
      <c r="R199" s="12">
        <f t="shared" si="13"/>
        <v>7.1248818990683784E-11</v>
      </c>
      <c r="U199">
        <f t="shared" si="12"/>
        <v>0</v>
      </c>
      <c r="V199">
        <f>IF($G$18=1,+'truth model'!G130,0)</f>
        <v>0</v>
      </c>
    </row>
    <row r="200" spans="6:22" x14ac:dyDescent="0.25">
      <c r="N200" s="13">
        <f t="shared" si="14"/>
        <v>3450</v>
      </c>
      <c r="O200" s="12">
        <f t="shared" si="9"/>
        <v>3.8227145629085138E-26</v>
      </c>
      <c r="Q200" s="6"/>
      <c r="R200" s="12">
        <f t="shared" si="13"/>
        <v>4.622241067026165E-11</v>
      </c>
      <c r="U200">
        <f t="shared" si="12"/>
        <v>0</v>
      </c>
      <c r="V200">
        <f>IF($G$18=1,+'truth model'!G131,0)</f>
        <v>0</v>
      </c>
    </row>
    <row r="201" spans="6:22" x14ac:dyDescent="0.25">
      <c r="N201" s="13">
        <f t="shared" si="14"/>
        <v>3480</v>
      </c>
      <c r="O201" s="12">
        <f t="shared" si="9"/>
        <v>2.2254544293775761E-26</v>
      </c>
      <c r="Q201" s="6"/>
      <c r="R201" s="12">
        <f t="shared" si="13"/>
        <v>2.9931672631345127E-11</v>
      </c>
      <c r="U201">
        <f t="shared" si="12"/>
        <v>0</v>
      </c>
      <c r="V201">
        <f>IF($G$18=1,+'truth model'!G132,0)</f>
        <v>0</v>
      </c>
    </row>
    <row r="202" spans="6:22" x14ac:dyDescent="0.25">
      <c r="N202" s="13">
        <f t="shared" si="14"/>
        <v>3510</v>
      </c>
      <c r="O202" s="12">
        <f t="shared" si="9"/>
        <v>1.2956984822502798E-26</v>
      </c>
      <c r="Q202" s="6"/>
      <c r="R202" s="12">
        <f t="shared" si="13"/>
        <v>1.9347922211405928E-11</v>
      </c>
      <c r="U202">
        <f t="shared" si="12"/>
        <v>0</v>
      </c>
      <c r="V202">
        <f>IF($G$18=1,+'truth model'!G133,0)</f>
        <v>0</v>
      </c>
    </row>
    <row r="203" spans="6:22" x14ac:dyDescent="0.25">
      <c r="N203" s="13">
        <f t="shared" si="14"/>
        <v>3540</v>
      </c>
      <c r="O203" s="12">
        <f t="shared" si="9"/>
        <v>7.5444405890542827E-27</v>
      </c>
      <c r="Q203" s="6"/>
      <c r="R203" s="12">
        <f t="shared" si="13"/>
        <v>1.2484850634743402E-11</v>
      </c>
      <c r="U203">
        <f t="shared" si="12"/>
        <v>0</v>
      </c>
      <c r="V203">
        <f>IF($G$18=1,+'truth model'!G134,0)</f>
        <v>0</v>
      </c>
    </row>
    <row r="204" spans="6:22" x14ac:dyDescent="0.25">
      <c r="N204" s="13">
        <f t="shared" si="14"/>
        <v>3570</v>
      </c>
      <c r="O204" s="12">
        <f t="shared" si="9"/>
        <v>4.3932653458415552E-27</v>
      </c>
      <c r="Q204" s="6"/>
      <c r="R204" s="12">
        <f t="shared" si="13"/>
        <v>8.042629052801014E-12</v>
      </c>
      <c r="U204">
        <f t="shared" si="12"/>
        <v>0</v>
      </c>
      <c r="V204">
        <f>IF($G$18=1,+'truth model'!G135,0)</f>
        <v>0</v>
      </c>
    </row>
    <row r="205" spans="6:22" x14ac:dyDescent="0.25">
      <c r="N205" s="13">
        <f t="shared" si="14"/>
        <v>3600</v>
      </c>
      <c r="O205" s="12">
        <f t="shared" si="9"/>
        <v>2.5584950871394354E-27</v>
      </c>
      <c r="Q205" s="6"/>
      <c r="R205" s="12">
        <f t="shared" si="13"/>
        <v>5.1724666442271014E-12</v>
      </c>
      <c r="U205">
        <f t="shared" si="12"/>
        <v>0</v>
      </c>
      <c r="V205">
        <f>IF($G$18=1,+'truth model'!G136,0)</f>
        <v>0</v>
      </c>
    </row>
    <row r="206" spans="6:22" x14ac:dyDescent="0.25">
      <c r="Q206" s="6"/>
      <c r="R206" s="7"/>
      <c r="U206">
        <f t="shared" si="12"/>
        <v>0</v>
      </c>
      <c r="V206">
        <f>IF($G$18=1,+'truth model'!G137,0)</f>
        <v>0</v>
      </c>
    </row>
    <row r="207" spans="6:22" x14ac:dyDescent="0.25">
      <c r="Q207" s="6"/>
      <c r="R207" s="7"/>
    </row>
    <row r="208" spans="6:22" x14ac:dyDescent="0.25">
      <c r="Q208" s="6"/>
      <c r="R208" s="7"/>
    </row>
    <row r="209" spans="17:18" x14ac:dyDescent="0.25">
      <c r="Q209" s="6"/>
      <c r="R209" s="7"/>
    </row>
    <row r="210" spans="17:18" x14ac:dyDescent="0.25">
      <c r="Q210" s="6"/>
      <c r="R210" s="7"/>
    </row>
    <row r="211" spans="17:18" x14ac:dyDescent="0.25">
      <c r="Q211" s="6"/>
      <c r="R211" s="7"/>
    </row>
    <row r="212" spans="17:18" x14ac:dyDescent="0.25">
      <c r="Q212" s="6"/>
      <c r="R212" s="7"/>
    </row>
    <row r="213" spans="17:18" x14ac:dyDescent="0.25">
      <c r="Q213" s="6"/>
      <c r="R213" s="7"/>
    </row>
    <row r="214" spans="17:18" x14ac:dyDescent="0.25">
      <c r="Q214" s="6"/>
      <c r="R214" s="7"/>
    </row>
    <row r="215" spans="17:18" x14ac:dyDescent="0.25">
      <c r="Q215" s="6"/>
      <c r="R215" s="7"/>
    </row>
    <row r="216" spans="17:18" x14ac:dyDescent="0.25">
      <c r="Q216" s="6"/>
      <c r="R216" s="7"/>
    </row>
    <row r="217" spans="17:18" x14ac:dyDescent="0.25">
      <c r="Q217" s="6"/>
      <c r="R217" s="7"/>
    </row>
    <row r="218" spans="17:18" x14ac:dyDescent="0.25">
      <c r="Q218" s="6"/>
      <c r="R218" s="7"/>
    </row>
    <row r="219" spans="17:18" x14ac:dyDescent="0.25">
      <c r="Q219" s="6"/>
      <c r="R219" s="7"/>
    </row>
    <row r="220" spans="17:18" x14ac:dyDescent="0.25">
      <c r="Q220" s="6"/>
      <c r="R220" s="7"/>
    </row>
    <row r="221" spans="17:18" x14ac:dyDescent="0.25">
      <c r="Q221" s="6"/>
      <c r="R221" s="7"/>
    </row>
    <row r="222" spans="17:18" x14ac:dyDescent="0.25">
      <c r="Q222" s="6"/>
      <c r="R222" s="7"/>
    </row>
    <row r="223" spans="17:18" x14ac:dyDescent="0.25">
      <c r="Q223" s="6"/>
      <c r="R223" s="7"/>
    </row>
    <row r="224" spans="17:18" x14ac:dyDescent="0.25">
      <c r="Q224" s="6"/>
      <c r="R224" s="7"/>
    </row>
    <row r="225" spans="17:18" x14ac:dyDescent="0.25">
      <c r="Q225" s="6"/>
      <c r="R225" s="7"/>
    </row>
    <row r="226" spans="17:18" x14ac:dyDescent="0.25">
      <c r="Q226" s="6"/>
      <c r="R226" s="7"/>
    </row>
    <row r="227" spans="17:18" x14ac:dyDescent="0.25">
      <c r="Q227" s="6"/>
      <c r="R227" s="7"/>
    </row>
    <row r="228" spans="17:18" x14ac:dyDescent="0.25">
      <c r="Q228" s="6"/>
      <c r="R228" s="7"/>
    </row>
    <row r="229" spans="17:18" x14ac:dyDescent="0.25">
      <c r="Q229" s="6"/>
      <c r="R229" s="7"/>
    </row>
    <row r="230" spans="17:18" x14ac:dyDescent="0.25">
      <c r="Q230" s="6"/>
      <c r="R230" s="7"/>
    </row>
    <row r="231" spans="17:18" x14ac:dyDescent="0.25">
      <c r="Q231" s="6"/>
      <c r="R231" s="7"/>
    </row>
    <row r="232" spans="17:18" x14ac:dyDescent="0.25">
      <c r="Q232" s="6"/>
      <c r="R232" s="7"/>
    </row>
    <row r="233" spans="17:18" x14ac:dyDescent="0.25">
      <c r="Q233" s="6"/>
      <c r="R233" s="7"/>
    </row>
    <row r="234" spans="17:18" x14ac:dyDescent="0.25">
      <c r="Q234" s="6"/>
      <c r="R234" s="7"/>
    </row>
    <row r="235" spans="17:18" x14ac:dyDescent="0.25">
      <c r="Q235" s="6"/>
      <c r="R235" s="7"/>
    </row>
    <row r="236" spans="17:18" x14ac:dyDescent="0.25">
      <c r="Q236" s="6"/>
      <c r="R236" s="7"/>
    </row>
    <row r="237" spans="17:18" x14ac:dyDescent="0.25">
      <c r="Q237" s="6"/>
      <c r="R237" s="7"/>
    </row>
    <row r="238" spans="17:18" x14ac:dyDescent="0.25">
      <c r="Q238" s="6"/>
      <c r="R238" s="7"/>
    </row>
    <row r="239" spans="17:18" x14ac:dyDescent="0.25">
      <c r="Q239" s="6"/>
      <c r="R239" s="7"/>
    </row>
    <row r="240" spans="17:18" x14ac:dyDescent="0.25">
      <c r="Q240" s="6"/>
      <c r="R240" s="7"/>
    </row>
    <row r="241" spans="17:18" x14ac:dyDescent="0.25">
      <c r="Q241" s="6"/>
      <c r="R241" s="7"/>
    </row>
    <row r="242" spans="17:18" x14ac:dyDescent="0.25">
      <c r="Q242" s="6"/>
      <c r="R242" s="7"/>
    </row>
    <row r="243" spans="17:18" x14ac:dyDescent="0.25">
      <c r="Q243" s="6"/>
      <c r="R243" s="7"/>
    </row>
    <row r="244" spans="17:18" x14ac:dyDescent="0.25">
      <c r="Q244" s="6"/>
      <c r="R244" s="7"/>
    </row>
    <row r="245" spans="17:18" x14ac:dyDescent="0.25">
      <c r="Q245" s="6"/>
      <c r="R245" s="7"/>
    </row>
    <row r="246" spans="17:18" x14ac:dyDescent="0.25">
      <c r="Q246" s="6"/>
      <c r="R246" s="7"/>
    </row>
    <row r="247" spans="17:18" x14ac:dyDescent="0.25">
      <c r="Q247" s="6"/>
      <c r="R247" s="7"/>
    </row>
    <row r="248" spans="17:18" x14ac:dyDescent="0.25">
      <c r="Q248" s="6"/>
      <c r="R248" s="7"/>
    </row>
    <row r="249" spans="17:18" x14ac:dyDescent="0.25">
      <c r="Q249" s="6"/>
      <c r="R249" s="7"/>
    </row>
    <row r="250" spans="17:18" x14ac:dyDescent="0.25">
      <c r="Q250" s="6"/>
      <c r="R250" s="7"/>
    </row>
    <row r="251" spans="17:18" x14ac:dyDescent="0.25">
      <c r="Q251" s="6"/>
      <c r="R251" s="7"/>
    </row>
    <row r="252" spans="17:18" x14ac:dyDescent="0.25">
      <c r="Q252" s="6"/>
      <c r="R252" s="7"/>
    </row>
    <row r="253" spans="17:18" x14ac:dyDescent="0.25">
      <c r="Q253" s="6"/>
      <c r="R253" s="7"/>
    </row>
    <row r="254" spans="17:18" x14ac:dyDescent="0.25">
      <c r="Q254" s="6"/>
      <c r="R254" s="7"/>
    </row>
    <row r="255" spans="17:18" x14ac:dyDescent="0.25">
      <c r="Q255" s="6"/>
      <c r="R255" s="7"/>
    </row>
    <row r="256" spans="17:18" x14ac:dyDescent="0.25">
      <c r="Q256" s="6"/>
      <c r="R256" s="7"/>
    </row>
    <row r="257" spans="17:18" x14ac:dyDescent="0.25">
      <c r="Q257" s="6"/>
      <c r="R257" s="7"/>
    </row>
    <row r="258" spans="17:18" x14ac:dyDescent="0.25">
      <c r="Q258" s="6"/>
      <c r="R258" s="7"/>
    </row>
    <row r="259" spans="17:18" x14ac:dyDescent="0.25">
      <c r="Q259" s="6"/>
      <c r="R259" s="7"/>
    </row>
    <row r="260" spans="17:18" x14ac:dyDescent="0.25">
      <c r="Q260" s="6"/>
      <c r="R260" s="7"/>
    </row>
    <row r="261" spans="17:18" x14ac:dyDescent="0.25">
      <c r="Q261" s="6"/>
      <c r="R261" s="7"/>
    </row>
    <row r="262" spans="17:18" x14ac:dyDescent="0.25">
      <c r="Q262" s="6"/>
      <c r="R262" s="7"/>
    </row>
    <row r="263" spans="17:18" x14ac:dyDescent="0.25">
      <c r="Q263" s="6"/>
      <c r="R263" s="7"/>
    </row>
    <row r="264" spans="17:18" x14ac:dyDescent="0.25">
      <c r="Q264" s="6"/>
      <c r="R264" s="7"/>
    </row>
    <row r="265" spans="17:18" x14ac:dyDescent="0.25">
      <c r="Q265" s="6"/>
      <c r="R265" s="7"/>
    </row>
    <row r="266" spans="17:18" x14ac:dyDescent="0.25">
      <c r="Q266" s="6"/>
      <c r="R266" s="7"/>
    </row>
    <row r="267" spans="17:18" x14ac:dyDescent="0.25">
      <c r="Q267" s="6"/>
      <c r="R267" s="7"/>
    </row>
    <row r="268" spans="17:18" x14ac:dyDescent="0.25">
      <c r="Q268" s="6"/>
      <c r="R268" s="7"/>
    </row>
    <row r="269" spans="17:18" x14ac:dyDescent="0.25">
      <c r="Q269" s="6"/>
      <c r="R269" s="7"/>
    </row>
    <row r="270" spans="17:18" x14ac:dyDescent="0.25">
      <c r="Q270" s="6"/>
      <c r="R270" s="7"/>
    </row>
    <row r="271" spans="17:18" x14ac:dyDescent="0.25">
      <c r="Q271" s="6"/>
      <c r="R271" s="7"/>
    </row>
    <row r="272" spans="17:18" x14ac:dyDescent="0.25">
      <c r="Q272" s="6"/>
      <c r="R272" s="7"/>
    </row>
    <row r="273" spans="17:18" x14ac:dyDescent="0.25">
      <c r="Q273" s="6"/>
      <c r="R273" s="7"/>
    </row>
    <row r="274" spans="17:18" x14ac:dyDescent="0.25">
      <c r="Q274" s="6"/>
      <c r="R274" s="7"/>
    </row>
    <row r="275" spans="17:18" x14ac:dyDescent="0.25">
      <c r="Q275" s="6"/>
      <c r="R275" s="7"/>
    </row>
    <row r="276" spans="17:18" x14ac:dyDescent="0.25">
      <c r="Q276" s="6"/>
      <c r="R276" s="7"/>
    </row>
    <row r="277" spans="17:18" x14ac:dyDescent="0.25">
      <c r="Q277" s="6"/>
      <c r="R277" s="7"/>
    </row>
    <row r="278" spans="17:18" x14ac:dyDescent="0.25">
      <c r="Q278" s="6"/>
      <c r="R278" s="7"/>
    </row>
    <row r="279" spans="17:18" x14ac:dyDescent="0.25">
      <c r="Q279" s="6"/>
      <c r="R279" s="7"/>
    </row>
    <row r="280" spans="17:18" x14ac:dyDescent="0.25">
      <c r="Q280" s="6"/>
      <c r="R280" s="7"/>
    </row>
    <row r="281" spans="17:18" x14ac:dyDescent="0.25">
      <c r="Q281" s="6"/>
      <c r="R281" s="7"/>
    </row>
    <row r="282" spans="17:18" x14ac:dyDescent="0.25">
      <c r="Q282" s="6"/>
      <c r="R282" s="7"/>
    </row>
    <row r="283" spans="17:18" x14ac:dyDescent="0.25">
      <c r="Q283" s="6"/>
      <c r="R283" s="7"/>
    </row>
    <row r="284" spans="17:18" x14ac:dyDescent="0.25">
      <c r="Q284" s="6"/>
      <c r="R284" s="7"/>
    </row>
    <row r="285" spans="17:18" x14ac:dyDescent="0.25">
      <c r="Q285" s="6"/>
      <c r="R285" s="7"/>
    </row>
    <row r="286" spans="17:18" x14ac:dyDescent="0.25">
      <c r="Q286" s="6"/>
      <c r="R286" s="7"/>
    </row>
    <row r="287" spans="17:18" x14ac:dyDescent="0.25">
      <c r="Q287" s="6"/>
      <c r="R287" s="7"/>
    </row>
    <row r="288" spans="17:18" x14ac:dyDescent="0.25">
      <c r="Q288" s="6"/>
      <c r="R288" s="7"/>
    </row>
    <row r="289" spans="17:18" x14ac:dyDescent="0.25">
      <c r="Q289" s="6"/>
      <c r="R289" s="7"/>
    </row>
    <row r="290" spans="17:18" x14ac:dyDescent="0.25">
      <c r="Q290" s="6"/>
      <c r="R290" s="7"/>
    </row>
    <row r="291" spans="17:18" x14ac:dyDescent="0.25">
      <c r="Q291" s="6"/>
      <c r="R291" s="7"/>
    </row>
    <row r="292" spans="17:18" x14ac:dyDescent="0.25">
      <c r="Q292" s="6"/>
      <c r="R292" s="7"/>
    </row>
    <row r="293" spans="17:18" x14ac:dyDescent="0.25">
      <c r="Q293" s="6"/>
      <c r="R293" s="7"/>
    </row>
    <row r="294" spans="17:18" x14ac:dyDescent="0.25">
      <c r="Q294" s="6"/>
      <c r="R294" s="7"/>
    </row>
    <row r="295" spans="17:18" x14ac:dyDescent="0.25">
      <c r="Q295" s="6"/>
      <c r="R295" s="7"/>
    </row>
    <row r="296" spans="17:18" x14ac:dyDescent="0.25">
      <c r="Q296" s="6"/>
      <c r="R296" s="7"/>
    </row>
    <row r="297" spans="17:18" x14ac:dyDescent="0.25">
      <c r="Q297" s="6"/>
      <c r="R297" s="7"/>
    </row>
    <row r="298" spans="17:18" x14ac:dyDescent="0.25">
      <c r="Q298" s="6"/>
      <c r="R298" s="7"/>
    </row>
    <row r="299" spans="17:18" x14ac:dyDescent="0.25">
      <c r="Q299" s="6"/>
      <c r="R299" s="7"/>
    </row>
    <row r="300" spans="17:18" x14ac:dyDescent="0.25">
      <c r="Q300" s="6"/>
      <c r="R300" s="7"/>
    </row>
    <row r="301" spans="17:18" x14ac:dyDescent="0.25">
      <c r="Q301" s="6"/>
      <c r="R301" s="7"/>
    </row>
    <row r="302" spans="17:18" x14ac:dyDescent="0.25">
      <c r="Q302" s="6"/>
      <c r="R302" s="7"/>
    </row>
    <row r="303" spans="17:18" x14ac:dyDescent="0.25">
      <c r="Q303" s="6"/>
      <c r="R303" s="7"/>
    </row>
    <row r="304" spans="17:18" x14ac:dyDescent="0.25">
      <c r="Q304" s="6"/>
      <c r="R304" s="7"/>
    </row>
    <row r="305" spans="17:18" x14ac:dyDescent="0.25">
      <c r="Q305" s="6"/>
      <c r="R305" s="7"/>
    </row>
    <row r="306" spans="17:18" x14ac:dyDescent="0.25">
      <c r="Q306" s="6"/>
      <c r="R306" s="7"/>
    </row>
    <row r="307" spans="17:18" x14ac:dyDescent="0.25">
      <c r="Q307" s="6"/>
      <c r="R307" s="7"/>
    </row>
    <row r="308" spans="17:18" x14ac:dyDescent="0.25">
      <c r="Q308" s="6"/>
      <c r="R308" s="7"/>
    </row>
    <row r="309" spans="17:18" x14ac:dyDescent="0.25">
      <c r="Q309" s="6"/>
      <c r="R309" s="7"/>
    </row>
    <row r="310" spans="17:18" x14ac:dyDescent="0.25">
      <c r="Q310" s="6"/>
      <c r="R310" s="7"/>
    </row>
    <row r="311" spans="17:18" x14ac:dyDescent="0.25">
      <c r="Q311" s="6"/>
      <c r="R311" s="7"/>
    </row>
    <row r="312" spans="17:18" x14ac:dyDescent="0.25">
      <c r="Q312" s="6"/>
      <c r="R312" s="7"/>
    </row>
    <row r="313" spans="17:18" x14ac:dyDescent="0.25">
      <c r="Q313" s="6"/>
      <c r="R313" s="7"/>
    </row>
    <row r="314" spans="17:18" x14ac:dyDescent="0.25">
      <c r="Q314" s="6"/>
      <c r="R314" s="7"/>
    </row>
    <row r="315" spans="17:18" x14ac:dyDescent="0.25">
      <c r="Q315" s="6"/>
      <c r="R315" s="7"/>
    </row>
    <row r="316" spans="17:18" x14ac:dyDescent="0.25">
      <c r="Q316" s="6"/>
      <c r="R316" s="7"/>
    </row>
    <row r="317" spans="17:18" x14ac:dyDescent="0.25">
      <c r="Q317" s="6"/>
      <c r="R317" s="7"/>
    </row>
    <row r="318" spans="17:18" x14ac:dyDescent="0.25">
      <c r="Q318" s="6"/>
      <c r="R318" s="7"/>
    </row>
    <row r="319" spans="17:18" x14ac:dyDescent="0.25">
      <c r="Q319" s="6"/>
      <c r="R319" s="7"/>
    </row>
    <row r="320" spans="17:18" x14ac:dyDescent="0.25">
      <c r="Q320" s="6"/>
      <c r="R320" s="7"/>
    </row>
    <row r="321" spans="17:18" x14ac:dyDescent="0.25">
      <c r="Q321" s="6"/>
      <c r="R321" s="7"/>
    </row>
    <row r="322" spans="17:18" x14ac:dyDescent="0.25">
      <c r="Q322" s="6"/>
      <c r="R322" s="7"/>
    </row>
    <row r="323" spans="17:18" x14ac:dyDescent="0.25">
      <c r="Q323" s="6"/>
      <c r="R323" s="7"/>
    </row>
    <row r="324" spans="17:18" x14ac:dyDescent="0.25">
      <c r="Q324" s="6"/>
      <c r="R324" s="7"/>
    </row>
    <row r="325" spans="17:18" x14ac:dyDescent="0.25">
      <c r="Q325" s="6"/>
      <c r="R325" s="7"/>
    </row>
    <row r="326" spans="17:18" x14ac:dyDescent="0.25">
      <c r="Q326" s="6"/>
      <c r="R326" s="7"/>
    </row>
    <row r="327" spans="17:18" x14ac:dyDescent="0.25">
      <c r="Q327" s="6"/>
      <c r="R327" s="7"/>
    </row>
    <row r="328" spans="17:18" x14ac:dyDescent="0.25">
      <c r="Q328" s="6"/>
      <c r="R328" s="7"/>
    </row>
    <row r="329" spans="17:18" x14ac:dyDescent="0.25">
      <c r="Q329" s="6"/>
      <c r="R329" s="7"/>
    </row>
    <row r="330" spans="17:18" x14ac:dyDescent="0.25">
      <c r="Q330" s="6"/>
      <c r="R330" s="7"/>
    </row>
    <row r="331" spans="17:18" x14ac:dyDescent="0.25">
      <c r="Q331" s="6"/>
      <c r="R331" s="7"/>
    </row>
    <row r="332" spans="17:18" x14ac:dyDescent="0.25">
      <c r="Q332" s="6"/>
      <c r="R332" s="7"/>
    </row>
    <row r="333" spans="17:18" x14ac:dyDescent="0.25">
      <c r="Q333" s="6"/>
      <c r="R333" s="7"/>
    </row>
    <row r="334" spans="17:18" x14ac:dyDescent="0.25">
      <c r="Q334" s="6"/>
      <c r="R334" s="7"/>
    </row>
    <row r="335" spans="17:18" x14ac:dyDescent="0.25">
      <c r="Q335" s="9"/>
      <c r="R335" s="10"/>
    </row>
  </sheetData>
  <mergeCells count="1">
    <mergeCell ref="I2:J2"/>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36" r:id="rId4" name="Scroll Bar 12">
              <controlPr defaultSize="0" autoPict="0">
                <anchor moveWithCells="1">
                  <from>
                    <xdr:col>22</xdr:col>
                    <xdr:colOff>9525</xdr:colOff>
                    <xdr:row>71</xdr:row>
                    <xdr:rowOff>0</xdr:rowOff>
                  </from>
                  <to>
                    <xdr:col>25</xdr:col>
                    <xdr:colOff>19050</xdr:colOff>
                    <xdr:row>72</xdr:row>
                    <xdr:rowOff>0</xdr:rowOff>
                  </to>
                </anchor>
              </controlPr>
            </control>
          </mc:Choice>
        </mc:AlternateContent>
        <mc:AlternateContent xmlns:mc="http://schemas.openxmlformats.org/markup-compatibility/2006">
          <mc:Choice Requires="x14">
            <control shapeId="1037" r:id="rId5" name="Scroll Bar 13">
              <controlPr defaultSize="0" autoPict="0">
                <anchor moveWithCells="1">
                  <from>
                    <xdr:col>22</xdr:col>
                    <xdr:colOff>0</xdr:colOff>
                    <xdr:row>73</xdr:row>
                    <xdr:rowOff>0</xdr:rowOff>
                  </from>
                  <to>
                    <xdr:col>25</xdr:col>
                    <xdr:colOff>0</xdr:colOff>
                    <xdr:row>74</xdr:row>
                    <xdr:rowOff>0</xdr:rowOff>
                  </to>
                </anchor>
              </controlPr>
            </control>
          </mc:Choice>
        </mc:AlternateContent>
        <mc:AlternateContent xmlns:mc="http://schemas.openxmlformats.org/markup-compatibility/2006">
          <mc:Choice Requires="x14">
            <control shapeId="1038" r:id="rId6" name="Scroll Bar 14">
              <controlPr defaultSize="0" autoPict="0">
                <anchor moveWithCells="1">
                  <from>
                    <xdr:col>22</xdr:col>
                    <xdr:colOff>0</xdr:colOff>
                    <xdr:row>75</xdr:row>
                    <xdr:rowOff>0</xdr:rowOff>
                  </from>
                  <to>
                    <xdr:col>25</xdr:col>
                    <xdr:colOff>0</xdr:colOff>
                    <xdr:row>76</xdr:row>
                    <xdr:rowOff>0</xdr:rowOff>
                  </to>
                </anchor>
              </controlPr>
            </control>
          </mc:Choice>
        </mc:AlternateContent>
        <mc:AlternateContent xmlns:mc="http://schemas.openxmlformats.org/markup-compatibility/2006">
          <mc:Choice Requires="x14">
            <control shapeId="1039" r:id="rId7" name="Scroll Bar 15">
              <controlPr defaultSize="0" autoPict="0">
                <anchor moveWithCells="1">
                  <from>
                    <xdr:col>22</xdr:col>
                    <xdr:colOff>0</xdr:colOff>
                    <xdr:row>77</xdr:row>
                    <xdr:rowOff>0</xdr:rowOff>
                  </from>
                  <to>
                    <xdr:col>25</xdr:col>
                    <xdr:colOff>0</xdr:colOff>
                    <xdr:row>78</xdr:row>
                    <xdr:rowOff>0</xdr:rowOff>
                  </to>
                </anchor>
              </controlPr>
            </control>
          </mc:Choice>
        </mc:AlternateContent>
        <mc:AlternateContent xmlns:mc="http://schemas.openxmlformats.org/markup-compatibility/2006">
          <mc:Choice Requires="x14">
            <control shapeId="1040" r:id="rId8" name="Scroll Bar 16">
              <controlPr defaultSize="0" autoPict="0">
                <anchor moveWithCells="1">
                  <from>
                    <xdr:col>22</xdr:col>
                    <xdr:colOff>0</xdr:colOff>
                    <xdr:row>79</xdr:row>
                    <xdr:rowOff>0</xdr:rowOff>
                  </from>
                  <to>
                    <xdr:col>25</xdr:col>
                    <xdr:colOff>0</xdr:colOff>
                    <xdr:row>80</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Instructions</vt:lpstr>
      <vt:lpstr>QuickPlay</vt:lpstr>
      <vt:lpstr>QuickPlay Score</vt:lpstr>
      <vt:lpstr>Game Level 0.0</vt:lpstr>
      <vt:lpstr>Game Level 0.1</vt:lpstr>
      <vt:lpstr>Game Level 0.2</vt:lpstr>
      <vt:lpstr>Game Level 0.3</vt:lpstr>
      <vt:lpstr>Game Level 0.4</vt:lpstr>
      <vt:lpstr>Game Level 1</vt:lpstr>
      <vt:lpstr>Game Level 2</vt:lpstr>
      <vt:lpstr>Game Level 3</vt:lpstr>
      <vt:lpstr>Game Level 4</vt:lpstr>
      <vt:lpstr>Game Level 5</vt:lpstr>
      <vt:lpstr>blank</vt:lpstr>
      <vt:lpstr>truth model</vt:lpstr>
      <vt:lpstr>practice truth model</vt:lpstr>
      <vt:lpstr>quick game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Ty Ferre</dc:creator>
  <cp:lastModifiedBy>Ty Ferre</cp:lastModifiedBy>
  <dcterms:created xsi:type="dcterms:W3CDTF">2021-09-03T21:36:11Z</dcterms:created>
  <dcterms:modified xsi:type="dcterms:W3CDTF">2021-11-21T18:25:59Z</dcterms:modified>
</cp:coreProperties>
</file>